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wiWa\Desktop\FACULTAD DE INGENIERIA\ASIGNATURAS\Química\Espectro Fotoeléctrico\"/>
    </mc:Choice>
  </mc:AlternateContent>
  <xr:revisionPtr revIDLastSave="0" documentId="8_{D9BA272E-A2C9-4477-A7DD-E7C3AB380976}" xr6:coauthVersionLast="45" xr6:coauthVersionMax="45" xr10:uidLastSave="{00000000-0000-0000-0000-000000000000}"/>
  <bookViews>
    <workbookView xWindow="-108" yWindow="-108" windowWidth="23256" windowHeight="12576" activeTab="1" xr2:uid="{92BA8975-C06B-424E-9928-CBA94FAAAA23}"/>
  </bookViews>
  <sheets>
    <sheet name="Planteamiento" sheetId="1" r:id="rId1"/>
    <sheet name="Resolució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B12" i="2"/>
  <c r="C15" i="2"/>
  <c r="C14" i="2"/>
  <c r="B11" i="2"/>
  <c r="C4" i="2"/>
  <c r="C5" i="2"/>
  <c r="C6" i="2"/>
  <c r="C7" i="2"/>
  <c r="C8" i="2"/>
  <c r="C3" i="2"/>
  <c r="B4" i="2"/>
  <c r="B5" i="2"/>
  <c r="B6" i="2"/>
  <c r="B7" i="2"/>
  <c r="B8" i="2"/>
  <c r="B3" i="2"/>
</calcChain>
</file>

<file path=xl/sharedStrings.xml><?xml version="1.0" encoding="utf-8"?>
<sst xmlns="http://schemas.openxmlformats.org/spreadsheetml/2006/main" count="26" uniqueCount="26">
  <si>
    <r>
      <t>incógnitas (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y f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 .</t>
    </r>
  </si>
  <si>
    <r>
      <rPr>
        <sz val="11"/>
        <color rgb="FFFF0000"/>
        <rFont val="Calibri"/>
        <family val="2"/>
        <scheme val="minor"/>
      </rPr>
      <t>Resolución:</t>
    </r>
    <r>
      <rPr>
        <sz val="11"/>
        <color theme="1"/>
        <rFont val="Calibri"/>
        <family val="2"/>
        <scheme val="minor"/>
      </rPr>
      <t xml:space="preserve"> Necesitamos hallar una función donde el potencial de frenado [V] esté</t>
    </r>
  </si>
  <si>
    <r>
      <t>en función de la longitud de onda (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). A su vez, en dicha función deben estar presentes las</t>
    </r>
  </si>
  <si>
    <t>La ec. (6) contiene a la variable dependiente</t>
  </si>
  <si>
    <t>La ec. (2) contiene a la variable independiente y a una incógnita</t>
  </si>
  <si>
    <t>La ec. (4) contiene a las dos incógnitas</t>
  </si>
  <si>
    <t>Finalmente, estas 3 ecuaciones pueden conjuntarse en la ec. (3)</t>
  </si>
  <si>
    <t>Sustituyendo (2)  (4) y (6) en (3):</t>
  </si>
  <si>
    <t>Despejando V:</t>
  </si>
  <si>
    <t xml:space="preserve">La ecuación es de la forma: </t>
  </si>
  <si>
    <t xml:space="preserve">Así:  </t>
  </si>
  <si>
    <t xml:space="preserve">   </t>
  </si>
  <si>
    <r>
      <t xml:space="preserve"> </t>
    </r>
    <r>
      <rPr>
        <sz val="14"/>
        <color theme="1"/>
        <rFont val="Calibri"/>
        <family val="2"/>
        <scheme val="minor"/>
      </rPr>
      <t xml:space="preserve"> </t>
    </r>
  </si>
  <si>
    <t xml:space="preserve">Igualmente: 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</si>
  <si>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[Å]</t>
    </r>
  </si>
  <si>
    <t>V [V]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</si>
  <si>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[m]</t>
    </r>
  </si>
  <si>
    <r>
      <t>1/</t>
    </r>
    <r>
      <rPr>
        <sz val="11"/>
        <color theme="1"/>
        <rFont val="Symbol"/>
        <family val="1"/>
        <charset val="2"/>
      </rPr>
      <t xml:space="preserve">l </t>
    </r>
    <r>
      <rPr>
        <sz val="11"/>
        <color theme="1"/>
        <rFont val="Calibri Light"/>
        <family val="2"/>
        <scheme val="major"/>
      </rPr>
      <t>[1/m]</t>
    </r>
  </si>
  <si>
    <t>Datos</t>
  </si>
  <si>
    <t>m</t>
  </si>
  <si>
    <t>e [C]</t>
  </si>
  <si>
    <t>b</t>
  </si>
  <si>
    <t>ECUACIONES IMPORTANTES</t>
  </si>
  <si>
    <t>c [m/s]</t>
  </si>
  <si>
    <t>h [J*s]</t>
  </si>
  <si>
    <r>
      <t>f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[Hz]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</si>
</sst>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horizontal="center"/>
    </xf>
    <xf numFmtId="0" fontId="1" fillId="2" borderId="1" xfId="1" applyBorder="1"/>
    <xf numFmtId="0" fontId="0" fillId="2" borderId="1" xfId="1" applyFont="1" applyBorder="1"/>
  </cellXfs>
  <cellStyles count="2">
    <cellStyle name="60% - Énfasis6" xfId="1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1/</a:t>
            </a:r>
            <a:r>
              <a:rPr lang="es-MX" sz="1800" b="0" i="0" baseline="0">
                <a:effectLst/>
                <a:latin typeface="Symbol" panose="05050102010706020507" pitchFamily="18" charset="2"/>
              </a:rPr>
              <a:t>l</a:t>
            </a:r>
            <a:r>
              <a:rPr lang="es-MX" sz="1800" b="0" i="0" baseline="0">
                <a:effectLst/>
              </a:rPr>
              <a:t> [1/m] vs Potencial de frenado [V]</a:t>
            </a:r>
            <a:endParaRPr lang="es-MX">
              <a:effectLst/>
            </a:endParaRPr>
          </a:p>
        </c:rich>
      </c:tx>
      <c:layout>
        <c:manualLayout>
          <c:xMode val="edge"/>
          <c:yMode val="edge"/>
          <c:x val="0.1367360017497812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Resolución!$D$2</c:f>
              <c:strCache>
                <c:ptCount val="1"/>
                <c:pt idx="0">
                  <c:v>V [V]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692563429571304"/>
                  <c:y val="8.277668416447943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Resolución!$C$3:$C$8</c:f>
              <c:numCache>
                <c:formatCode>General</c:formatCode>
                <c:ptCount val="6"/>
                <c:pt idx="0">
                  <c:v>1831501.8315018313</c:v>
                </c:pt>
                <c:pt idx="1">
                  <c:v>2032520.325203252</c:v>
                </c:pt>
                <c:pt idx="2">
                  <c:v>2293577.981651376</c:v>
                </c:pt>
                <c:pt idx="3">
                  <c:v>2469135.8024691357</c:v>
                </c:pt>
                <c:pt idx="4">
                  <c:v>2710027.1002710024</c:v>
                </c:pt>
                <c:pt idx="5">
                  <c:v>3194888.1789137381</c:v>
                </c:pt>
              </c:numCache>
            </c:numRef>
          </c:xVal>
          <c:yVal>
            <c:numRef>
              <c:f>Resolución!$D$3:$D$8</c:f>
              <c:numCache>
                <c:formatCode>General</c:formatCode>
                <c:ptCount val="6"/>
                <c:pt idx="0">
                  <c:v>0.4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B-4EC1-A5F7-403ED7C71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81216"/>
        <c:axId val="328211472"/>
      </c:scatterChart>
      <c:valAx>
        <c:axId val="5885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1/</a:t>
                </a:r>
                <a:r>
                  <a:rPr lang="es-MX">
                    <a:latin typeface="Symbol" panose="05050102010706020507" pitchFamily="18" charset="2"/>
                  </a:rPr>
                  <a:t>l</a:t>
                </a:r>
                <a:r>
                  <a:rPr lang="es-MX" baseline="0"/>
                  <a:t> [1/m]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8211472"/>
        <c:crosses val="autoZero"/>
        <c:crossBetween val="midCat"/>
      </c:valAx>
      <c:valAx>
        <c:axId val="3282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Potencial</a:t>
                </a:r>
                <a:r>
                  <a:rPr lang="es-MX" baseline="0"/>
                  <a:t> de frenado [V]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858121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8.png"/><Relationship Id="rId1" Type="http://schemas.openxmlformats.org/officeDocument/2006/relationships/image" Target="../media/image5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563881</xdr:colOff>
      <xdr:row>15</xdr:row>
      <xdr:rowOff>89452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AAF5C6-E22F-4EE3-8349-9AE2AE8605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133" t="16453" r="13323" b="8399"/>
        <a:stretch/>
      </xdr:blipFill>
      <xdr:spPr>
        <a:xfrm>
          <a:off x="0" y="0"/>
          <a:ext cx="4526281" cy="2832652"/>
        </a:xfrm>
        <a:prstGeom prst="rect">
          <a:avLst/>
        </a:prstGeom>
      </xdr:spPr>
    </xdr:pic>
    <xdr:clientData/>
  </xdr:twoCellAnchor>
  <xdr:twoCellAnchor editAs="oneCell">
    <xdr:from>
      <xdr:col>4</xdr:col>
      <xdr:colOff>525781</xdr:colOff>
      <xdr:row>24</xdr:row>
      <xdr:rowOff>144780</xdr:rowOff>
    </xdr:from>
    <xdr:to>
      <xdr:col>6</xdr:col>
      <xdr:colOff>220981</xdr:colOff>
      <xdr:row>27</xdr:row>
      <xdr:rowOff>30480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28BE8B-3759-489A-8BE7-4CB0431B31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052" t="42139" r="70010" b="47041"/>
        <a:stretch/>
      </xdr:blipFill>
      <xdr:spPr>
        <a:xfrm>
          <a:off x="3695701" y="4549140"/>
          <a:ext cx="1280160" cy="43434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449581</xdr:colOff>
      <xdr:row>21</xdr:row>
      <xdr:rowOff>152401</xdr:rowOff>
    </xdr:from>
    <xdr:to>
      <xdr:col>6</xdr:col>
      <xdr:colOff>220981</xdr:colOff>
      <xdr:row>24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39283D7-151F-4534-9423-CBC6CEDED2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204" t="32078" r="50791" b="58051"/>
        <a:stretch/>
      </xdr:blipFill>
      <xdr:spPr>
        <a:xfrm>
          <a:off x="3619501" y="4008121"/>
          <a:ext cx="1356360" cy="396239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609600</xdr:colOff>
      <xdr:row>27</xdr:row>
      <xdr:rowOff>76201</xdr:rowOff>
    </xdr:from>
    <xdr:to>
      <xdr:col>6</xdr:col>
      <xdr:colOff>167641</xdr:colOff>
      <xdr:row>29</xdr:row>
      <xdr:rowOff>106681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26732D8-C374-409E-A69D-1BAF73E314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0063" t="31509" r="33921" b="58620"/>
        <a:stretch/>
      </xdr:blipFill>
      <xdr:spPr>
        <a:xfrm>
          <a:off x="3779520" y="5029201"/>
          <a:ext cx="1143001" cy="39624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19</xdr:row>
      <xdr:rowOff>83820</xdr:rowOff>
    </xdr:from>
    <xdr:to>
      <xdr:col>6</xdr:col>
      <xdr:colOff>266701</xdr:colOff>
      <xdr:row>21</xdr:row>
      <xdr:rowOff>114299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23B5F36-DF87-4B69-AC94-83B1EC0062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9636" t="42139" r="30718" b="47991"/>
        <a:stretch/>
      </xdr:blipFill>
      <xdr:spPr>
        <a:xfrm>
          <a:off x="3619500" y="3573780"/>
          <a:ext cx="1402081" cy="396239"/>
        </a:xfrm>
        <a:prstGeom prst="rect">
          <a:avLst/>
        </a:prstGeom>
      </xdr:spPr>
    </xdr:pic>
    <xdr:clientData/>
  </xdr:twoCellAnchor>
  <xdr:twoCellAnchor>
    <xdr:from>
      <xdr:col>2</xdr:col>
      <xdr:colOff>419100</xdr:colOff>
      <xdr:row>30</xdr:row>
      <xdr:rowOff>22860</xdr:rowOff>
    </xdr:from>
    <xdr:to>
      <xdr:col>4</xdr:col>
      <xdr:colOff>83820</xdr:colOff>
      <xdr:row>31</xdr:row>
      <xdr:rowOff>167640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06F003B-210E-4EEF-857A-EC75A17B6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4060" y="5524500"/>
          <a:ext cx="1249680" cy="327660"/>
        </a:xfrm>
        <a:prstGeom prst="rect">
          <a:avLst/>
        </a:prstGeom>
        <a:noFill/>
        <a:ln w="31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129540</xdr:colOff>
      <xdr:row>33</xdr:row>
      <xdr:rowOff>22860</xdr:rowOff>
    </xdr:from>
    <xdr:to>
      <xdr:col>4</xdr:col>
      <xdr:colOff>320040</xdr:colOff>
      <xdr:row>34</xdr:row>
      <xdr:rowOff>175260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8841C0E-B703-4185-9C60-81FE53517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6073140"/>
          <a:ext cx="1775460" cy="335280"/>
        </a:xfrm>
        <a:prstGeom prst="rect">
          <a:avLst/>
        </a:prstGeom>
        <a:noFill/>
        <a:ln w="31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15239</xdr:colOff>
      <xdr:row>35</xdr:row>
      <xdr:rowOff>167640</xdr:rowOff>
    </xdr:from>
    <xdr:to>
      <xdr:col>4</xdr:col>
      <xdr:colOff>345778</xdr:colOff>
      <xdr:row>38</xdr:row>
      <xdr:rowOff>45720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BACBC27-A6BE-45DE-A1EA-59D5D1403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199" y="6583680"/>
          <a:ext cx="1915499" cy="426720"/>
        </a:xfrm>
        <a:prstGeom prst="rect">
          <a:avLst/>
        </a:prstGeom>
        <a:noFill/>
        <a:ln w="28575">
          <a:solidFill>
            <a:srgbClr val="0070C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533400</xdr:colOff>
      <xdr:row>39</xdr:row>
      <xdr:rowOff>22860</xdr:rowOff>
    </xdr:from>
    <xdr:to>
      <xdr:col>3</xdr:col>
      <xdr:colOff>441960</xdr:colOff>
      <xdr:row>40</xdr:row>
      <xdr:rowOff>15240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112DB50-F9DF-41E4-9792-1D67805F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8360" y="7170420"/>
          <a:ext cx="701040" cy="175260"/>
        </a:xfrm>
        <a:prstGeom prst="rect">
          <a:avLst/>
        </a:prstGeom>
        <a:noFill/>
        <a:ln w="31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683623</xdr:colOff>
      <xdr:row>41</xdr:row>
      <xdr:rowOff>22860</xdr:rowOff>
    </xdr:from>
    <xdr:to>
      <xdr:col>2</xdr:col>
      <xdr:colOff>762000</xdr:colOff>
      <xdr:row>42</xdr:row>
      <xdr:rowOff>220980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72E31AC-DF62-4147-90A5-430099098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103" y="7536180"/>
          <a:ext cx="870857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594360</xdr:colOff>
      <xdr:row>41</xdr:row>
      <xdr:rowOff>5372</xdr:rowOff>
    </xdr:from>
    <xdr:to>
      <xdr:col>4</xdr:col>
      <xdr:colOff>541020</xdr:colOff>
      <xdr:row>42</xdr:row>
      <xdr:rowOff>198120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08EC215-FB0E-469B-A0D4-8A588884F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7518692"/>
          <a:ext cx="739140" cy="375628"/>
        </a:xfrm>
        <a:prstGeom prst="rect">
          <a:avLst/>
        </a:prstGeom>
        <a:noFill/>
        <a:ln w="1905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784860</xdr:colOff>
      <xdr:row>41</xdr:row>
      <xdr:rowOff>179070</xdr:rowOff>
    </xdr:from>
    <xdr:to>
      <xdr:col>3</xdr:col>
      <xdr:colOff>495300</xdr:colOff>
      <xdr:row>42</xdr:row>
      <xdr:rowOff>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381FB13D-E1D5-4AAA-9AC1-05676C511A59}"/>
            </a:ext>
          </a:extLst>
        </xdr:cNvPr>
        <xdr:cNvCxnSpPr/>
      </xdr:nvCxnSpPr>
      <xdr:spPr>
        <a:xfrm>
          <a:off x="2369820" y="7692390"/>
          <a:ext cx="502920" cy="381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566121</xdr:colOff>
      <xdr:row>44</xdr:row>
      <xdr:rowOff>22860</xdr:rowOff>
    </xdr:from>
    <xdr:to>
      <xdr:col>2</xdr:col>
      <xdr:colOff>762000</xdr:colOff>
      <xdr:row>46</xdr:row>
      <xdr:rowOff>30480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997166F5-23CA-4DC9-B0FF-56D033B40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601" y="8130540"/>
          <a:ext cx="988359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579119</xdr:colOff>
      <xdr:row>43</xdr:row>
      <xdr:rowOff>182012</xdr:rowOff>
    </xdr:from>
    <xdr:to>
      <xdr:col>4</xdr:col>
      <xdr:colOff>609600</xdr:colOff>
      <xdr:row>45</xdr:row>
      <xdr:rowOff>160020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829D83D0-E939-4785-A89F-D6B117CEB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559" y="8106812"/>
          <a:ext cx="822961" cy="343768"/>
        </a:xfrm>
        <a:prstGeom prst="rect">
          <a:avLst/>
        </a:prstGeom>
        <a:noFill/>
        <a:ln w="1905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44</xdr:row>
      <xdr:rowOff>171450</xdr:rowOff>
    </xdr:from>
    <xdr:to>
      <xdr:col>3</xdr:col>
      <xdr:colOff>502920</xdr:colOff>
      <xdr:row>44</xdr:row>
      <xdr:rowOff>175260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9CCB9914-A509-49B8-9608-0F5A7C79D133}"/>
            </a:ext>
          </a:extLst>
        </xdr:cNvPr>
        <xdr:cNvCxnSpPr/>
      </xdr:nvCxnSpPr>
      <xdr:spPr>
        <a:xfrm>
          <a:off x="2377440" y="8279130"/>
          <a:ext cx="502920" cy="381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617220</xdr:colOff>
      <xdr:row>3</xdr:row>
      <xdr:rowOff>15240</xdr:rowOff>
    </xdr:from>
    <xdr:to>
      <xdr:col>13</xdr:col>
      <xdr:colOff>185759</xdr:colOff>
      <xdr:row>5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B30460-47DC-4736-837C-CE9944968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2980" y="563880"/>
          <a:ext cx="1945979" cy="426720"/>
        </a:xfrm>
        <a:prstGeom prst="rect">
          <a:avLst/>
        </a:prstGeom>
        <a:noFill/>
        <a:ln w="28575">
          <a:solidFill>
            <a:srgbClr val="0070C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457201</xdr:colOff>
      <xdr:row>6</xdr:row>
      <xdr:rowOff>157772</xdr:rowOff>
    </xdr:from>
    <xdr:to>
      <xdr:col>12</xdr:col>
      <xdr:colOff>403861</xdr:colOff>
      <xdr:row>8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5B1907C-256A-4F21-B459-2E8C6AFF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5441" y="1255052"/>
          <a:ext cx="739140" cy="375628"/>
        </a:xfrm>
        <a:prstGeom prst="rect">
          <a:avLst/>
        </a:prstGeom>
        <a:noFill/>
        <a:ln w="1905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411480</xdr:colOff>
      <xdr:row>9</xdr:row>
      <xdr:rowOff>182012</xdr:rowOff>
    </xdr:from>
    <xdr:to>
      <xdr:col>12</xdr:col>
      <xdr:colOff>441961</xdr:colOff>
      <xdr:row>11</xdr:row>
      <xdr:rowOff>160020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5787A61-1457-460B-BA71-D2EEAFEE9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9720" y="1827932"/>
          <a:ext cx="822961" cy="343768"/>
        </a:xfrm>
        <a:prstGeom prst="rect">
          <a:avLst/>
        </a:prstGeom>
        <a:noFill/>
        <a:ln w="1905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373380</xdr:colOff>
      <xdr:row>0</xdr:row>
      <xdr:rowOff>49530</xdr:rowOff>
    </xdr:from>
    <xdr:to>
      <xdr:col>10</xdr:col>
      <xdr:colOff>190500</xdr:colOff>
      <xdr:row>15</xdr:row>
      <xdr:rowOff>49530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D691A01-D2FA-4096-8187-BE52D6232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8F057C-0761-4F2B-86D2-A203FDF313D7}" name="Tabla1" displayName="Tabla1" ref="A2:D8" totalsRowShown="0">
  <autoFilter ref="A2:D8" xr:uid="{14AB3554-F580-40A5-AE85-C8410BC11313}"/>
  <tableColumns count="4">
    <tableColumn id="1" xr3:uid="{668E7F0F-979F-4FB8-8A26-6C539B40076A}" name="l [Å]"/>
    <tableColumn id="2" xr3:uid="{F148B5F7-4FFD-4FA2-BBD5-9FC9193C3068}" name="l [m]">
      <calculatedColumnFormula>A3*10^-10</calculatedColumnFormula>
    </tableColumn>
    <tableColumn id="3" xr3:uid="{F5C698E6-800F-4024-9F2C-2E7C97A1C08E}" name="1/l [1/m]">
      <calculatedColumnFormula>1/B3</calculatedColumnFormula>
    </tableColumn>
    <tableColumn id="4" xr3:uid="{54B99EEB-4C5A-40BF-9A79-069F9A9AAE82}" name="V [V]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7B61-4D83-4C07-9BD2-DC81F3AD62FA}">
  <dimension ref="A17:B46"/>
  <sheetViews>
    <sheetView topLeftCell="A22" workbookViewId="0">
      <selection activeCell="N38" sqref="N38"/>
    </sheetView>
  </sheetViews>
  <sheetFormatPr baseColWidth="10" defaultRowHeight="14.4"/>
  <sheetData>
    <row r="17" spans="1:1">
      <c r="A17" s="1" t="s">
        <v>1</v>
      </c>
    </row>
    <row r="18" spans="1:1">
      <c r="A18" t="s">
        <v>2</v>
      </c>
    </row>
    <row r="19" spans="1:1" ht="15.6">
      <c r="A19" t="s">
        <v>0</v>
      </c>
    </row>
    <row r="21" spans="1:1">
      <c r="A21" t="s">
        <v>3</v>
      </c>
    </row>
    <row r="23" spans="1:1">
      <c r="A23" t="s">
        <v>4</v>
      </c>
    </row>
    <row r="26" spans="1:1">
      <c r="A26" t="s">
        <v>5</v>
      </c>
    </row>
    <row r="29" spans="1:1">
      <c r="A29" t="s">
        <v>6</v>
      </c>
    </row>
    <row r="31" spans="1:1">
      <c r="A31" t="s">
        <v>7</v>
      </c>
    </row>
    <row r="34" spans="1:2">
      <c r="A34" s="2" t="s">
        <v>8</v>
      </c>
    </row>
    <row r="35" spans="1:2">
      <c r="A35" s="2"/>
    </row>
    <row r="40" spans="1:2">
      <c r="A40" s="2" t="s">
        <v>9</v>
      </c>
    </row>
    <row r="42" spans="1:2">
      <c r="A42" s="2" t="s">
        <v>10</v>
      </c>
      <c r="B42" t="s">
        <v>11</v>
      </c>
    </row>
    <row r="43" spans="1:2" ht="18">
      <c r="A43" s="3" t="s">
        <v>12</v>
      </c>
    </row>
    <row r="45" spans="1:2">
      <c r="A45" s="2" t="s">
        <v>13</v>
      </c>
    </row>
    <row r="46" spans="1:2">
      <c r="A46" s="4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E7C5-8F08-41B4-BF69-5D6E8E0B209D}">
  <dimension ref="A2:N18"/>
  <sheetViews>
    <sheetView tabSelected="1" workbookViewId="0">
      <selection activeCell="O9" sqref="O9"/>
    </sheetView>
  </sheetViews>
  <sheetFormatPr baseColWidth="10" defaultRowHeight="14.4"/>
  <cols>
    <col min="2" max="3" width="12" bestFit="1" customWidth="1"/>
  </cols>
  <sheetData>
    <row r="2" spans="1:14">
      <c r="A2" s="5" t="s">
        <v>14</v>
      </c>
      <c r="B2" s="5" t="s">
        <v>16</v>
      </c>
      <c r="C2" t="s">
        <v>17</v>
      </c>
      <c r="D2" t="s">
        <v>15</v>
      </c>
      <c r="K2" s="6" t="s">
        <v>22</v>
      </c>
      <c r="L2" s="6"/>
      <c r="M2" s="6"/>
      <c r="N2" s="6"/>
    </row>
    <row r="3" spans="1:14">
      <c r="A3">
        <v>5460</v>
      </c>
      <c r="B3">
        <f>A3*10^-10</f>
        <v>5.4600000000000005E-7</v>
      </c>
      <c r="C3">
        <f>1/B3</f>
        <v>1831501.8315018313</v>
      </c>
      <c r="D3">
        <v>0.4</v>
      </c>
    </row>
    <row r="4" spans="1:14">
      <c r="A4">
        <v>4920</v>
      </c>
      <c r="B4">
        <f t="shared" ref="B4:B8" si="0">A4*10^-10</f>
        <v>4.9200000000000001E-7</v>
      </c>
      <c r="C4">
        <f t="shared" ref="C4:C8" si="1">1/B4</f>
        <v>2032520.325203252</v>
      </c>
      <c r="D4">
        <v>0.6</v>
      </c>
    </row>
    <row r="5" spans="1:14">
      <c r="A5">
        <v>4360</v>
      </c>
      <c r="B5">
        <f t="shared" si="0"/>
        <v>4.3600000000000004E-7</v>
      </c>
      <c r="C5">
        <f t="shared" si="1"/>
        <v>2293577.981651376</v>
      </c>
      <c r="D5">
        <v>0.9</v>
      </c>
    </row>
    <row r="6" spans="1:14">
      <c r="A6">
        <v>4050</v>
      </c>
      <c r="B6">
        <f t="shared" si="0"/>
        <v>4.0500000000000004E-7</v>
      </c>
      <c r="C6">
        <f t="shared" si="1"/>
        <v>2469135.8024691357</v>
      </c>
      <c r="D6">
        <v>1.2</v>
      </c>
    </row>
    <row r="7" spans="1:14">
      <c r="A7">
        <v>3690</v>
      </c>
      <c r="B7">
        <f t="shared" si="0"/>
        <v>3.6900000000000004E-7</v>
      </c>
      <c r="C7">
        <f t="shared" si="1"/>
        <v>2710027.1002710024</v>
      </c>
      <c r="D7">
        <v>1.5</v>
      </c>
    </row>
    <row r="8" spans="1:14">
      <c r="A8">
        <v>3130</v>
      </c>
      <c r="B8">
        <f t="shared" si="0"/>
        <v>3.1300000000000001E-7</v>
      </c>
      <c r="C8">
        <f t="shared" si="1"/>
        <v>3194888.1789137381</v>
      </c>
      <c r="D8">
        <v>2.1</v>
      </c>
    </row>
    <row r="10" spans="1:14">
      <c r="A10" t="s">
        <v>18</v>
      </c>
    </row>
    <row r="11" spans="1:14">
      <c r="A11" t="s">
        <v>20</v>
      </c>
      <c r="B11">
        <f>1.6022*10^-19</f>
        <v>1.6022000000000001E-19</v>
      </c>
    </row>
    <row r="12" spans="1:14">
      <c r="A12" t="s">
        <v>23</v>
      </c>
      <c r="B12">
        <f>2.9979*10^8</f>
        <v>299790000</v>
      </c>
    </row>
    <row r="14" spans="1:14">
      <c r="B14" t="s">
        <v>19</v>
      </c>
      <c r="C14">
        <f>SLOPE(Tabla1[V '[V']],Tabla1[1/l '[1/m']])</f>
        <v>1.2727828956647674E-6</v>
      </c>
    </row>
    <row r="15" spans="1:14">
      <c r="B15" t="s">
        <v>21</v>
      </c>
      <c r="C15">
        <f>INTERCEPT(Tabla1[V '[V']],Tabla1[1/l '[1/m']])</f>
        <v>-1.9659395197658676</v>
      </c>
    </row>
    <row r="17" spans="2:3">
      <c r="B17" s="7" t="s">
        <v>24</v>
      </c>
      <c r="C17" s="7">
        <f>(C14*B11)/B12</f>
        <v>6.8022707743223263E-34</v>
      </c>
    </row>
    <row r="18" spans="2:3" ht="15.6">
      <c r="B18" s="8" t="s">
        <v>25</v>
      </c>
      <c r="C18" s="7">
        <f>(-C15)*(B11)/C17</f>
        <v>463055412386560.5</v>
      </c>
    </row>
  </sheetData>
  <mergeCells count="1">
    <mergeCell ref="K2:N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Planteamiento</vt:lpstr>
      <vt:lpstr>Resolución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WowiWa</dc:creator>
  <cp:lastModifiedBy>WowiWa</cp:lastModifiedBy>
  <dcterms:created xsi:type="dcterms:W3CDTF">2020-10-19T18:41:09Z</dcterms:created>
  <dcterms:modified xsi:type="dcterms:W3CDTF">2020-10-19T23:11:08Z</dcterms:modified>
</cp:coreProperties>
</file>