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<sst xmlns="http://schemas.openxmlformats.org/spreadsheetml/2006/main" count="539" uniqueCount="100">
  <si>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</si>
  <si>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</si>
  <si>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</si>
  <si>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</si>
  <si>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</si>
  <si>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</si>
  <si>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</si>
  <si>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</si>
  <si>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</si>
  <si>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</si>
  <si>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Epic</t>
  </si>
  <si>
    <t>HomeBanking</t>
  </si>
  <si>
    <t>Nicolas Montenegro</t>
  </si>
  <si>
    <t>Medium</t>
  </si>
  <si>
    <t>To Do</t>
  </si>
  <si>
    <t/>
  </si>
  <si>
    <t>Bug</t>
  </si>
  <si>
    <t>Status 401 unauthorized en api/loans</t>
  </si>
  <si>
    <t>Status 401 unauthorized en api/clients</t>
  </si>
  <si>
    <t>error en campo de email</t>
  </si>
  <si>
    <t>angelo pino</t>
  </si>
  <si>
    <t xml:space="preserve">Mal funcionamiento del homebanking al hacer ZOOM </t>
  </si>
  <si>
    <t>roger misael villarreal</t>
  </si>
  <si>
    <t>Ausencia de boton AYUDA</t>
  </si>
  <si>
    <t>Obstaculización de diseño en botones</t>
  </si>
  <si>
    <t>María José González</t>
  </si>
  <si>
    <t>No se encuentra el botón idioma</t>
  </si>
  <si>
    <t xml:space="preserve">Ausencia de Boton REGRESO </t>
  </si>
  <si>
    <t xml:space="preserve">Ausencia de Ley de Jakob </t>
  </si>
  <si>
    <t>Ausencia del nombre y/o logo de la entidad bancaria</t>
  </si>
  <si>
    <t>Agustin Contrera</t>
  </si>
  <si>
    <t>Mariana Sardo</t>
  </si>
  <si>
    <t>Mal funcionamiento del Boton Delete</t>
  </si>
  <si>
    <t>El nombre del botón no es el correcto</t>
  </si>
  <si>
    <t>Sole Brizuela</t>
  </si>
  <si>
    <t>No se crea una nueva cuenta en Mozilla Firefox</t>
  </si>
  <si>
    <t>Ausencia de error en registro con datos no idóneos</t>
  </si>
  <si>
    <t>No se cierra la sesión en Mozilla Firefox</t>
  </si>
  <si>
    <t>Distincion entre mayusculas y minusculas en USERNAME</t>
  </si>
  <si>
    <t>Ausencia de error en registro con campos vacios</t>
  </si>
  <si>
    <t>Test Case</t>
  </si>
  <si>
    <t>Verificar campos SIGN IN / USERNAME</t>
  </si>
  <si>
    <t>Done</t>
  </si>
  <si>
    <t>Verificar campos SIGN IN / PASSWORD</t>
  </si>
  <si>
    <t>Verificar botón SIGN UP</t>
  </si>
  <si>
    <t>Verificar botón REGISTER</t>
  </si>
  <si>
    <t>Verificar SIGN IN sin usuario registrado</t>
  </si>
  <si>
    <t>Validar navegación por teclado</t>
  </si>
  <si>
    <t>Verificar SIGN IN</t>
  </si>
  <si>
    <t>Verificar Registro</t>
  </si>
  <si>
    <t>Verificar Campos de Registro / PASSWORD</t>
  </si>
  <si>
    <t>Verificar Campos de Registro / LAST NAME</t>
  </si>
  <si>
    <t>Verificar Campos de Registro/FIRST NAME</t>
  </si>
  <si>
    <t>Verificar Campos de Registro/EMAIL ADDRESS</t>
  </si>
  <si>
    <t xml:space="preserve">Verificar Claridad de Contenido </t>
  </si>
  <si>
    <t xml:space="preserve">Validar error de  prestamos </t>
  </si>
  <si>
    <t>validar el campo email en registro</t>
  </si>
  <si>
    <t>Validar error de transferencia con monto mayor al saldo</t>
  </si>
  <si>
    <t>Verificar Boton Delete</t>
  </si>
  <si>
    <t>Verificar nombre y/o logo del banco</t>
  </si>
  <si>
    <t>Verificar Listado de Prestamos</t>
  </si>
  <si>
    <t>Verificar Cerrar Sesion</t>
  </si>
  <si>
    <t>Verificar Lista de Clientes</t>
  </si>
  <si>
    <t>Verificar apartado de ayuda</t>
  </si>
  <si>
    <t>Verificar navegador Chrome en Android</t>
  </si>
  <si>
    <t>Verificar Ley de Jakob</t>
  </si>
  <si>
    <t>Verificar botones dentro de menú superior</t>
  </si>
  <si>
    <t>Validar Botón Cambio de Idioma</t>
  </si>
  <si>
    <t xml:space="preserve">Verificar Boton  Regreso </t>
  </si>
  <si>
    <t>Validar que no se puedan crear mas de 3 cuentas</t>
  </si>
  <si>
    <t>Validar navegador Mozilla Firefox</t>
  </si>
  <si>
    <t>Validar mayusculas en el login</t>
  </si>
  <si>
    <t>Validar hasta 3 tarjetas de crédito</t>
  </si>
  <si>
    <t>Validar solicitud exitosa de prestamo</t>
  </si>
  <si>
    <t xml:space="preserve">Validar Visualizacion de cuentas asociadas </t>
  </si>
  <si>
    <t>Validar visualización del historial transacciones</t>
  </si>
  <si>
    <t>Validar transferencia a otra cuenta</t>
  </si>
  <si>
    <t>Validar visualizar prestamos solicitados</t>
  </si>
  <si>
    <t>Validar datos de la pantalla tarjetas</t>
  </si>
  <si>
    <t>Validar hasta 3 tarjetas de débito</t>
  </si>
  <si>
    <t>Validar crear tarjeta de débito</t>
  </si>
  <si>
    <t>Validar crear tarjeta de crédito</t>
  </si>
  <si>
    <t>Validar creación de cuenta</t>
  </si>
  <si>
    <t>Validar Cerrar Sesion</t>
  </si>
  <si>
    <t>Validar Inicio Incorrecto de Sesión</t>
  </si>
  <si>
    <t>Validar Campos de Registro</t>
  </si>
  <si>
    <t>Validar Inicio de Sesión</t>
  </si>
  <si>
    <t>Validar Registro</t>
  </si>
  <si>
    <t>Story</t>
  </si>
  <si>
    <t>User Story 9 - Crear Tarjetas</t>
  </si>
  <si>
    <t>User Story 11 - Préstamos</t>
  </si>
  <si>
    <t>User Story 5 - Login</t>
  </si>
  <si>
    <t>User Story 4 - Tarjetas</t>
  </si>
  <si>
    <t>User Story 8 - Cuentas</t>
  </si>
  <si>
    <t>User Story  7 - Cerrar sesión</t>
  </si>
  <si>
    <t>User Story 3 - Préstamos Solicitados</t>
  </si>
  <si>
    <t>User Story 2 - Historial de Transacciones</t>
  </si>
  <si>
    <t>User Story  6 - Registro</t>
  </si>
  <si>
    <t>User Story 10 - Transferencias</t>
  </si>
  <si>
    <t>User Story 1 - Cuentas asociadas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</si>
</sst>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sz val="13.0"/>
      <color theme="1"/>
      <name val="Poppins"/>
    </font>
    <font>
      <color theme="1"/>
      <name val="Poppins"/>
    </font>
    <font>
      <u/>
      <color rgb="FF0000FF"/>
      <name val="Poppins"/>
    </font>
    <font>
      <u/>
      <color rgb="FF0000FF"/>
      <name val="Poppins"/>
    </font>
    <font/>
    <font>
      <u/>
      <color rgb="FF0000FF"/>
      <name val="Poppins"/>
    </font>
    <font>
      <u/>
      <color rgb="FF0000FF"/>
      <name val="Poppins"/>
    </font>
    <font>
      <color rgb="FF000000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24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</border>
    <border>
      <right style="thick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7" fillId="4" fontId="2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164" xfId="0" applyAlignment="1" applyBorder="1" applyFont="1" applyNumberFormat="1">
      <alignment horizontal="center" shrinkToFit="0" vertical="center" wrapText="1"/>
    </xf>
    <xf borderId="9" fillId="0" fontId="2" numFmtId="164" xfId="0" applyAlignment="1" applyBorder="1" applyFont="1" applyNumberFormat="1">
      <alignment horizontal="center" shrinkToFit="0" vertical="center" wrapText="1"/>
    </xf>
    <xf borderId="10" fillId="0" fontId="5" numFmtId="0" xfId="0" applyBorder="1" applyFont="1"/>
    <xf borderId="0" fillId="0" fontId="6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2" fillId="0" fontId="5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164" xfId="0" applyAlignment="1" applyBorder="1" applyFont="1" applyNumberFormat="1">
      <alignment horizontal="center" shrinkToFit="0" vertical="center" wrapText="1"/>
    </xf>
    <xf borderId="14" fillId="0" fontId="2" numFmtId="164" xfId="0" applyAlignment="1" applyBorder="1" applyFont="1" applyNumberFormat="1">
      <alignment horizontal="center" shrinkToFit="0" vertical="center" wrapText="1"/>
    </xf>
    <xf borderId="10" fillId="5" fontId="8" numFmtId="0" xfId="0" applyAlignment="1" applyBorder="1" applyFill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164" xfId="0" applyAlignment="1" applyBorder="1" applyFont="1" applyNumberFormat="1">
      <alignment horizontal="center" shrinkToFit="0" vertical="center" wrapText="1"/>
    </xf>
    <xf borderId="17" fillId="0" fontId="2" numFmtId="164" xfId="0" applyAlignment="1" applyBorder="1" applyFont="1" applyNumberForma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164" xfId="0" applyAlignment="1" applyBorder="1" applyFont="1" applyNumberFormat="1">
      <alignment horizontal="center" shrinkToFit="0" vertical="center" wrapText="1"/>
    </xf>
    <xf borderId="20" fillId="0" fontId="2" numFmtId="164" xfId="0" applyAlignment="1" applyBorder="1" applyFont="1" applyNumberForma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22" fillId="0" fontId="2" numFmtId="164" xfId="0" applyAlignment="1" applyBorder="1" applyFont="1" applyNumberFormat="1">
      <alignment horizontal="center" shrinkToFit="0" vertical="center" wrapText="1"/>
    </xf>
    <xf borderId="23" fillId="0" fontId="2" numFmtId="164" xfId="0" applyAlignment="1" applyBorder="1" applyFont="1" applyNumberFormat="1">
      <alignment horizontal="center" shrinkToFit="0" vertical="center" wrapText="1"/>
    </xf>
    <xf borderId="10" fillId="6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6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tr">
        <f>HYPERLINK("https://petshop4nm.atlassian.net/browse/CF-4?atlOrigin=eyJpIjoiYzgwYTQ0ZjEyNzQzNGJhN2JmNjEyZTM0NmRhZWZhNjIiLCJwIjoic2hlZXRzLWppcmEifQ","CF-4")</f>
        <v>CF-4</v>
      </c>
      <c r="C2" s="7" t="s">
        <v>11</v>
      </c>
      <c r="D2" s="7" t="s">
        <v>12</v>
      </c>
      <c r="E2" s="7" t="s">
        <v>12</v>
      </c>
      <c r="F2" s="7" t="s">
        <v>13</v>
      </c>
      <c r="G2" s="7" t="s">
        <v>14</v>
      </c>
      <c r="H2" s="7" t="s">
        <v>15</v>
      </c>
      <c r="I2" s="8">
        <v>44993.40178240741</v>
      </c>
      <c r="J2" s="9">
        <v>44997.92791666667</v>
      </c>
      <c r="K2" s="10" t="s">
        <v>15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16</v>
      </c>
      <c r="B3" s="12" t="str">
        <f>HYPERLINK("https://petshop4nm.atlassian.net/browse/CF-85?atlOrigin=eyJpIjoiYzgwYTQ0ZjEyNzQzNGJhN2JmNjEyZTM0NmRhZWZhNjIiLCJwIjoic2hlZXRzLWppcmEifQ","CF-85")</f>
        <v>CF-85</v>
      </c>
      <c r="C3" s="13" t="s">
        <v>17</v>
      </c>
      <c r="D3" s="13" t="s">
        <v>12</v>
      </c>
      <c r="E3" s="13" t="s">
        <v>12</v>
      </c>
      <c r="F3" s="13" t="s">
        <v>13</v>
      </c>
      <c r="G3" s="13" t="s">
        <v>14</v>
      </c>
      <c r="H3" s="13" t="s">
        <v>15</v>
      </c>
      <c r="I3" s="14">
        <v>44998.846655092595</v>
      </c>
      <c r="J3" s="15">
        <v>44998.91892361111</v>
      </c>
      <c r="K3" s="10" t="s">
        <v>15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6"/>
      <c r="B4" s="17" t="str">
        <f>HYPERLINK("https://petshop4nm.atlassian.net/browse/CF-84?atlOrigin=eyJpIjoiYzgwYTQ0ZjEyNzQzNGJhN2JmNjEyZTM0NmRhZWZhNjIiLCJwIjoic2hlZXRzLWppcmEifQ","CF-84")</f>
        <v>CF-84</v>
      </c>
      <c r="C4" s="10" t="s">
        <v>18</v>
      </c>
      <c r="D4" s="10" t="s">
        <v>12</v>
      </c>
      <c r="E4" s="10" t="s">
        <v>12</v>
      </c>
      <c r="F4" s="10" t="s">
        <v>13</v>
      </c>
      <c r="G4" s="10" t="s">
        <v>14</v>
      </c>
      <c r="H4" s="10" t="s">
        <v>15</v>
      </c>
      <c r="I4" s="18">
        <v>44998.84032407407</v>
      </c>
      <c r="J4" s="19">
        <v>44998.91892361111</v>
      </c>
      <c r="K4" s="10" t="s">
        <v>15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6"/>
      <c r="B5" s="17" t="str">
        <f>HYPERLINK("https://petshop4nm.atlassian.net/browse/CF-72?atlOrigin=eyJpIjoiYzgwYTQ0ZjEyNzQzNGJhN2JmNjEyZTM0NmRhZWZhNjIiLCJwIjoic2hlZXRzLWppcmEifQ","CF-72")</f>
        <v>CF-72</v>
      </c>
      <c r="C5" s="10" t="s">
        <v>19</v>
      </c>
      <c r="D5" s="10" t="s">
        <v>20</v>
      </c>
      <c r="E5" s="10" t="s">
        <v>20</v>
      </c>
      <c r="F5" s="10" t="s">
        <v>13</v>
      </c>
      <c r="G5" s="10" t="s">
        <v>14</v>
      </c>
      <c r="H5" s="10" t="s">
        <v>15</v>
      </c>
      <c r="I5" s="18">
        <v>44998.59427083333</v>
      </c>
      <c r="J5" s="19">
        <v>44998.91892361111</v>
      </c>
      <c r="K5" s="10" t="s">
        <v>15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6"/>
      <c r="B6" s="17" t="str">
        <f>HYPERLINK("https://petshop4nm.atlassian.net/browse/CF-70?atlOrigin=eyJpIjoiYzgwYTQ0ZjEyNzQzNGJhN2JmNjEyZTM0NmRhZWZhNjIiLCJwIjoic2hlZXRzLWppcmEifQ","CF-70")</f>
        <v>CF-70</v>
      </c>
      <c r="C6" s="10" t="s">
        <v>21</v>
      </c>
      <c r="D6" s="10" t="s">
        <v>22</v>
      </c>
      <c r="E6" s="10" t="s">
        <v>22</v>
      </c>
      <c r="F6" s="10" t="s">
        <v>13</v>
      </c>
      <c r="G6" s="10" t="s">
        <v>14</v>
      </c>
      <c r="H6" s="10" t="s">
        <v>15</v>
      </c>
      <c r="I6" s="18">
        <v>44998.531539351854</v>
      </c>
      <c r="J6" s="19">
        <v>44998.91892361111</v>
      </c>
      <c r="K6" s="10" t="s">
        <v>15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6"/>
      <c r="B7" s="17" t="str">
        <f>HYPERLINK("https://petshop4nm.atlassian.net/browse/CF-65?atlOrigin=eyJpIjoiYzgwYTQ0ZjEyNzQzNGJhN2JmNjEyZTM0NmRhZWZhNjIiLCJwIjoic2hlZXRzLWppcmEifQ","CF-65")</f>
        <v>CF-65</v>
      </c>
      <c r="C7" s="10" t="s">
        <v>23</v>
      </c>
      <c r="D7" s="10" t="s">
        <v>20</v>
      </c>
      <c r="E7" s="10" t="s">
        <v>20</v>
      </c>
      <c r="F7" s="10" t="s">
        <v>13</v>
      </c>
      <c r="G7" s="10" t="s">
        <v>14</v>
      </c>
      <c r="H7" s="10" t="s">
        <v>15</v>
      </c>
      <c r="I7" s="18">
        <v>44998.45195601852</v>
      </c>
      <c r="J7" s="19">
        <v>44998.91892361111</v>
      </c>
      <c r="K7" s="10" t="s">
        <v>15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6"/>
      <c r="B8" s="17" t="str">
        <f>HYPERLINK("https://petshop4nm.atlassian.net/browse/CF-61?atlOrigin=eyJpIjoiYzgwYTQ0ZjEyNzQzNGJhN2JmNjEyZTM0NmRhZWZhNjIiLCJwIjoic2hlZXRzLWppcmEifQ","CF-61")</f>
        <v>CF-61</v>
      </c>
      <c r="C8" s="10" t="s">
        <v>24</v>
      </c>
      <c r="D8" s="10" t="s">
        <v>25</v>
      </c>
      <c r="E8" s="10" t="s">
        <v>25</v>
      </c>
      <c r="F8" s="10" t="s">
        <v>13</v>
      </c>
      <c r="G8" s="10" t="s">
        <v>14</v>
      </c>
      <c r="H8" s="10" t="s">
        <v>15</v>
      </c>
      <c r="I8" s="18">
        <v>44998.41453703704</v>
      </c>
      <c r="J8" s="19">
        <v>44998.91892361111</v>
      </c>
      <c r="K8" s="10" t="s">
        <v>15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6"/>
      <c r="B9" s="17" t="str">
        <f>HYPERLINK("https://petshop4nm.atlassian.net/browse/CF-58?atlOrigin=eyJpIjoiYzgwYTQ0ZjEyNzQzNGJhN2JmNjEyZTM0NmRhZWZhNjIiLCJwIjoic2hlZXRzLWppcmEifQ","CF-58")</f>
        <v>CF-58</v>
      </c>
      <c r="C9" s="10" t="s">
        <v>26</v>
      </c>
      <c r="D9" s="10" t="s">
        <v>25</v>
      </c>
      <c r="E9" s="10" t="s">
        <v>25</v>
      </c>
      <c r="F9" s="10" t="s">
        <v>13</v>
      </c>
      <c r="G9" s="10" t="s">
        <v>14</v>
      </c>
      <c r="H9" s="10" t="s">
        <v>15</v>
      </c>
      <c r="I9" s="18">
        <v>44998.40241898148</v>
      </c>
      <c r="J9" s="19">
        <v>44998.918912037036</v>
      </c>
      <c r="K9" s="10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6"/>
      <c r="B10" s="17" t="str">
        <f>HYPERLINK("https://petshop4nm.atlassian.net/browse/CF-57?atlOrigin=eyJpIjoiYzgwYTQ0ZjEyNzQzNGJhN2JmNjEyZTM0NmRhZWZhNjIiLCJwIjoic2hlZXRzLWppcmEifQ","CF-57")</f>
        <v>CF-57</v>
      </c>
      <c r="C10" s="10" t="s">
        <v>27</v>
      </c>
      <c r="D10" s="10" t="s">
        <v>22</v>
      </c>
      <c r="E10" s="10" t="s">
        <v>22</v>
      </c>
      <c r="F10" s="10" t="s">
        <v>13</v>
      </c>
      <c r="G10" s="10" t="s">
        <v>14</v>
      </c>
      <c r="H10" s="10" t="s">
        <v>15</v>
      </c>
      <c r="I10" s="18">
        <v>44998.40216435185</v>
      </c>
      <c r="J10" s="19">
        <v>44998.918912037036</v>
      </c>
      <c r="K10" s="10" t="s">
        <v>15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6"/>
      <c r="B11" s="17" t="str">
        <f>HYPERLINK("https://petshop4nm.atlassian.net/browse/CF-56?atlOrigin=eyJpIjoiYzgwYTQ0ZjEyNzQzNGJhN2JmNjEyZTM0NmRhZWZhNjIiLCJwIjoic2hlZXRzLWppcmEifQ","CF-56")</f>
        <v>CF-56</v>
      </c>
      <c r="C11" s="10" t="s">
        <v>28</v>
      </c>
      <c r="D11" s="10" t="s">
        <v>22</v>
      </c>
      <c r="E11" s="10" t="s">
        <v>22</v>
      </c>
      <c r="F11" s="10" t="s">
        <v>13</v>
      </c>
      <c r="G11" s="10" t="s">
        <v>14</v>
      </c>
      <c r="H11" s="10" t="s">
        <v>15</v>
      </c>
      <c r="I11" s="18">
        <v>44998.39827546296</v>
      </c>
      <c r="J11" s="19">
        <v>44998.918912037036</v>
      </c>
      <c r="K11" s="10" t="s">
        <v>15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6"/>
      <c r="B12" s="17" t="str">
        <f>HYPERLINK("https://petshop4nm.atlassian.net/browse/CF-53?atlOrigin=eyJpIjoiYzgwYTQ0ZjEyNzQzNGJhN2JmNjEyZTM0NmRhZWZhNjIiLCJwIjoic2hlZXRzLWppcmEifQ","CF-53")</f>
        <v>CF-53</v>
      </c>
      <c r="C12" s="10" t="s">
        <v>29</v>
      </c>
      <c r="D12" s="10" t="s">
        <v>30</v>
      </c>
      <c r="E12" s="10" t="s">
        <v>31</v>
      </c>
      <c r="F12" s="10" t="s">
        <v>13</v>
      </c>
      <c r="G12" s="10" t="s">
        <v>14</v>
      </c>
      <c r="H12" s="10" t="s">
        <v>15</v>
      </c>
      <c r="I12" s="18">
        <v>44997.92519675926</v>
      </c>
      <c r="J12" s="19">
        <v>44998.918912037036</v>
      </c>
      <c r="K12" s="10" t="s">
        <v>15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6"/>
      <c r="B13" s="17" t="str">
        <f>HYPERLINK("https://petshop4nm.atlassian.net/browse/CF-52?atlOrigin=eyJpIjoiYzgwYTQ0ZjEyNzQzNGJhN2JmNjEyZTM0NmRhZWZhNjIiLCJwIjoic2hlZXRzLWppcmEifQ","CF-52")</f>
        <v>CF-52</v>
      </c>
      <c r="C13" s="10" t="s">
        <v>32</v>
      </c>
      <c r="D13" s="10" t="s">
        <v>22</v>
      </c>
      <c r="E13" s="10" t="s">
        <v>22</v>
      </c>
      <c r="F13" s="10" t="s">
        <v>13</v>
      </c>
      <c r="G13" s="10" t="s">
        <v>14</v>
      </c>
      <c r="H13" s="10" t="s">
        <v>15</v>
      </c>
      <c r="I13" s="18">
        <v>44997.881423611114</v>
      </c>
      <c r="J13" s="19">
        <v>44998.918912037036</v>
      </c>
      <c r="K13" s="10" t="s">
        <v>15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6"/>
      <c r="B14" s="17" t="str">
        <f>HYPERLINK("https://petshop4nm.atlassian.net/browse/CF-45?atlOrigin=eyJpIjoiYzgwYTQ0ZjEyNzQzNGJhN2JmNjEyZTM0NmRhZWZhNjIiLCJwIjoic2hlZXRzLWppcmEifQ","CF-45")</f>
        <v>CF-45</v>
      </c>
      <c r="C14" s="10" t="s">
        <v>33</v>
      </c>
      <c r="D14" s="10" t="s">
        <v>34</v>
      </c>
      <c r="E14" s="10" t="s">
        <v>34</v>
      </c>
      <c r="F14" s="10" t="s">
        <v>13</v>
      </c>
      <c r="G14" s="10" t="s">
        <v>14</v>
      </c>
      <c r="H14" s="10" t="s">
        <v>15</v>
      </c>
      <c r="I14" s="18">
        <v>44996.5484375</v>
      </c>
      <c r="J14" s="19">
        <v>44998.918912037036</v>
      </c>
      <c r="K14" s="10" t="s">
        <v>15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6"/>
      <c r="B15" s="17" t="str">
        <f>HYPERLINK("https://petshop4nm.atlassian.net/browse/CF-44?atlOrigin=eyJpIjoiYzgwYTQ0ZjEyNzQzNGJhN2JmNjEyZTM0NmRhZWZhNjIiLCJwIjoic2hlZXRzLWppcmEifQ","CF-44")</f>
        <v>CF-44</v>
      </c>
      <c r="C15" s="10" t="s">
        <v>35</v>
      </c>
      <c r="D15" s="10" t="s">
        <v>31</v>
      </c>
      <c r="E15" s="10" t="s">
        <v>31</v>
      </c>
      <c r="F15" s="10" t="s">
        <v>13</v>
      </c>
      <c r="G15" s="10" t="s">
        <v>14</v>
      </c>
      <c r="H15" s="10" t="s">
        <v>15</v>
      </c>
      <c r="I15" s="18">
        <v>44995.82730324074</v>
      </c>
      <c r="J15" s="19">
        <v>44998.918900462966</v>
      </c>
      <c r="K15" s="10" t="s">
        <v>15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7" t="str">
        <f>HYPERLINK("https://petshop4nm.atlassian.net/browse/CF-43?atlOrigin=eyJpIjoiYzgwYTQ0ZjEyNzQzNGJhN2JmNjEyZTM0NmRhZWZhNjIiLCJwIjoic2hlZXRzLWppcmEifQ","CF-43")</f>
        <v>CF-43</v>
      </c>
      <c r="C16" s="10" t="s">
        <v>36</v>
      </c>
      <c r="D16" s="10" t="s">
        <v>12</v>
      </c>
      <c r="E16" s="10" t="s">
        <v>12</v>
      </c>
      <c r="F16" s="10" t="s">
        <v>13</v>
      </c>
      <c r="G16" s="10" t="s">
        <v>14</v>
      </c>
      <c r="H16" s="10" t="s">
        <v>15</v>
      </c>
      <c r="I16" s="18">
        <v>44995.79131944444</v>
      </c>
      <c r="J16" s="19">
        <v>44998.918900462966</v>
      </c>
      <c r="K16" s="10" t="s">
        <v>15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6"/>
      <c r="B17" s="17" t="str">
        <f>HYPERLINK("https://petshop4nm.atlassian.net/browse/CF-42?atlOrigin=eyJpIjoiYzgwYTQ0ZjEyNzQzNGJhN2JmNjEyZTM0NmRhZWZhNjIiLCJwIjoic2hlZXRzLWppcmEifQ","CF-42")</f>
        <v>CF-42</v>
      </c>
      <c r="C17" s="10" t="s">
        <v>37</v>
      </c>
      <c r="D17" s="10" t="s">
        <v>31</v>
      </c>
      <c r="E17" s="10" t="s">
        <v>31</v>
      </c>
      <c r="F17" s="10" t="s">
        <v>13</v>
      </c>
      <c r="G17" s="10" t="s">
        <v>14</v>
      </c>
      <c r="H17" s="10" t="s">
        <v>15</v>
      </c>
      <c r="I17" s="18">
        <v>44995.77846064815</v>
      </c>
      <c r="J17" s="19">
        <v>44998.918900462966</v>
      </c>
      <c r="K17" s="10" t="s">
        <v>15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6"/>
      <c r="B18" s="17" t="str">
        <f>HYPERLINK("https://petshop4nm.atlassian.net/browse/CF-39?atlOrigin=eyJpIjoiYzgwYTQ0ZjEyNzQzNGJhN2JmNjEyZTM0NmRhZWZhNjIiLCJwIjoic2hlZXRzLWppcmEifQ","CF-39")</f>
        <v>CF-39</v>
      </c>
      <c r="C18" s="10" t="s">
        <v>38</v>
      </c>
      <c r="D18" s="10" t="s">
        <v>31</v>
      </c>
      <c r="E18" s="10" t="s">
        <v>31</v>
      </c>
      <c r="F18" s="10" t="s">
        <v>13</v>
      </c>
      <c r="G18" s="10" t="s">
        <v>14</v>
      </c>
      <c r="H18" s="10" t="s">
        <v>15</v>
      </c>
      <c r="I18" s="18">
        <v>44995.759930555556</v>
      </c>
      <c r="J18" s="19">
        <v>44998.918900462966</v>
      </c>
      <c r="K18" s="10" t="s">
        <v>15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0"/>
      <c r="B19" s="21" t="str">
        <f>HYPERLINK("https://petshop4nm.atlassian.net/browse/CF-36?atlOrigin=eyJpIjoiYzgwYTQ0ZjEyNzQzNGJhN2JmNjEyZTM0NmRhZWZhNjIiLCJwIjoic2hlZXRzLWppcmEifQ","CF-36")</f>
        <v>CF-36</v>
      </c>
      <c r="C19" s="22" t="s">
        <v>39</v>
      </c>
      <c r="D19" s="22" t="s">
        <v>12</v>
      </c>
      <c r="E19" s="22" t="s">
        <v>12</v>
      </c>
      <c r="F19" s="22" t="s">
        <v>13</v>
      </c>
      <c r="G19" s="22" t="s">
        <v>14</v>
      </c>
      <c r="H19" s="22" t="s">
        <v>15</v>
      </c>
      <c r="I19" s="23">
        <v>44995.45407407408</v>
      </c>
      <c r="J19" s="24">
        <v>44998.918900462966</v>
      </c>
      <c r="K19" s="10" t="s">
        <v>15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5" t="s">
        <v>40</v>
      </c>
      <c r="B20" s="26" t="str">
        <f>HYPERLINK("https://petshop4nm.atlassian.net/browse/CF-83?atlOrigin=eyJpIjoiYzgwYTQ0ZjEyNzQzNGJhN2JmNjEyZTM0NmRhZWZhNjIiLCJwIjoic2hlZXRzLWppcmEifQ","CF-83")</f>
        <v>CF-83</v>
      </c>
      <c r="C20" s="27" t="s">
        <v>41</v>
      </c>
      <c r="D20" s="27" t="s">
        <v>30</v>
      </c>
      <c r="E20" s="27" t="s">
        <v>30</v>
      </c>
      <c r="F20" s="27" t="s">
        <v>13</v>
      </c>
      <c r="G20" s="27" t="s">
        <v>42</v>
      </c>
      <c r="H20" s="27" t="s">
        <v>42</v>
      </c>
      <c r="I20" s="28">
        <v>44998.659525462965</v>
      </c>
      <c r="J20" s="29">
        <v>44998.90710648148</v>
      </c>
      <c r="K20" s="10" t="s">
        <v>15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6"/>
      <c r="B21" s="30" t="str">
        <f>HYPERLINK("https://petshop4nm.atlassian.net/browse/CF-82?atlOrigin=eyJpIjoiYzgwYTQ0ZjEyNzQzNGJhN2JmNjEyZTM0NmRhZWZhNjIiLCJwIjoic2hlZXRzLWppcmEifQ","CF-82")</f>
        <v>CF-82</v>
      </c>
      <c r="C21" s="31" t="s">
        <v>43</v>
      </c>
      <c r="D21" s="31" t="s">
        <v>30</v>
      </c>
      <c r="E21" s="31" t="s">
        <v>30</v>
      </c>
      <c r="F21" s="31" t="s">
        <v>13</v>
      </c>
      <c r="G21" s="31" t="s">
        <v>42</v>
      </c>
      <c r="H21" s="31" t="s">
        <v>42</v>
      </c>
      <c r="I21" s="32">
        <v>44998.65675925926</v>
      </c>
      <c r="J21" s="33">
        <v>44998.90708333333</v>
      </c>
      <c r="K21" s="10" t="s">
        <v>15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6"/>
      <c r="B22" s="30" t="str">
        <f>HYPERLINK("https://petshop4nm.atlassian.net/browse/CF-81?atlOrigin=eyJpIjoiYzgwYTQ0ZjEyNzQzNGJhN2JmNjEyZTM0NmRhZWZhNjIiLCJwIjoic2hlZXRzLWppcmEifQ","CF-81")</f>
        <v>CF-81</v>
      </c>
      <c r="C22" s="31" t="s">
        <v>44</v>
      </c>
      <c r="D22" s="31" t="s">
        <v>34</v>
      </c>
      <c r="E22" s="31" t="s">
        <v>30</v>
      </c>
      <c r="F22" s="31" t="s">
        <v>13</v>
      </c>
      <c r="G22" s="31" t="s">
        <v>42</v>
      </c>
      <c r="H22" s="31" t="s">
        <v>42</v>
      </c>
      <c r="I22" s="32">
        <v>44998.653032407405</v>
      </c>
      <c r="J22" s="33">
        <v>44998.906909722224</v>
      </c>
      <c r="K22" s="10" t="s">
        <v>15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6"/>
      <c r="B23" s="30" t="str">
        <f>HYPERLINK("https://petshop4nm.atlassian.net/browse/CF-80?atlOrigin=eyJpIjoiYzgwYTQ0ZjEyNzQzNGJhN2JmNjEyZTM0NmRhZWZhNjIiLCJwIjoic2hlZXRzLWppcmEifQ","CF-80")</f>
        <v>CF-80</v>
      </c>
      <c r="C23" s="31" t="s">
        <v>45</v>
      </c>
      <c r="D23" s="31" t="s">
        <v>12</v>
      </c>
      <c r="E23" s="31" t="s">
        <v>30</v>
      </c>
      <c r="F23" s="31" t="s">
        <v>13</v>
      </c>
      <c r="G23" s="31" t="s">
        <v>42</v>
      </c>
      <c r="H23" s="31" t="s">
        <v>42</v>
      </c>
      <c r="I23" s="32">
        <v>44998.6512037037</v>
      </c>
      <c r="J23" s="33">
        <v>44998.90688657408</v>
      </c>
      <c r="K23" s="10" t="s">
        <v>15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6"/>
      <c r="B24" s="30" t="str">
        <f>HYPERLINK("https://petshop4nm.atlassian.net/browse/CF-79?atlOrigin=eyJpIjoiYzgwYTQ0ZjEyNzQzNGJhN2JmNjEyZTM0NmRhZWZhNjIiLCJwIjoic2hlZXRzLWppcmEifQ","CF-79")</f>
        <v>CF-79</v>
      </c>
      <c r="C24" s="31" t="s">
        <v>46</v>
      </c>
      <c r="D24" s="31" t="s">
        <v>30</v>
      </c>
      <c r="E24" s="31" t="s">
        <v>30</v>
      </c>
      <c r="F24" s="31" t="s">
        <v>13</v>
      </c>
      <c r="G24" s="31" t="s">
        <v>42</v>
      </c>
      <c r="H24" s="31" t="s">
        <v>42</v>
      </c>
      <c r="I24" s="32">
        <v>44998.64894675926</v>
      </c>
      <c r="J24" s="33">
        <v>44998.90704861111</v>
      </c>
      <c r="K24" s="10" t="s">
        <v>15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6"/>
      <c r="B25" s="30" t="str">
        <f>HYPERLINK("https://petshop4nm.atlassian.net/browse/CF-78?atlOrigin=eyJpIjoiYzgwYTQ0ZjEyNzQzNGJhN2JmNjEyZTM0NmRhZWZhNjIiLCJwIjoic2hlZXRzLWppcmEifQ","CF-78")</f>
        <v>CF-78</v>
      </c>
      <c r="C25" s="31" t="s">
        <v>47</v>
      </c>
      <c r="D25" s="31" t="s">
        <v>34</v>
      </c>
      <c r="E25" s="31" t="s">
        <v>34</v>
      </c>
      <c r="F25" s="31" t="s">
        <v>13</v>
      </c>
      <c r="G25" s="31" t="s">
        <v>42</v>
      </c>
      <c r="H25" s="31" t="s">
        <v>42</v>
      </c>
      <c r="I25" s="32">
        <v>44998.6440162037</v>
      </c>
      <c r="J25" s="33">
        <v>44998.67711805556</v>
      </c>
      <c r="K25" s="10" t="s">
        <v>15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6"/>
      <c r="B26" s="30" t="str">
        <f>HYPERLINK("https://petshop4nm.atlassian.net/browse/CF-77?atlOrigin=eyJpIjoiYzgwYTQ0ZjEyNzQzNGJhN2JmNjEyZTM0NmRhZWZhNjIiLCJwIjoic2hlZXRzLWppcmEifQ","CF-77")</f>
        <v>CF-77</v>
      </c>
      <c r="C26" s="31" t="s">
        <v>48</v>
      </c>
      <c r="D26" s="31" t="s">
        <v>30</v>
      </c>
      <c r="E26" s="31" t="s">
        <v>30</v>
      </c>
      <c r="F26" s="31" t="s">
        <v>13</v>
      </c>
      <c r="G26" s="31" t="s">
        <v>42</v>
      </c>
      <c r="H26" s="31" t="s">
        <v>42</v>
      </c>
      <c r="I26" s="32">
        <v>44998.641226851854</v>
      </c>
      <c r="J26" s="33">
        <v>44998.90702546296</v>
      </c>
      <c r="K26" s="10" t="s">
        <v>15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6"/>
      <c r="B27" s="30" t="str">
        <f>HYPERLINK("https://petshop4nm.atlassian.net/browse/CF-76?atlOrigin=eyJpIjoiYzgwYTQ0ZjEyNzQzNGJhN2JmNjEyZTM0NmRhZWZhNjIiLCJwIjoic2hlZXRzLWppcmEifQ","CF-76")</f>
        <v>CF-76</v>
      </c>
      <c r="C27" s="31" t="s">
        <v>49</v>
      </c>
      <c r="D27" s="31" t="s">
        <v>22</v>
      </c>
      <c r="E27" s="31" t="s">
        <v>30</v>
      </c>
      <c r="F27" s="31" t="s">
        <v>13</v>
      </c>
      <c r="G27" s="31" t="s">
        <v>42</v>
      </c>
      <c r="H27" s="31" t="s">
        <v>42</v>
      </c>
      <c r="I27" s="32">
        <v>44998.63710648148</v>
      </c>
      <c r="J27" s="33">
        <v>44998.90726851852</v>
      </c>
      <c r="K27" s="10" t="s">
        <v>15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6"/>
      <c r="B28" s="30" t="str">
        <f>HYPERLINK("https://petshop4nm.atlassian.net/browse/CF-75?atlOrigin=eyJpIjoiYzgwYTQ0ZjEyNzQzNGJhN2JmNjEyZTM0NmRhZWZhNjIiLCJwIjoic2hlZXRzLWppcmEifQ","CF-75")</f>
        <v>CF-75</v>
      </c>
      <c r="C28" s="31" t="s">
        <v>50</v>
      </c>
      <c r="D28" s="31" t="s">
        <v>22</v>
      </c>
      <c r="E28" s="31" t="s">
        <v>30</v>
      </c>
      <c r="F28" s="31" t="s">
        <v>13</v>
      </c>
      <c r="G28" s="31" t="s">
        <v>42</v>
      </c>
      <c r="H28" s="31" t="s">
        <v>42</v>
      </c>
      <c r="I28" s="32">
        <v>44998.63501157407</v>
      </c>
      <c r="J28" s="33">
        <v>44998.906851851854</v>
      </c>
      <c r="K28" s="10" t="s">
        <v>15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6"/>
      <c r="B29" s="30" t="str">
        <f>HYPERLINK("https://petshop4nm.atlassian.net/browse/CF-74?atlOrigin=eyJpIjoiYzgwYTQ0ZjEyNzQzNGJhN2JmNjEyZTM0NmRhZWZhNjIiLCJwIjoic2hlZXRzLWppcmEifQ","CF-74")</f>
        <v>CF-74</v>
      </c>
      <c r="C29" s="31" t="s">
        <v>51</v>
      </c>
      <c r="D29" s="31" t="s">
        <v>31</v>
      </c>
      <c r="E29" s="31" t="s">
        <v>30</v>
      </c>
      <c r="F29" s="31" t="s">
        <v>13</v>
      </c>
      <c r="G29" s="31" t="s">
        <v>42</v>
      </c>
      <c r="H29" s="31" t="s">
        <v>42</v>
      </c>
      <c r="I29" s="32">
        <v>44998.63159722222</v>
      </c>
      <c r="J29" s="33">
        <v>44998.9068287037</v>
      </c>
      <c r="K29" s="10" t="s">
        <v>15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6"/>
      <c r="B30" s="30" t="str">
        <f>HYPERLINK("https://petshop4nm.atlassian.net/browse/CF-73?atlOrigin=eyJpIjoiYzgwYTQ0ZjEyNzQzNGJhN2JmNjEyZTM0NmRhZWZhNjIiLCJwIjoic2hlZXRzLWppcmEifQ","CF-73")</f>
        <v>CF-73</v>
      </c>
      <c r="C30" s="31" t="s">
        <v>52</v>
      </c>
      <c r="D30" s="31" t="s">
        <v>25</v>
      </c>
      <c r="E30" s="31" t="s">
        <v>30</v>
      </c>
      <c r="F30" s="31" t="s">
        <v>13</v>
      </c>
      <c r="G30" s="31" t="s">
        <v>42</v>
      </c>
      <c r="H30" s="31" t="s">
        <v>42</v>
      </c>
      <c r="I30" s="32">
        <v>44998.627488425926</v>
      </c>
      <c r="J30" s="33">
        <v>44998.906805555554</v>
      </c>
      <c r="K30" s="10" t="s">
        <v>15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6"/>
      <c r="B31" s="30" t="str">
        <f>HYPERLINK("https://petshop4nm.atlassian.net/browse/CF-71?atlOrigin=eyJpIjoiYzgwYTQ0ZjEyNzQzNGJhN2JmNjEyZTM0NmRhZWZhNjIiLCJwIjoic2hlZXRzLWppcmEifQ","CF-71")</f>
        <v>CF-71</v>
      </c>
      <c r="C31" s="31" t="s">
        <v>53</v>
      </c>
      <c r="D31" s="31" t="s">
        <v>25</v>
      </c>
      <c r="E31" s="31" t="s">
        <v>30</v>
      </c>
      <c r="F31" s="31" t="s">
        <v>13</v>
      </c>
      <c r="G31" s="31" t="s">
        <v>42</v>
      </c>
      <c r="H31" s="31" t="s">
        <v>42</v>
      </c>
      <c r="I31" s="32">
        <v>44998.56591435185</v>
      </c>
      <c r="J31" s="33">
        <v>44998.90678240741</v>
      </c>
      <c r="K31" s="10" t="s">
        <v>15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6"/>
      <c r="B32" s="30" t="str">
        <f>HYPERLINK("https://petshop4nm.atlassian.net/browse/CF-69?atlOrigin=eyJpIjoiYzgwYTQ0ZjEyNzQzNGJhN2JmNjEyZTM0NmRhZWZhNjIiLCJwIjoic2hlZXRzLWppcmEifQ","CF-69")</f>
        <v>CF-69</v>
      </c>
      <c r="C32" s="31" t="s">
        <v>54</v>
      </c>
      <c r="D32" s="31" t="s">
        <v>22</v>
      </c>
      <c r="E32" s="31" t="s">
        <v>22</v>
      </c>
      <c r="F32" s="31" t="s">
        <v>13</v>
      </c>
      <c r="G32" s="31" t="s">
        <v>42</v>
      </c>
      <c r="H32" s="31" t="s">
        <v>42</v>
      </c>
      <c r="I32" s="32">
        <v>44998.5253125</v>
      </c>
      <c r="J32" s="33">
        <v>44998.716782407406</v>
      </c>
      <c r="K32" s="10" t="s">
        <v>15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6"/>
      <c r="B33" s="30" t="str">
        <f>HYPERLINK("https://petshop4nm.atlassian.net/browse/CF-68?atlOrigin=eyJpIjoiYzgwYTQ0ZjEyNzQzNGJhN2JmNjEyZTM0NmRhZWZhNjIiLCJwIjoic2hlZXRzLWppcmEifQ","CF-68")</f>
        <v>CF-68</v>
      </c>
      <c r="C33" s="31" t="s">
        <v>55</v>
      </c>
      <c r="D33" s="31" t="s">
        <v>20</v>
      </c>
      <c r="E33" s="31" t="s">
        <v>20</v>
      </c>
      <c r="F33" s="31" t="s">
        <v>13</v>
      </c>
      <c r="G33" s="31" t="s">
        <v>42</v>
      </c>
      <c r="H33" s="31" t="s">
        <v>42</v>
      </c>
      <c r="I33" s="32">
        <v>44998.519166666665</v>
      </c>
      <c r="J33" s="33">
        <v>44998.71681712963</v>
      </c>
      <c r="K33" s="10" t="s">
        <v>15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6"/>
      <c r="B34" s="30" t="str">
        <f>HYPERLINK("https://petshop4nm.atlassian.net/browse/CF-67?atlOrigin=eyJpIjoiYzgwYTQ0ZjEyNzQzNGJhN2JmNjEyZTM0NmRhZWZhNjIiLCJwIjoic2hlZXRzLWppcmEifQ","CF-67")</f>
        <v>CF-67</v>
      </c>
      <c r="C34" s="31" t="s">
        <v>56</v>
      </c>
      <c r="D34" s="31" t="s">
        <v>20</v>
      </c>
      <c r="E34" s="31" t="s">
        <v>34</v>
      </c>
      <c r="F34" s="31" t="s">
        <v>13</v>
      </c>
      <c r="G34" s="31" t="s">
        <v>42</v>
      </c>
      <c r="H34" s="31" t="s">
        <v>42</v>
      </c>
      <c r="I34" s="32">
        <v>44998.46221064815</v>
      </c>
      <c r="J34" s="33">
        <v>44998.72209490741</v>
      </c>
      <c r="K34" s="10" t="s">
        <v>15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6"/>
      <c r="B35" s="30" t="str">
        <f>HYPERLINK("https://petshop4nm.atlassian.net/browse/CF-66?atlOrigin=eyJpIjoiYzgwYTQ0ZjEyNzQzNGJhN2JmNjEyZTM0NmRhZWZhNjIiLCJwIjoic2hlZXRzLWppcmEifQ","CF-66")</f>
        <v>CF-66</v>
      </c>
      <c r="C35" s="31" t="s">
        <v>57</v>
      </c>
      <c r="D35" s="31" t="s">
        <v>20</v>
      </c>
      <c r="E35" s="31" t="s">
        <v>20</v>
      </c>
      <c r="F35" s="31" t="s">
        <v>13</v>
      </c>
      <c r="G35" s="31" t="s">
        <v>42</v>
      </c>
      <c r="H35" s="31" t="s">
        <v>42</v>
      </c>
      <c r="I35" s="32">
        <v>44998.46158564815</v>
      </c>
      <c r="J35" s="33">
        <v>44998.71662037037</v>
      </c>
      <c r="K35" s="10" t="s">
        <v>15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6"/>
      <c r="B36" s="30" t="str">
        <f>HYPERLINK("https://petshop4nm.atlassian.net/browse/CF-64?atlOrigin=eyJpIjoiYzgwYTQ0ZjEyNzQzNGJhN2JmNjEyZTM0NmRhZWZhNjIiLCJwIjoic2hlZXRzLWppcmEifQ","CF-64")</f>
        <v>CF-64</v>
      </c>
      <c r="C36" s="31" t="s">
        <v>58</v>
      </c>
      <c r="D36" s="31" t="s">
        <v>22</v>
      </c>
      <c r="E36" s="31" t="s">
        <v>22</v>
      </c>
      <c r="F36" s="31" t="s">
        <v>13</v>
      </c>
      <c r="G36" s="31" t="s">
        <v>42</v>
      </c>
      <c r="H36" s="31" t="s">
        <v>42</v>
      </c>
      <c r="I36" s="32">
        <v>44998.436319444445</v>
      </c>
      <c r="J36" s="33">
        <v>44998.830243055556</v>
      </c>
      <c r="K36" s="10" t="s">
        <v>15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6"/>
      <c r="B37" s="30" t="str">
        <f>HYPERLINK("https://petshop4nm.atlassian.net/browse/CF-63?atlOrigin=eyJpIjoiYzgwYTQ0ZjEyNzQzNGJhN2JmNjEyZTM0NmRhZWZhNjIiLCJwIjoic2hlZXRzLWppcmEifQ","CF-63")</f>
        <v>CF-63</v>
      </c>
      <c r="C37" s="31" t="s">
        <v>59</v>
      </c>
      <c r="D37" s="31" t="s">
        <v>30</v>
      </c>
      <c r="E37" s="31" t="s">
        <v>30</v>
      </c>
      <c r="F37" s="31" t="s">
        <v>13</v>
      </c>
      <c r="G37" s="31" t="s">
        <v>42</v>
      </c>
      <c r="H37" s="31" t="s">
        <v>42</v>
      </c>
      <c r="I37" s="32">
        <v>44998.427777777775</v>
      </c>
      <c r="J37" s="33">
        <v>44998.71787037037</v>
      </c>
      <c r="K37" s="10" t="s">
        <v>15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6"/>
      <c r="B38" s="30" t="str">
        <f>HYPERLINK("https://petshop4nm.atlassian.net/browse/CF-62?atlOrigin=eyJpIjoiYzgwYTQ0ZjEyNzQzNGJhN2JmNjEyZTM0NmRhZWZhNjIiLCJwIjoic2hlZXRzLWppcmEifQ","CF-62")</f>
        <v>CF-62</v>
      </c>
      <c r="C38" s="31" t="s">
        <v>60</v>
      </c>
      <c r="D38" s="31" t="s">
        <v>31</v>
      </c>
      <c r="E38" s="31" t="s">
        <v>12</v>
      </c>
      <c r="F38" s="31" t="s">
        <v>13</v>
      </c>
      <c r="G38" s="31" t="s">
        <v>42</v>
      </c>
      <c r="H38" s="31" t="s">
        <v>42</v>
      </c>
      <c r="I38" s="32">
        <v>44998.4184375</v>
      </c>
      <c r="J38" s="33">
        <v>44998.87019675926</v>
      </c>
      <c r="K38" s="10" t="s">
        <v>15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6"/>
      <c r="B39" s="30" t="str">
        <f>HYPERLINK("https://petshop4nm.atlassian.net/browse/CF-60?atlOrigin=eyJpIjoiYzgwYTQ0ZjEyNzQzNGJhN2JmNjEyZTM0NmRhZWZhNjIiLCJwIjoic2hlZXRzLWppcmEifQ","CF-60")</f>
        <v>CF-60</v>
      </c>
      <c r="C39" s="31" t="s">
        <v>61</v>
      </c>
      <c r="D39" s="31" t="s">
        <v>34</v>
      </c>
      <c r="E39" s="31" t="s">
        <v>12</v>
      </c>
      <c r="F39" s="31" t="s">
        <v>13</v>
      </c>
      <c r="G39" s="31" t="s">
        <v>42</v>
      </c>
      <c r="H39" s="31" t="s">
        <v>42</v>
      </c>
      <c r="I39" s="32">
        <v>44998.411412037036</v>
      </c>
      <c r="J39" s="33">
        <v>44998.870254629626</v>
      </c>
      <c r="K39" s="10" t="s">
        <v>15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6"/>
      <c r="B40" s="30" t="str">
        <f>HYPERLINK("https://petshop4nm.atlassian.net/browse/CF-59?atlOrigin=eyJpIjoiYzgwYTQ0ZjEyNzQzNGJhN2JmNjEyZTM0NmRhZWZhNjIiLCJwIjoic2hlZXRzLWppcmEifQ","CF-59")</f>
        <v>CF-59</v>
      </c>
      <c r="C40" s="31" t="s">
        <v>62</v>
      </c>
      <c r="D40" s="31" t="s">
        <v>12</v>
      </c>
      <c r="E40" s="31" t="s">
        <v>12</v>
      </c>
      <c r="F40" s="31" t="s">
        <v>13</v>
      </c>
      <c r="G40" s="31" t="s">
        <v>42</v>
      </c>
      <c r="H40" s="31" t="s">
        <v>42</v>
      </c>
      <c r="I40" s="32">
        <v>44998.40484953704</v>
      </c>
      <c r="J40" s="33">
        <v>44998.870416666665</v>
      </c>
      <c r="K40" s="10" t="s">
        <v>15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6"/>
      <c r="B41" s="30" t="str">
        <f>HYPERLINK("https://petshop4nm.atlassian.net/browse/CF-55?atlOrigin=eyJpIjoiYzgwYTQ0ZjEyNzQzNGJhN2JmNjEyZTM0NmRhZWZhNjIiLCJwIjoic2hlZXRzLWppcmEifQ","CF-55")</f>
        <v>CF-55</v>
      </c>
      <c r="C41" s="31" t="s">
        <v>63</v>
      </c>
      <c r="D41" s="31" t="s">
        <v>20</v>
      </c>
      <c r="E41" s="31" t="s">
        <v>20</v>
      </c>
      <c r="F41" s="31" t="s">
        <v>13</v>
      </c>
      <c r="G41" s="31" t="s">
        <v>42</v>
      </c>
      <c r="H41" s="31" t="s">
        <v>42</v>
      </c>
      <c r="I41" s="32">
        <v>44998.39425925926</v>
      </c>
      <c r="J41" s="33">
        <v>44998.45443287037</v>
      </c>
      <c r="K41" s="10" t="s">
        <v>15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6"/>
      <c r="B42" s="30" t="str">
        <f>HYPERLINK("https://petshop4nm.atlassian.net/browse/CF-54?atlOrigin=eyJpIjoiYzgwYTQ0ZjEyNzQzNGJhN2JmNjEyZTM0NmRhZWZhNjIiLCJwIjoic2hlZXRzLWppcmEifQ","CF-54")</f>
        <v>CF-54</v>
      </c>
      <c r="C42" s="31" t="s">
        <v>64</v>
      </c>
      <c r="D42" s="31" t="s">
        <v>30</v>
      </c>
      <c r="E42" s="31" t="s">
        <v>30</v>
      </c>
      <c r="F42" s="31" t="s">
        <v>13</v>
      </c>
      <c r="G42" s="31" t="s">
        <v>42</v>
      </c>
      <c r="H42" s="31" t="s">
        <v>42</v>
      </c>
      <c r="I42" s="32">
        <v>44997.969409722224</v>
      </c>
      <c r="J42" s="33">
        <v>44998.71666666667</v>
      </c>
      <c r="K42" s="10" t="s">
        <v>15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6"/>
      <c r="B43" s="30" t="str">
        <f>HYPERLINK("https://petshop4nm.atlassian.net/browse/CF-51?atlOrigin=eyJpIjoiYzgwYTQ0ZjEyNzQzNGJhN2JmNjEyZTM0NmRhZWZhNjIiLCJwIjoic2hlZXRzLWppcmEifQ","CF-51")</f>
        <v>CF-51</v>
      </c>
      <c r="C43" s="31" t="s">
        <v>65</v>
      </c>
      <c r="D43" s="31" t="s">
        <v>22</v>
      </c>
      <c r="E43" s="31" t="s">
        <v>22</v>
      </c>
      <c r="F43" s="31" t="s">
        <v>13</v>
      </c>
      <c r="G43" s="31" t="s">
        <v>42</v>
      </c>
      <c r="H43" s="31" t="s">
        <v>42</v>
      </c>
      <c r="I43" s="32">
        <v>44997.826006944444</v>
      </c>
      <c r="J43" s="33">
        <v>44998.407476851855</v>
      </c>
      <c r="K43" s="10" t="s">
        <v>15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6"/>
      <c r="B44" s="30" t="str">
        <f>HYPERLINK("https://petshop4nm.atlassian.net/browse/CF-50?atlOrigin=eyJpIjoiYzgwYTQ0ZjEyNzQzNGJhN2JmNjEyZTM0NmRhZWZhNjIiLCJwIjoic2hlZXRzLWppcmEifQ","CF-50")</f>
        <v>CF-50</v>
      </c>
      <c r="C44" s="31" t="s">
        <v>66</v>
      </c>
      <c r="D44" s="31" t="s">
        <v>25</v>
      </c>
      <c r="E44" s="31" t="s">
        <v>25</v>
      </c>
      <c r="F44" s="31" t="s">
        <v>13</v>
      </c>
      <c r="G44" s="31" t="s">
        <v>42</v>
      </c>
      <c r="H44" s="31" t="s">
        <v>42</v>
      </c>
      <c r="I44" s="32">
        <v>44997.57513888889</v>
      </c>
      <c r="J44" s="33">
        <v>44998.830243055556</v>
      </c>
      <c r="K44" s="10" t="s">
        <v>15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6"/>
      <c r="B45" s="30" t="str">
        <f>HYPERLINK("https://petshop4nm.atlassian.net/browse/CF-49?atlOrigin=eyJpIjoiYzgwYTQ0ZjEyNzQzNGJhN2JmNjEyZTM0NmRhZWZhNjIiLCJwIjoic2hlZXRzLWppcmEifQ","CF-49")</f>
        <v>CF-49</v>
      </c>
      <c r="C45" s="31" t="s">
        <v>67</v>
      </c>
      <c r="D45" s="31" t="s">
        <v>25</v>
      </c>
      <c r="E45" s="31" t="s">
        <v>25</v>
      </c>
      <c r="F45" s="31" t="s">
        <v>13</v>
      </c>
      <c r="G45" s="31" t="s">
        <v>42</v>
      </c>
      <c r="H45" s="31" t="s">
        <v>42</v>
      </c>
      <c r="I45" s="32">
        <v>44997.54325231481</v>
      </c>
      <c r="J45" s="33">
        <v>44998.403703703705</v>
      </c>
      <c r="K45" s="10" t="s">
        <v>15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6"/>
      <c r="B46" s="30" t="str">
        <f>HYPERLINK("https://petshop4nm.atlassian.net/browse/CF-48?atlOrigin=eyJpIjoiYzgwYTQ0ZjEyNzQzNGJhN2JmNjEyZTM0NmRhZWZhNjIiLCJwIjoic2hlZXRzLWppcmEifQ","CF-48")</f>
        <v>CF-48</v>
      </c>
      <c r="C46" s="31" t="s">
        <v>68</v>
      </c>
      <c r="D46" s="31" t="s">
        <v>22</v>
      </c>
      <c r="E46" s="31" t="s">
        <v>22</v>
      </c>
      <c r="F46" s="31" t="s">
        <v>13</v>
      </c>
      <c r="G46" s="31" t="s">
        <v>42</v>
      </c>
      <c r="H46" s="31" t="s">
        <v>42</v>
      </c>
      <c r="I46" s="32">
        <v>44997.512349537035</v>
      </c>
      <c r="J46" s="33">
        <v>44998.40219907407</v>
      </c>
      <c r="K46" s="10" t="s">
        <v>15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6"/>
      <c r="B47" s="30" t="str">
        <f>HYPERLINK("https://petshop4nm.atlassian.net/browse/CF-46?atlOrigin=eyJpIjoiYzgwYTQ0ZjEyNzQzNGJhN2JmNjEyZTM0NmRhZWZhNjIiLCJwIjoic2hlZXRzLWppcmEifQ","CF-46")</f>
        <v>CF-46</v>
      </c>
      <c r="C47" s="31" t="s">
        <v>69</v>
      </c>
      <c r="D47" s="31" t="s">
        <v>31</v>
      </c>
      <c r="E47" s="31" t="s">
        <v>31</v>
      </c>
      <c r="F47" s="31" t="s">
        <v>13</v>
      </c>
      <c r="G47" s="31" t="s">
        <v>42</v>
      </c>
      <c r="H47" s="31" t="s">
        <v>42</v>
      </c>
      <c r="I47" s="32">
        <v>44996.64581018518</v>
      </c>
      <c r="J47" s="33">
        <v>44996.65394675926</v>
      </c>
      <c r="K47" s="10" t="s">
        <v>15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6"/>
      <c r="B48" s="30" t="str">
        <f>HYPERLINK("https://petshop4nm.atlassian.net/browse/CF-41?atlOrigin=eyJpIjoiYzgwYTQ0ZjEyNzQzNGJhN2JmNjEyZTM0NmRhZWZhNjIiLCJwIjoic2hlZXRzLWppcmEifQ","CF-41")</f>
        <v>CF-41</v>
      </c>
      <c r="C48" s="31" t="s">
        <v>70</v>
      </c>
      <c r="D48" s="31" t="s">
        <v>31</v>
      </c>
      <c r="E48" s="31" t="s">
        <v>31</v>
      </c>
      <c r="F48" s="31" t="s">
        <v>13</v>
      </c>
      <c r="G48" s="31" t="s">
        <v>42</v>
      </c>
      <c r="H48" s="31" t="s">
        <v>42</v>
      </c>
      <c r="I48" s="32">
        <v>44995.770219907405</v>
      </c>
      <c r="J48" s="33">
        <v>44995.94144675926</v>
      </c>
      <c r="K48" s="10" t="s">
        <v>15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6"/>
      <c r="B49" s="30" t="str">
        <f>HYPERLINK("https://petshop4nm.atlassian.net/browse/CF-38?atlOrigin=eyJpIjoiYzgwYTQ0ZjEyNzQzNGJhN2JmNjEyZTM0NmRhZWZhNjIiLCJwIjoic2hlZXRzLWppcmEifQ","CF-38")</f>
        <v>CF-38</v>
      </c>
      <c r="C49" s="31" t="s">
        <v>71</v>
      </c>
      <c r="D49" s="31" t="s">
        <v>31</v>
      </c>
      <c r="E49" s="31" t="s">
        <v>31</v>
      </c>
      <c r="F49" s="31" t="s">
        <v>13</v>
      </c>
      <c r="G49" s="31" t="s">
        <v>42</v>
      </c>
      <c r="H49" s="31" t="s">
        <v>42</v>
      </c>
      <c r="I49" s="32">
        <v>44995.748240740744</v>
      </c>
      <c r="J49" s="33">
        <v>44996.626909722225</v>
      </c>
      <c r="K49" s="10" t="s">
        <v>15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6"/>
      <c r="B50" s="30" t="str">
        <f>HYPERLINK("https://petshop4nm.atlassian.net/browse/CF-37?atlOrigin=eyJpIjoiYzgwYTQ0ZjEyNzQzNGJhN2JmNjEyZTM0NmRhZWZhNjIiLCJwIjoic2hlZXRzLWppcmEifQ","CF-37")</f>
        <v>CF-37</v>
      </c>
      <c r="C50" s="31" t="s">
        <v>72</v>
      </c>
      <c r="D50" s="31" t="s">
        <v>31</v>
      </c>
      <c r="E50" s="31" t="s">
        <v>31</v>
      </c>
      <c r="F50" s="31" t="s">
        <v>13</v>
      </c>
      <c r="G50" s="31" t="s">
        <v>42</v>
      </c>
      <c r="H50" s="31" t="s">
        <v>42</v>
      </c>
      <c r="I50" s="32">
        <v>44995.509988425925</v>
      </c>
      <c r="J50" s="33">
        <v>44995.66543981482</v>
      </c>
      <c r="K50" s="10" t="s">
        <v>15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6"/>
      <c r="B51" s="30" t="str">
        <f>HYPERLINK("https://petshop4nm.atlassian.net/browse/CF-33?atlOrigin=eyJpIjoiYzgwYTQ0ZjEyNzQzNGJhN2JmNjEyZTM0NmRhZWZhNjIiLCJwIjoic2hlZXRzLWppcmEifQ","CF-33")</f>
        <v>CF-33</v>
      </c>
      <c r="C51" s="31" t="s">
        <v>73</v>
      </c>
      <c r="D51" s="31" t="s">
        <v>20</v>
      </c>
      <c r="E51" s="31" t="s">
        <v>20</v>
      </c>
      <c r="F51" s="31" t="s">
        <v>13</v>
      </c>
      <c r="G51" s="31" t="s">
        <v>42</v>
      </c>
      <c r="H51" s="31" t="s">
        <v>42</v>
      </c>
      <c r="I51" s="32">
        <v>44994.456238425926</v>
      </c>
      <c r="J51" s="33">
        <v>44995.80079861111</v>
      </c>
      <c r="K51" s="10" t="s">
        <v>15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6"/>
      <c r="B52" s="30" t="str">
        <f>HYPERLINK("https://petshop4nm.atlassian.net/browse/CF-32?atlOrigin=eyJpIjoiYzgwYTQ0ZjEyNzQzNGJhN2JmNjEyZTM0NmRhZWZhNjIiLCJwIjoic2hlZXRzLWppcmEifQ","CF-32")</f>
        <v>CF-32</v>
      </c>
      <c r="C52" s="31" t="s">
        <v>74</v>
      </c>
      <c r="D52" s="31" t="s">
        <v>22</v>
      </c>
      <c r="E52" s="31" t="s">
        <v>22</v>
      </c>
      <c r="F52" s="31" t="s">
        <v>13</v>
      </c>
      <c r="G52" s="31" t="s">
        <v>42</v>
      </c>
      <c r="H52" s="31" t="s">
        <v>42</v>
      </c>
      <c r="I52" s="32">
        <v>44994.4552662037</v>
      </c>
      <c r="J52" s="33">
        <v>44995.7965625</v>
      </c>
      <c r="K52" s="10" t="s">
        <v>15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6"/>
      <c r="B53" s="30" t="str">
        <f>HYPERLINK("https://petshop4nm.atlassian.net/browse/CF-31?atlOrigin=eyJpIjoiYzgwYTQ0ZjEyNzQzNGJhN2JmNjEyZTM0NmRhZWZhNjIiLCJwIjoic2hlZXRzLWppcmEifQ","CF-31")</f>
        <v>CF-31</v>
      </c>
      <c r="C53" s="31" t="s">
        <v>75</v>
      </c>
      <c r="D53" s="31" t="s">
        <v>25</v>
      </c>
      <c r="E53" s="31" t="s">
        <v>25</v>
      </c>
      <c r="F53" s="31" t="s">
        <v>13</v>
      </c>
      <c r="G53" s="31" t="s">
        <v>42</v>
      </c>
      <c r="H53" s="31" t="s">
        <v>42</v>
      </c>
      <c r="I53" s="32">
        <v>44994.45480324074</v>
      </c>
      <c r="J53" s="33">
        <v>44995.796585648146</v>
      </c>
      <c r="K53" s="10" t="s">
        <v>15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6"/>
      <c r="B54" s="30" t="str">
        <f>HYPERLINK("https://petshop4nm.atlassian.net/browse/CF-30?atlOrigin=eyJpIjoiYzgwYTQ0ZjEyNzQzNGJhN2JmNjEyZTM0NmRhZWZhNjIiLCJwIjoic2hlZXRzLWppcmEifQ","CF-30")</f>
        <v>CF-30</v>
      </c>
      <c r="C54" s="31" t="s">
        <v>76</v>
      </c>
      <c r="D54" s="31" t="s">
        <v>34</v>
      </c>
      <c r="E54" s="31" t="s">
        <v>34</v>
      </c>
      <c r="F54" s="31" t="s">
        <v>13</v>
      </c>
      <c r="G54" s="31" t="s">
        <v>42</v>
      </c>
      <c r="H54" s="31" t="s">
        <v>42</v>
      </c>
      <c r="I54" s="32">
        <v>44994.44829861111</v>
      </c>
      <c r="J54" s="33">
        <v>44995.79666666667</v>
      </c>
      <c r="K54" s="10" t="s">
        <v>15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6"/>
      <c r="B55" s="30" t="str">
        <f>HYPERLINK("https://petshop4nm.atlassian.net/browse/CF-29?atlOrigin=eyJpIjoiYzgwYTQ0ZjEyNzQzNGJhN2JmNjEyZTM0NmRhZWZhNjIiLCJwIjoic2hlZXRzLWppcmEifQ","CF-29")</f>
        <v>CF-29</v>
      </c>
      <c r="C55" s="31" t="s">
        <v>77</v>
      </c>
      <c r="D55" s="31" t="s">
        <v>34</v>
      </c>
      <c r="E55" s="31" t="s">
        <v>31</v>
      </c>
      <c r="F55" s="31" t="s">
        <v>13</v>
      </c>
      <c r="G55" s="31" t="s">
        <v>42</v>
      </c>
      <c r="H55" s="31" t="s">
        <v>42</v>
      </c>
      <c r="I55" s="32">
        <v>44994.42722222222</v>
      </c>
      <c r="J55" s="33">
        <v>44995.79671296296</v>
      </c>
      <c r="K55" s="10" t="s">
        <v>15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6"/>
      <c r="B56" s="30" t="str">
        <f>HYPERLINK("https://petshop4nm.atlassian.net/browse/CF-28?atlOrigin=eyJpIjoiYzgwYTQ0ZjEyNzQzNGJhN2JmNjEyZTM0NmRhZWZhNjIiLCJwIjoic2hlZXRzLWppcmEifQ","CF-28")</f>
        <v>CF-28</v>
      </c>
      <c r="C56" s="31" t="s">
        <v>78</v>
      </c>
      <c r="D56" s="31" t="s">
        <v>25</v>
      </c>
      <c r="E56" s="31" t="s">
        <v>12</v>
      </c>
      <c r="F56" s="31" t="s">
        <v>13</v>
      </c>
      <c r="G56" s="31" t="s">
        <v>42</v>
      </c>
      <c r="H56" s="31" t="s">
        <v>42</v>
      </c>
      <c r="I56" s="32">
        <v>44994.416712962964</v>
      </c>
      <c r="J56" s="33">
        <v>44995.68305555556</v>
      </c>
      <c r="K56" s="10" t="s">
        <v>15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6"/>
      <c r="B57" s="30" t="str">
        <f>HYPERLINK("https://petshop4nm.atlassian.net/browse/CF-27?atlOrigin=eyJpIjoiYzgwYTQ0ZjEyNzQzNGJhN2JmNjEyZTM0NmRhZWZhNjIiLCJwIjoic2hlZXRzLWppcmEifQ","CF-27")</f>
        <v>CF-27</v>
      </c>
      <c r="C57" s="31" t="s">
        <v>79</v>
      </c>
      <c r="D57" s="31" t="s">
        <v>31</v>
      </c>
      <c r="E57" s="31" t="s">
        <v>31</v>
      </c>
      <c r="F57" s="31" t="s">
        <v>13</v>
      </c>
      <c r="G57" s="31" t="s">
        <v>42</v>
      </c>
      <c r="H57" s="31" t="s">
        <v>42</v>
      </c>
      <c r="I57" s="32">
        <v>44994.396840277775</v>
      </c>
      <c r="J57" s="33">
        <v>44995.66284722222</v>
      </c>
      <c r="K57" s="10" t="s">
        <v>15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6"/>
      <c r="B58" s="30" t="str">
        <f>HYPERLINK("https://petshop4nm.atlassian.net/browse/CF-25?atlOrigin=eyJpIjoiYzgwYTQ0ZjEyNzQzNGJhN2JmNjEyZTM0NmRhZWZhNjIiLCJwIjoic2hlZXRzLWppcmEifQ","CF-25")</f>
        <v>CF-25</v>
      </c>
      <c r="C58" s="31" t="s">
        <v>80</v>
      </c>
      <c r="D58" s="31" t="s">
        <v>31</v>
      </c>
      <c r="E58" s="31" t="s">
        <v>31</v>
      </c>
      <c r="F58" s="31" t="s">
        <v>13</v>
      </c>
      <c r="G58" s="31" t="s">
        <v>42</v>
      </c>
      <c r="H58" s="31" t="s">
        <v>42</v>
      </c>
      <c r="I58" s="32">
        <v>44993.54157407407</v>
      </c>
      <c r="J58" s="33">
        <v>44995.662824074076</v>
      </c>
      <c r="K58" s="10" t="s">
        <v>15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6"/>
      <c r="B59" s="30" t="str">
        <f>HYPERLINK("https://petshop4nm.atlassian.net/browse/CF-24?atlOrigin=eyJpIjoiYzgwYTQ0ZjEyNzQzNGJhN2JmNjEyZTM0NmRhZWZhNjIiLCJwIjoic2hlZXRzLWppcmEifQ","CF-24")</f>
        <v>CF-24</v>
      </c>
      <c r="C59" s="31" t="s">
        <v>81</v>
      </c>
      <c r="D59" s="31" t="s">
        <v>12</v>
      </c>
      <c r="E59" s="31" t="s">
        <v>12</v>
      </c>
      <c r="F59" s="31" t="s">
        <v>13</v>
      </c>
      <c r="G59" s="31" t="s">
        <v>42</v>
      </c>
      <c r="H59" s="31" t="s">
        <v>42</v>
      </c>
      <c r="I59" s="32">
        <v>44993.54011574074</v>
      </c>
      <c r="J59" s="33">
        <v>44995.65278935185</v>
      </c>
      <c r="K59" s="10" t="s">
        <v>15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6"/>
      <c r="B60" s="30" t="str">
        <f>HYPERLINK("https://petshop4nm.atlassian.net/browse/CF-23?atlOrigin=eyJpIjoiYzgwYTQ0ZjEyNzQzNGJhN2JmNjEyZTM0NmRhZWZhNjIiLCJwIjoic2hlZXRzLWppcmEifQ","CF-23")</f>
        <v>CF-23</v>
      </c>
      <c r="C60" s="31" t="s">
        <v>82</v>
      </c>
      <c r="D60" s="31" t="s">
        <v>22</v>
      </c>
      <c r="E60" s="31" t="s">
        <v>22</v>
      </c>
      <c r="F60" s="31" t="s">
        <v>13</v>
      </c>
      <c r="G60" s="31" t="s">
        <v>42</v>
      </c>
      <c r="H60" s="31" t="s">
        <v>42</v>
      </c>
      <c r="I60" s="32">
        <v>44993.53097222222</v>
      </c>
      <c r="J60" s="33">
        <v>44995.678449074076</v>
      </c>
      <c r="K60" s="10" t="s">
        <v>15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6"/>
      <c r="B61" s="30" t="str">
        <f>HYPERLINK("https://petshop4nm.atlassian.net/browse/CF-22?atlOrigin=eyJpIjoiYzgwYTQ0ZjEyNzQzNGJhN2JmNjEyZTM0NmRhZWZhNjIiLCJwIjoic2hlZXRzLWppcmEifQ","CF-22")</f>
        <v>CF-22</v>
      </c>
      <c r="C61" s="31" t="s">
        <v>83</v>
      </c>
      <c r="D61" s="31" t="s">
        <v>30</v>
      </c>
      <c r="E61" s="31" t="s">
        <v>30</v>
      </c>
      <c r="F61" s="31" t="s">
        <v>13</v>
      </c>
      <c r="G61" s="31" t="s">
        <v>42</v>
      </c>
      <c r="H61" s="31" t="s">
        <v>42</v>
      </c>
      <c r="I61" s="32">
        <v>44993.51204861111</v>
      </c>
      <c r="J61" s="33">
        <v>44996.636354166665</v>
      </c>
      <c r="K61" s="10" t="s">
        <v>15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6"/>
      <c r="B62" s="30" t="str">
        <f>HYPERLINK("https://petshop4nm.atlassian.net/browse/CF-21?atlOrigin=eyJpIjoiYzgwYTQ0ZjEyNzQzNGJhN2JmNjEyZTM0NmRhZWZhNjIiLCJwIjoic2hlZXRzLWppcmEifQ","CF-21")</f>
        <v>CF-21</v>
      </c>
      <c r="C62" s="31" t="s">
        <v>84</v>
      </c>
      <c r="D62" s="31" t="s">
        <v>20</v>
      </c>
      <c r="E62" s="31" t="s">
        <v>20</v>
      </c>
      <c r="F62" s="31" t="s">
        <v>13</v>
      </c>
      <c r="G62" s="31" t="s">
        <v>42</v>
      </c>
      <c r="H62" s="31" t="s">
        <v>42</v>
      </c>
      <c r="I62" s="32">
        <v>44993.50310185185</v>
      </c>
      <c r="J62" s="33">
        <v>44996.636342592596</v>
      </c>
      <c r="K62" s="10" t="s">
        <v>15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6"/>
      <c r="B63" s="30" t="str">
        <f>HYPERLINK("https://petshop4nm.atlassian.net/browse/CF-20?atlOrigin=eyJpIjoiYzgwYTQ0ZjEyNzQzNGJhN2JmNjEyZTM0NmRhZWZhNjIiLCJwIjoic2hlZXRzLWppcmEifQ","CF-20")</f>
        <v>CF-20</v>
      </c>
      <c r="C63" s="31" t="s">
        <v>85</v>
      </c>
      <c r="D63" s="31" t="s">
        <v>34</v>
      </c>
      <c r="E63" s="31" t="s">
        <v>34</v>
      </c>
      <c r="F63" s="31" t="s">
        <v>13</v>
      </c>
      <c r="G63" s="31" t="s">
        <v>42</v>
      </c>
      <c r="H63" s="31" t="s">
        <v>42</v>
      </c>
      <c r="I63" s="32">
        <v>44993.50035879629</v>
      </c>
      <c r="J63" s="33">
        <v>44996.63628472222</v>
      </c>
      <c r="K63" s="10" t="s">
        <v>15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6"/>
      <c r="B64" s="30" t="str">
        <f>HYPERLINK("https://petshop4nm.atlassian.net/browse/CF-19?atlOrigin=eyJpIjoiYzgwYTQ0ZjEyNzQzNGJhN2JmNjEyZTM0NmRhZWZhNjIiLCJwIjoic2hlZXRzLWppcmEifQ","CF-19")</f>
        <v>CF-19</v>
      </c>
      <c r="C64" s="31" t="s">
        <v>86</v>
      </c>
      <c r="D64" s="31" t="s">
        <v>20</v>
      </c>
      <c r="E64" s="31" t="s">
        <v>31</v>
      </c>
      <c r="F64" s="31" t="s">
        <v>13</v>
      </c>
      <c r="G64" s="31" t="s">
        <v>42</v>
      </c>
      <c r="H64" s="31" t="s">
        <v>42</v>
      </c>
      <c r="I64" s="32">
        <v>44993.496458333335</v>
      </c>
      <c r="J64" s="33">
        <v>44996.636296296296</v>
      </c>
      <c r="K64" s="10" t="s">
        <v>15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20"/>
      <c r="B65" s="34" t="str">
        <f>HYPERLINK("https://petshop4nm.atlassian.net/browse/CF-18?atlOrigin=eyJpIjoiYzgwYTQ0ZjEyNzQzNGJhN2JmNjEyZTM0NmRhZWZhNjIiLCJwIjoic2hlZXRzLWppcmEifQ","CF-18")</f>
        <v>CF-18</v>
      </c>
      <c r="C65" s="35" t="s">
        <v>87</v>
      </c>
      <c r="D65" s="35" t="s">
        <v>25</v>
      </c>
      <c r="E65" s="35" t="s">
        <v>25</v>
      </c>
      <c r="F65" s="35" t="s">
        <v>13</v>
      </c>
      <c r="G65" s="35" t="s">
        <v>42</v>
      </c>
      <c r="H65" s="35" t="s">
        <v>42</v>
      </c>
      <c r="I65" s="36">
        <v>44993.4894212963</v>
      </c>
      <c r="J65" s="37">
        <v>44996.63626157407</v>
      </c>
      <c r="K65" s="10" t="s">
        <v>15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38" t="s">
        <v>88</v>
      </c>
      <c r="B66" s="26" t="str">
        <f>HYPERLINK("https://petshop4nm.atlassian.net/browse/CF-17?atlOrigin=eyJpIjoiYzgwYTQ0ZjEyNzQzNGJhN2JmNjEyZTM0NmRhZWZhNjIiLCJwIjoic2hlZXRzLWppcmEifQ","CF-17")</f>
        <v>CF-17</v>
      </c>
      <c r="C66" s="27" t="s">
        <v>89</v>
      </c>
      <c r="D66" s="27" t="s">
        <v>20</v>
      </c>
      <c r="E66" s="27" t="s">
        <v>20</v>
      </c>
      <c r="F66" s="27" t="s">
        <v>13</v>
      </c>
      <c r="G66" s="27" t="s">
        <v>42</v>
      </c>
      <c r="H66" s="27" t="s">
        <v>42</v>
      </c>
      <c r="I66" s="28">
        <v>44993.4237037037</v>
      </c>
      <c r="J66" s="29">
        <v>44998.914930555555</v>
      </c>
      <c r="K66" s="10" t="s">
        <v>15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6"/>
      <c r="B67" s="30" t="str">
        <f>HYPERLINK("https://petshop4nm.atlassian.net/browse/CF-16?atlOrigin=eyJpIjoiYzgwYTQ0ZjEyNzQzNGJhN2JmNjEyZTM0NmRhZWZhNjIiLCJwIjoic2hlZXRzLWppcmEifQ","CF-16")</f>
        <v>CF-16</v>
      </c>
      <c r="C67" s="31" t="s">
        <v>90</v>
      </c>
      <c r="D67" s="31" t="s">
        <v>34</v>
      </c>
      <c r="E67" s="31" t="s">
        <v>34</v>
      </c>
      <c r="F67" s="31" t="s">
        <v>13</v>
      </c>
      <c r="G67" s="31" t="s">
        <v>42</v>
      </c>
      <c r="H67" s="31" t="s">
        <v>42</v>
      </c>
      <c r="I67" s="32">
        <v>44993.423414351855</v>
      </c>
      <c r="J67" s="33">
        <v>44998.91496527778</v>
      </c>
      <c r="K67" s="10" t="s">
        <v>15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6"/>
      <c r="B68" s="30" t="str">
        <f>HYPERLINK("https://petshop4nm.atlassian.net/browse/CF-15?atlOrigin=eyJpIjoiYzgwYTQ0ZjEyNzQzNGJhN2JmNjEyZTM0NmRhZWZhNjIiLCJwIjoic2hlZXRzLWppcmEifQ","CF-15")</f>
        <v>CF-15</v>
      </c>
      <c r="C68" s="31" t="s">
        <v>91</v>
      </c>
      <c r="D68" s="31" t="s">
        <v>30</v>
      </c>
      <c r="E68" s="31" t="s">
        <v>30</v>
      </c>
      <c r="F68" s="31" t="s">
        <v>13</v>
      </c>
      <c r="G68" s="31" t="s">
        <v>42</v>
      </c>
      <c r="H68" s="31" t="s">
        <v>42</v>
      </c>
      <c r="I68" s="32">
        <v>44993.42233796296</v>
      </c>
      <c r="J68" s="33">
        <v>44998.91475694445</v>
      </c>
      <c r="K68" s="10" t="s">
        <v>15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6"/>
      <c r="B69" s="30" t="str">
        <f>HYPERLINK("https://petshop4nm.atlassian.net/browse/CF-14?atlOrigin=eyJpIjoiYzgwYTQ0ZjEyNzQzNGJhN2JmNjEyZTM0NmRhZWZhNjIiLCJwIjoic2hlZXRzLWppcmEifQ","CF-14")</f>
        <v>CF-14</v>
      </c>
      <c r="C69" s="31" t="s">
        <v>92</v>
      </c>
      <c r="D69" s="31" t="s">
        <v>30</v>
      </c>
      <c r="E69" s="31" t="s">
        <v>30</v>
      </c>
      <c r="F69" s="31" t="s">
        <v>13</v>
      </c>
      <c r="G69" s="31" t="s">
        <v>42</v>
      </c>
      <c r="H69" s="31" t="s">
        <v>42</v>
      </c>
      <c r="I69" s="32">
        <v>44993.42037037037</v>
      </c>
      <c r="J69" s="33">
        <v>44998.91494212963</v>
      </c>
      <c r="K69" s="10" t="s">
        <v>15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6"/>
      <c r="B70" s="30" t="str">
        <f>HYPERLINK("https://petshop4nm.atlassian.net/browse/CF-13?atlOrigin=eyJpIjoiYzgwYTQ0ZjEyNzQzNGJhN2JmNjEyZTM0NmRhZWZhNjIiLCJwIjoic2hlZXRzLWppcmEifQ","CF-13")</f>
        <v>CF-13</v>
      </c>
      <c r="C70" s="31" t="s">
        <v>93</v>
      </c>
      <c r="D70" s="31" t="s">
        <v>20</v>
      </c>
      <c r="E70" s="31" t="s">
        <v>20</v>
      </c>
      <c r="F70" s="31" t="s">
        <v>13</v>
      </c>
      <c r="G70" s="31" t="s">
        <v>42</v>
      </c>
      <c r="H70" s="31" t="s">
        <v>42</v>
      </c>
      <c r="I70" s="32">
        <v>44993.418900462966</v>
      </c>
      <c r="J70" s="33">
        <v>44998.914826388886</v>
      </c>
      <c r="K70" s="10" t="s">
        <v>15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6"/>
      <c r="B71" s="30" t="str">
        <f>HYPERLINK("https://petshop4nm.atlassian.net/browse/CF-12?atlOrigin=eyJpIjoiYzgwYTQ0ZjEyNzQzNGJhN2JmNjEyZTM0NmRhZWZhNjIiLCJwIjoic2hlZXRzLWppcmEifQ","CF-12")</f>
        <v>CF-12</v>
      </c>
      <c r="C71" s="31" t="s">
        <v>94</v>
      </c>
      <c r="D71" s="31" t="s">
        <v>22</v>
      </c>
      <c r="E71" s="31" t="s">
        <v>22</v>
      </c>
      <c r="F71" s="31" t="s">
        <v>13</v>
      </c>
      <c r="G71" s="31" t="s">
        <v>42</v>
      </c>
      <c r="H71" s="31" t="s">
        <v>42</v>
      </c>
      <c r="I71" s="32">
        <v>44993.41872685185</v>
      </c>
      <c r="J71" s="33">
        <v>44998.91479166667</v>
      </c>
      <c r="K71" s="10" t="s">
        <v>15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6"/>
      <c r="B72" s="30" t="str">
        <f>HYPERLINK("https://petshop4nm.atlassian.net/browse/CF-11?atlOrigin=eyJpIjoiYzgwYTQ0ZjEyNzQzNGJhN2JmNjEyZTM0NmRhZWZhNjIiLCJwIjoic2hlZXRzLWppcmEifQ","CF-11")</f>
        <v>CF-11</v>
      </c>
      <c r="C72" s="31" t="s">
        <v>95</v>
      </c>
      <c r="D72" s="31" t="s">
        <v>25</v>
      </c>
      <c r="E72" s="31" t="s">
        <v>25</v>
      </c>
      <c r="F72" s="31" t="s">
        <v>13</v>
      </c>
      <c r="G72" s="31" t="s">
        <v>42</v>
      </c>
      <c r="H72" s="31" t="s">
        <v>42</v>
      </c>
      <c r="I72" s="32">
        <v>44993.41850694444</v>
      </c>
      <c r="J72" s="33">
        <v>44998.914988425924</v>
      </c>
      <c r="K72" s="10" t="s">
        <v>15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6"/>
      <c r="B73" s="30" t="str">
        <f>HYPERLINK("https://petshop4nm.atlassian.net/browse/CF-10?atlOrigin=eyJpIjoiYzgwYTQ0ZjEyNzQzNGJhN2JmNjEyZTM0NmRhZWZhNjIiLCJwIjoic2hlZXRzLWppcmEifQ","CF-10")</f>
        <v>CF-10</v>
      </c>
      <c r="C73" s="31" t="s">
        <v>96</v>
      </c>
      <c r="D73" s="31" t="s">
        <v>34</v>
      </c>
      <c r="E73" s="31" t="s">
        <v>34</v>
      </c>
      <c r="F73" s="31" t="s">
        <v>13</v>
      </c>
      <c r="G73" s="31" t="s">
        <v>42</v>
      </c>
      <c r="H73" s="31" t="s">
        <v>42</v>
      </c>
      <c r="I73" s="32">
        <v>44993.41840277778</v>
      </c>
      <c r="J73" s="33">
        <v>44998.915034722224</v>
      </c>
      <c r="K73" s="10" t="s">
        <v>15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6"/>
      <c r="B74" s="30" t="str">
        <f>HYPERLINK("https://petshop4nm.atlassian.net/browse/CF-7?atlOrigin=eyJpIjoiYzgwYTQ0ZjEyNzQzNGJhN2JmNjEyZTM0NmRhZWZhNjIiLCJwIjoic2hlZXRzLWppcmEifQ","CF-7")</f>
        <v>CF-7</v>
      </c>
      <c r="C74" s="31" t="s">
        <v>97</v>
      </c>
      <c r="D74" s="31" t="s">
        <v>22</v>
      </c>
      <c r="E74" s="31" t="s">
        <v>22</v>
      </c>
      <c r="F74" s="31" t="s">
        <v>13</v>
      </c>
      <c r="G74" s="31" t="s">
        <v>42</v>
      </c>
      <c r="H74" s="31" t="s">
        <v>42</v>
      </c>
      <c r="I74" s="32">
        <v>44993.415243055555</v>
      </c>
      <c r="J74" s="33">
        <v>44998.91471064815</v>
      </c>
      <c r="K74" s="10" t="s">
        <v>15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6"/>
      <c r="B75" s="30" t="str">
        <f>HYPERLINK("https://petshop4nm.atlassian.net/browse/CF-6?atlOrigin=eyJpIjoiYzgwYTQ0ZjEyNzQzNGJhN2JmNjEyZTM0NmRhZWZhNjIiLCJwIjoic2hlZXRzLWppcmEifQ","CF-6")</f>
        <v>CF-6</v>
      </c>
      <c r="C75" s="31" t="s">
        <v>98</v>
      </c>
      <c r="D75" s="31" t="s">
        <v>12</v>
      </c>
      <c r="E75" s="31" t="s">
        <v>12</v>
      </c>
      <c r="F75" s="31" t="s">
        <v>13</v>
      </c>
      <c r="G75" s="31" t="s">
        <v>42</v>
      </c>
      <c r="H75" s="31" t="s">
        <v>42</v>
      </c>
      <c r="I75" s="32">
        <v>44993.41275462963</v>
      </c>
      <c r="J75" s="33">
        <v>44998.91501157408</v>
      </c>
      <c r="K75" s="10" t="s">
        <v>15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0"/>
      <c r="B76" s="34" t="str">
        <f>HYPERLINK("https://petshop4nm.atlassian.net/browse/CF-5?atlOrigin=eyJpIjoiYzgwYTQ0ZjEyNzQzNGJhN2JmNjEyZTM0NmRhZWZhNjIiLCJwIjoic2hlZXRzLWppcmEifQ","CF-5")</f>
        <v>CF-5</v>
      </c>
      <c r="C76" s="35" t="s">
        <v>99</v>
      </c>
      <c r="D76" s="35" t="s">
        <v>31</v>
      </c>
      <c r="E76" s="35" t="s">
        <v>31</v>
      </c>
      <c r="F76" s="35" t="s">
        <v>13</v>
      </c>
      <c r="G76" s="35" t="s">
        <v>42</v>
      </c>
      <c r="H76" s="35" t="s">
        <v>42</v>
      </c>
      <c r="I76" s="36">
        <v>44993.41171296296</v>
      </c>
      <c r="J76" s="37">
        <v>44998.91504629629</v>
      </c>
      <c r="K76" s="10" t="s">
        <v>15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3">
    <mergeCell ref="A20:A65"/>
    <mergeCell ref="A66:A76"/>
    <mergeCell ref="A3:A19"/>
  </mergeCells>
  <drawing r:id="rId1"/>
</worksheet>
</file>