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<sst xmlns="http://schemas.openxmlformats.org/spreadsheetml/2006/main" count="1509" uniqueCount="1052">
  <si>
    <t>Ativo</t>
  </si>
  <si>
    <t>Data</t>
  </si>
  <si>
    <t>Último (R$)</t>
  </si>
  <si>
    <t>Var. Dia (%)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</si>
  <si>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</si>
  <si>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</si>
  <si>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</si>
  <si>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</si>
  <si>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</si>
  <si>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</si>
  <si>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</si>
  <si>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</si>
  <si>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</si>
  <si>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</si>
  <si>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</si>
  <si>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</si>
  <si>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</si>
  <si>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</si>
  <si>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</si>
  <si>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</si>
  <si>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</si>
  <si>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</si>
  <si>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</si>
  <si>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</si>
  <si>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</si>
  <si>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</si>
  <si>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</si>
  <si>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</si>
  <si>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</si>
  <si>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</si>
  <si>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</si>
  <si>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</si>
  <si>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</si>
  <si>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</si>
  <si>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</si>
  <si>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</si>
  <si>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</si>
  <si>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</si>
  <si>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</si>
  <si>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</si>
  <si>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</si>
  <si>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</si>
  <si>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</si>
  <si>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</si>
  <si>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</si>
  <si>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</si>
  <si>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</si>
  <si>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</si>
  <si>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</si>
  <si>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</si>
  <si>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</si>
  <si>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</si>
  <si>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</si>
  <si>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</si>
  <si>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</si>
  <si>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</si>
  <si>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</si>
  <si>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</si>
  <si>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</si>
  <si>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</si>
  <si>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</si>
  <si>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</si>
  <si>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</si>
  <si>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</si>
  <si>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</si>
  <si>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</si>
  <si>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</si>
  <si>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</si>
  <si>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</si>
  <si>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</si>
  <si>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</si>
  <si>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</si>
  <si>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</si>
  <si>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</si>
  <si>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</si>
  <si>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</si>
  <si>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</si>
  <si>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</si>
  <si>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</si>
  <si>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</si>
  <si>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</si>
  <si>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</si>
  <si>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</si>
  <si>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</si>
  <si>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</si>
  <si>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</si>
  <si>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</si>
  <si>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</si>
  <si>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</si>
  <si>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</si>
  <si>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</si>
  <si>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</si>
  <si>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</si>
  <si>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</si>
  <si>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</si>
  <si>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</si>
  <si>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</si>
  <si>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</si>
  <si>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</si>
  <si>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</si>
  <si>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</si>
  <si>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</si>
  <si>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</si>
  <si>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</si>
  <si>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</si>
  <si>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</si>
  <si>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</si>
  <si>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</si>
  <si>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</si>
  <si>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</si>
  <si>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</si>
  <si>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</si>
  <si>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</si>
  <si>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</si>
  <si>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</si>
  <si>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</si>
  <si>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</si>
  <si>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</si>
  <si>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</si>
  <si>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</si>
  <si>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</si>
  <si>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</si>
  <si>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</si>
  <si>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</si>
  <si>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</si>
  <si>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</si>
  <si>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</si>
  <si>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</si>
  <si>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</si>
  <si>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</si>
  <si>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</si>
  <si>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</si>
  <si>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</si>
  <si>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</si>
  <si>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</si>
  <si>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</si>
  <si>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</si>
  <si>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</si>
  <si>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</si>
  <si>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</si>
  <si>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</si>
  <si>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</si>
  <si>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</si>
  <si>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</si>
  <si>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</si>
  <si>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</si>
  <si>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</si>
  <si>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</si>
  <si>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</si>
  <si>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</si>
  <si>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</si>
  <si>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</si>
  <si>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</si>
  <si>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</si>
  <si>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</si>
  <si>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</si>
  <si>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</si>
  <si>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</si>
  <si>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</si>
  <si>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</si>
  <si>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</si>
  <si>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</si>
  <si>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</si>
  <si>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</si>
  <si>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</si>
  <si>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</si>
  <si>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</si>
  <si>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</si>
  <si>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</si>
  <si>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</si>
  <si>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</si>
  <si>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</si>
  <si>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</si>
  <si>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</si>
  <si>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</si>
  <si>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</si>
  <si>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(anos até 2021)</t>
  </si>
  <si>
    <t>Usiminas</t>
  </si>
  <si>
    <t>Siderurgia</t>
  </si>
  <si>
    <t>CSN Mineração</t>
  </si>
  <si>
    <t>Mineração</t>
  </si>
  <si>
    <t>Petrobras</t>
  </si>
  <si>
    <t>Petróleo, Gás e Biocombustíveis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</si>
  <si>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</si>
  <si>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</si>
  <si>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</si>
  <si>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</si>
  <si>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</si>
  <si>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</si>
  <si>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</si>
  <si>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Exploração de Imóveis</t>
  </si>
  <si>
    <t>Itaú Unibanco</t>
  </si>
  <si>
    <t>Intermediários Financeiros</t>
  </si>
  <si>
    <t>Rede D’Or</t>
  </si>
  <si>
    <t>Serviços Médico - Hospitalares, Análises e Diagnósticos</t>
  </si>
  <si>
    <t>Braskem</t>
  </si>
  <si>
    <t>Químicos</t>
  </si>
  <si>
    <t>Azul</t>
  </si>
  <si>
    <t>Transporte Aéreo</t>
  </si>
  <si>
    <t>3R Petroleum</t>
  </si>
  <si>
    <t>Equatorial Energia</t>
  </si>
  <si>
    <t>Siderúrgica Nacional</t>
  </si>
  <si>
    <t>YDUQS</t>
  </si>
  <si>
    <t>Serviços Educacionais</t>
  </si>
  <si>
    <t>Ultrapar</t>
  </si>
  <si>
    <t>Comércio</t>
  </si>
  <si>
    <t>MRV</t>
  </si>
  <si>
    <t>Construção Civil</t>
  </si>
  <si>
    <t>Arezzo</t>
  </si>
  <si>
    <t>Vestuário e Acessórios</t>
  </si>
  <si>
    <t>Banco Bradesco</t>
  </si>
  <si>
    <t>Minerva</t>
  </si>
  <si>
    <t>Alimentos Processados</t>
  </si>
  <si>
    <t>Grupo Pão de Açúcar</t>
  </si>
  <si>
    <t>BRF</t>
  </si>
  <si>
    <t>Vivo</t>
  </si>
  <si>
    <t>Telefonia Fixa</t>
  </si>
  <si>
    <t>Rumo</t>
  </si>
  <si>
    <t>Transporte Ferroviário</t>
  </si>
  <si>
    <t>Cielo</t>
  </si>
  <si>
    <t>Serviços Diversos</t>
  </si>
  <si>
    <t>Dexco</t>
  </si>
  <si>
    <t>Madeira e Papel</t>
  </si>
  <si>
    <t>TIM</t>
  </si>
  <si>
    <t>Telefonia Móvel</t>
  </si>
  <si>
    <t>Bradespar</t>
  </si>
  <si>
    <t>Holdings Diversificadas</t>
  </si>
  <si>
    <t>Locaweb</t>
  </si>
  <si>
    <t>Programas e Serviços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</si>
  <si>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</si>
  <si>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</si>
  <si>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</si>
  <si>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</si>
  <si>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</si>
  <si>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</si>
  <si>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</si>
  <si>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</si>
  <si>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</si>
  <si>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</si>
  <si>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</si>
  <si>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</si>
  <si>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Aluguel de carros, Transporte de Valores e Gestão de Documentos</t>
  </si>
  <si>
    <t>Marfrig</t>
  </si>
  <si>
    <t>Ambev</t>
  </si>
  <si>
    <t>Bebidas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</si>
  <si>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</si>
  <si>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</si>
  <si>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</si>
  <si>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</si>
  <si>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</si>
  <si>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</si>
  <si>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</si>
  <si>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</si>
  <si>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</si>
  <si>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Máquinas e Equipamentos</t>
  </si>
  <si>
    <t>SLC Agrícola</t>
  </si>
  <si>
    <t>Agricultura</t>
  </si>
  <si>
    <t>-</t>
  </si>
  <si>
    <t>Grupo CCR</t>
  </si>
  <si>
    <t>Exploração de Rodovias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</si>
  <si>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</si>
  <si>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</si>
  <si>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</si>
  <si>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</si>
  <si>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</si>
  <si>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</si>
  <si>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</si>
  <si>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</si>
  <si>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</si>
  <si>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</si>
  <si>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</si>
  <si>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</si>
  <si>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Material de Transporte</t>
  </si>
  <si>
    <t>Natura</t>
  </si>
  <si>
    <t>Higiene e Limpeza</t>
  </si>
  <si>
    <t>Assaí</t>
  </si>
  <si>
    <t>B3</t>
  </si>
  <si>
    <t>Serviços Financeiros Diversos</t>
  </si>
  <si>
    <t>Hypera</t>
  </si>
  <si>
    <t>Medicamentos e Outros Produtos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</si>
  <si>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</si>
  <si>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</si>
  <si>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</si>
  <si>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</si>
  <si>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</si>
  <si>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</si>
  <si>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</si>
  <si>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Viagens e 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</si>
  <si>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</si>
  <si>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</si>
  <si>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</si>
  <si>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</si>
  <si>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</si>
  <si>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</si>
  <si>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</si>
  <si>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</si>
  <si>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</si>
  <si>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</si>
  <si>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</si>
  <si>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</si>
  <si>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</si>
  <si>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</si>
  <si>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</si>
  <si>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</si>
  <si>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</si>
  <si>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</si>
  <si>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</si>
  <si>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</si>
  <si>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</si>
  <si>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</si>
  <si>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</si>
  <si>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</si>
  <si>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</si>
  <si>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</si>
  <si>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</si>
  <si>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</si>
  <si>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</si>
  <si>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</si>
  <si>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</si>
  <si>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</si>
  <si>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</si>
  <si>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</si>
  <si>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</si>
  <si>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</si>
  <si>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</si>
  <si>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</si>
  <si>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</si>
  <si>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</si>
  <si>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</si>
  <si>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</si>
  <si>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</si>
  <si>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</si>
  <si>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</si>
  <si>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</si>
  <si>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</si>
  <si>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</si>
  <si>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</si>
  <si>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</si>
  <si>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</si>
  <si>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</si>
  <si>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</si>
  <si>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</si>
  <si>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</si>
  <si>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</si>
  <si>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</si>
  <si>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</si>
  <si>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</si>
  <si>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</si>
  <si>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</si>
  <si>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Rede D'Or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</si>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</sst>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FF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2.0"/>
      <color rgb="FF111111"/>
      <name val="-apple-system"/>
    </font>
    <font>
      <sz val="12.0"/>
      <color rgb="FF111111"/>
      <name val="-apple-system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49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49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49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7" numFmtId="164" xfId="0" applyFont="1" applyNumberFormat="1"/>
    <xf borderId="0" fillId="0" fontId="7" numFmtId="49" xfId="0" applyFont="1" applyNumberFormat="1"/>
    <xf borderId="0" fillId="3" fontId="5" numFmtId="0" xfId="0" applyAlignment="1" applyFont="1">
      <alignment vertical="bottom"/>
    </xf>
    <xf borderId="0" fillId="0" fontId="6" numFmtId="4" xfId="0" applyAlignment="1" applyFont="1" applyNumberFormat="1">
      <alignment horizontal="right" vertical="bottom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53.88"/>
    <col customWidth="1" min="20" max="20" width="16.5"/>
    <col customWidth="1" min="21" max="21" width="15.0"/>
    <col customWidth="1" min="22" max="22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3" t="s">
        <v>12</v>
      </c>
      <c r="U1" s="5" t="s">
        <v>13</v>
      </c>
      <c r="V1" s="5" t="s">
        <v>5</v>
      </c>
      <c r="W1" s="5" t="s">
        <v>7</v>
      </c>
      <c r="X1" s="5" t="s">
        <v>8</v>
      </c>
    </row>
    <row r="2">
      <c r="A2" s="6" t="s">
        <v>14</v>
      </c>
      <c r="B2" s="7">
        <v>45317.0</v>
      </c>
      <c r="C2" s="8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15</v>
      </c>
      <c r="L2" s="10">
        <f t="shared" ref="L2:L82" si="1">D2/100</f>
        <v>0.052</v>
      </c>
      <c r="M2" s="11">
        <f t="shared" ref="M2:M82" si="2">C2/(L2+1)</f>
        <v>9.030418251</v>
      </c>
      <c r="N2" s="12">
        <f>VLOOKUP(A2,Total_de_acoes!A:B,2,0)</f>
        <v>515117391</v>
      </c>
      <c r="O2" s="13">
        <f t="shared" ref="O2:O82" si="3">(C2-M2)*N2</f>
        <v>241889725.4</v>
      </c>
      <c r="P2" s="13" t="str">
        <f t="shared" ref="P2:P82" si="4">IF(O2&gt;0,"Subiu",IF(O2&lt;0,"Desceu","estavel"))</f>
        <v>Subiu</v>
      </c>
      <c r="Q2" s="13" t="str">
        <f>VLOOKUP(A2,Ticker!A:B,2,0)</f>
        <v>Usiminas</v>
      </c>
      <c r="R2" s="13" t="str">
        <f>VLOOKUP(Q2,Chatgpt!A:C,2,0)</f>
        <v>Siderurgia</v>
      </c>
      <c r="S2" s="12">
        <f>VLOOKUP(Q2,Chatgpt!A:C,3)</f>
        <v>21</v>
      </c>
      <c r="T2" s="12" t="str">
        <f t="shared" ref="T2:T82" si="5">IF(S2&gt;100,"Mais de 100 anos",IF(S2&lt;50,"Menos de 50 anos","Entre 50 e 100 anos"))</f>
        <v>Menos de 50 anos</v>
      </c>
      <c r="U2" s="12">
        <f t="shared" ref="U2:U82" si="6">E2/100</f>
        <v>0.1176</v>
      </c>
      <c r="V2" s="12">
        <f t="shared" ref="V2:V82" si="7">C2/(U2+1)</f>
        <v>8.50035791</v>
      </c>
      <c r="W2" s="12">
        <f t="shared" ref="W2:W82" si="8">($C2-V2)*$N2</f>
        <v>514933025.4</v>
      </c>
      <c r="X2" s="12" t="str">
        <f t="shared" ref="X2:X82" si="9">if(W2&gt;0,"Subiu",if(W2&lt;0,"Desceu","Estável"))</f>
        <v>Subiu</v>
      </c>
    </row>
    <row r="3">
      <c r="A3" s="14" t="s">
        <v>16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17</v>
      </c>
      <c r="L3" s="18">
        <f t="shared" si="1"/>
        <v>0.024</v>
      </c>
      <c r="M3" s="19">
        <f t="shared" si="2"/>
        <v>6.66015625</v>
      </c>
      <c r="N3" s="20">
        <f>VLOOKUP(A3,Total_de_acoes!A:B,2,0)</f>
        <v>1110559345</v>
      </c>
      <c r="O3" s="21">
        <f t="shared" si="3"/>
        <v>177515970.3</v>
      </c>
      <c r="P3" s="21" t="str">
        <f t="shared" si="4"/>
        <v>Subiu</v>
      </c>
      <c r="Q3" s="21" t="str">
        <f>VLOOKUP(A3,Ticker!A:B,2,0)</f>
        <v>CSN Mineração</v>
      </c>
      <c r="R3" s="21" t="str">
        <f>VLOOKUP(Q3,Chatgpt!A:C,2,0)</f>
        <v>Mineração</v>
      </c>
      <c r="S3" s="20">
        <f>VLOOKUP(Q3,Chatgpt!A:C,3)</f>
        <v>20</v>
      </c>
      <c r="T3" s="20" t="str">
        <f t="shared" si="5"/>
        <v>Menos de 50 anos</v>
      </c>
      <c r="U3" s="20">
        <f t="shared" si="6"/>
        <v>0.024</v>
      </c>
      <c r="V3" s="20">
        <f t="shared" si="7"/>
        <v>6.66015625</v>
      </c>
      <c r="W3" s="20">
        <f t="shared" si="8"/>
        <v>177515970.3</v>
      </c>
      <c r="X3" s="20" t="str">
        <f t="shared" si="9"/>
        <v>Subiu</v>
      </c>
    </row>
    <row r="4">
      <c r="A4" s="6" t="s">
        <v>18</v>
      </c>
      <c r="B4" s="7">
        <v>45317.0</v>
      </c>
      <c r="C4" s="8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19</v>
      </c>
      <c r="L4" s="10">
        <f t="shared" si="1"/>
        <v>0.0219</v>
      </c>
      <c r="M4" s="11">
        <f t="shared" si="2"/>
        <v>41.06076916</v>
      </c>
      <c r="N4" s="12">
        <f>VLOOKUP(A4,Total_de_acoes!A:B,2,0)</f>
        <v>2379877655</v>
      </c>
      <c r="O4" s="13">
        <f t="shared" si="3"/>
        <v>2140059394</v>
      </c>
      <c r="P4" s="13" t="str">
        <f t="shared" si="4"/>
        <v>Subiu</v>
      </c>
      <c r="Q4" s="13" t="str">
        <f>VLOOKUP(A4,Ticker!A:B,2,0)</f>
        <v>Petrobras</v>
      </c>
      <c r="R4" s="13" t="str">
        <f>VLOOKUP(Q4,Chatgpt!A:C,2,0)</f>
        <v>Petróleo, Gás e Biocombustíveis</v>
      </c>
      <c r="S4" s="12">
        <f>VLOOKUP(Q4,Chatgpt!A:C,3)</f>
        <v>21</v>
      </c>
      <c r="T4" s="12" t="str">
        <f t="shared" si="5"/>
        <v>Menos de 50 anos</v>
      </c>
      <c r="U4" s="12">
        <f t="shared" si="6"/>
        <v>0.0773</v>
      </c>
      <c r="V4" s="12">
        <f t="shared" si="7"/>
        <v>38.94922491</v>
      </c>
      <c r="W4" s="12">
        <f t="shared" si="8"/>
        <v>7165276351</v>
      </c>
      <c r="X4" s="12" t="str">
        <f t="shared" si="9"/>
        <v>Subiu</v>
      </c>
    </row>
    <row r="5">
      <c r="A5" s="14" t="s">
        <v>20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21</v>
      </c>
      <c r="L5" s="18">
        <f t="shared" si="1"/>
        <v>0.0204</v>
      </c>
      <c r="M5" s="19">
        <f t="shared" si="2"/>
        <v>51.85221482</v>
      </c>
      <c r="N5" s="20">
        <f>VLOOKUP(A5,Total_de_acoes!A:B,2,0)</f>
        <v>683452836</v>
      </c>
      <c r="O5" s="21">
        <f t="shared" si="3"/>
        <v>722946282.7</v>
      </c>
      <c r="P5" s="21" t="str">
        <f t="shared" si="4"/>
        <v>Subiu</v>
      </c>
      <c r="Q5" s="21" t="str">
        <f>VLOOKUP(A5,Ticker!A:B,2,0)</f>
        <v>Suzano</v>
      </c>
      <c r="R5" s="21" t="str">
        <f>VLOOKUP(Q5,Chatgpt!A:C,2,0)</f>
        <v>Papel e Celulose</v>
      </c>
      <c r="S5" s="20">
        <f>VLOOKUP(Q5,Chatgpt!A:C,3)</f>
        <v>21</v>
      </c>
      <c r="T5" s="20" t="str">
        <f t="shared" si="5"/>
        <v>Menos de 50 anos</v>
      </c>
      <c r="U5" s="20">
        <f t="shared" si="6"/>
        <v>0.0214</v>
      </c>
      <c r="V5" s="20">
        <f t="shared" si="7"/>
        <v>51.80144899</v>
      </c>
      <c r="W5" s="20">
        <f t="shared" si="8"/>
        <v>757642330.6</v>
      </c>
      <c r="X5" s="20" t="str">
        <f t="shared" si="9"/>
        <v>Subiu</v>
      </c>
    </row>
    <row r="6">
      <c r="A6" s="6" t="s">
        <v>22</v>
      </c>
      <c r="B6" s="7">
        <v>45317.0</v>
      </c>
      <c r="C6" s="8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23</v>
      </c>
      <c r="L6" s="10">
        <f t="shared" si="1"/>
        <v>0.0203</v>
      </c>
      <c r="M6" s="11">
        <f t="shared" si="2"/>
        <v>36.36185436</v>
      </c>
      <c r="N6" s="12">
        <f>VLOOKUP(A6,Total_de_acoes!A:B,2,0)</f>
        <v>187732538</v>
      </c>
      <c r="O6" s="13">
        <f t="shared" si="3"/>
        <v>138573955.1</v>
      </c>
      <c r="P6" s="13" t="str">
        <f t="shared" si="4"/>
        <v>Subiu</v>
      </c>
      <c r="Q6" s="13" t="str">
        <f>VLOOKUP(A6,Ticker!A:B,2,0)</f>
        <v>CPFL Energia</v>
      </c>
      <c r="R6" s="13" t="str">
        <f>VLOOKUP(Q6,Chatgpt!A:C,2,0)</f>
        <v>Energia Elétrica</v>
      </c>
      <c r="S6" s="12">
        <f>VLOOKUP(Q6,Chatgpt!A:C,3)</f>
        <v>20</v>
      </c>
      <c r="T6" s="12" t="str">
        <f t="shared" si="5"/>
        <v>Menos de 50 anos</v>
      </c>
      <c r="U6" s="12">
        <f t="shared" si="6"/>
        <v>0.0249</v>
      </c>
      <c r="V6" s="12">
        <f t="shared" si="7"/>
        <v>36.19865353</v>
      </c>
      <c r="W6" s="12">
        <f t="shared" si="8"/>
        <v>169212061</v>
      </c>
      <c r="X6" s="12" t="str">
        <f t="shared" si="9"/>
        <v>Subiu</v>
      </c>
    </row>
    <row r="7">
      <c r="A7" s="14" t="s">
        <v>24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25</v>
      </c>
      <c r="L7" s="18">
        <f t="shared" si="1"/>
        <v>0.0198</v>
      </c>
      <c r="M7" s="19">
        <f t="shared" si="2"/>
        <v>44.80290253</v>
      </c>
      <c r="N7" s="20">
        <f>VLOOKUP(A7,Total_de_acoes!A:B,2,0)</f>
        <v>800010734</v>
      </c>
      <c r="O7" s="21">
        <f t="shared" si="3"/>
        <v>709687498.2</v>
      </c>
      <c r="P7" s="21" t="str">
        <f t="shared" si="4"/>
        <v>Subiu</v>
      </c>
      <c r="Q7" s="21" t="str">
        <f>VLOOKUP(A7,Ticker!A:B,2,0)</f>
        <v>PetroRio</v>
      </c>
      <c r="R7" s="21" t="str">
        <f>VLOOKUP(Q7,Chatgpt!A:C,2,0)</f>
        <v>Petróleo, Gás e Biocombustíveis</v>
      </c>
      <c r="S7" s="20">
        <f>VLOOKUP(Q7,Chatgpt!A:C,3)</f>
        <v>21</v>
      </c>
      <c r="T7" s="20" t="str">
        <f t="shared" si="5"/>
        <v>Menos de 50 anos</v>
      </c>
      <c r="U7" s="20">
        <f t="shared" si="6"/>
        <v>0.0242</v>
      </c>
      <c r="V7" s="20">
        <f t="shared" si="7"/>
        <v>44.61042765</v>
      </c>
      <c r="W7" s="20">
        <f t="shared" si="8"/>
        <v>863669467.5</v>
      </c>
      <c r="X7" s="20" t="str">
        <f t="shared" si="9"/>
        <v>Subiu</v>
      </c>
    </row>
    <row r="8">
      <c r="A8" s="6" t="s">
        <v>26</v>
      </c>
      <c r="B8" s="7">
        <v>45317.0</v>
      </c>
      <c r="C8" s="8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27</v>
      </c>
      <c r="L8" s="10">
        <f t="shared" si="1"/>
        <v>0.0173</v>
      </c>
      <c r="M8" s="11">
        <f t="shared" si="2"/>
        <v>39.28044825</v>
      </c>
      <c r="N8" s="12">
        <f>VLOOKUP(A8,Total_de_acoes!A:B,2,0)</f>
        <v>4566445852</v>
      </c>
      <c r="O8" s="13">
        <f t="shared" si="3"/>
        <v>3103136291</v>
      </c>
      <c r="P8" s="13" t="str">
        <f t="shared" si="4"/>
        <v>Subiu</v>
      </c>
      <c r="Q8" s="13" t="str">
        <f>VLOOKUP(A8,Ticker!A:B,2,0)</f>
        <v>Petrobras</v>
      </c>
      <c r="R8" s="13" t="str">
        <f>VLOOKUP(Q8,Chatgpt!A:C,2,0)</f>
        <v>Petróleo, Gás e Biocombustíveis</v>
      </c>
      <c r="S8" s="12">
        <f>VLOOKUP(Q8,Chatgpt!A:C,3)</f>
        <v>21</v>
      </c>
      <c r="T8" s="12" t="str">
        <f t="shared" si="5"/>
        <v>Menos de 50 anos</v>
      </c>
      <c r="U8" s="12">
        <f t="shared" si="6"/>
        <v>0.0647</v>
      </c>
      <c r="V8" s="12">
        <f t="shared" si="7"/>
        <v>37.53169907</v>
      </c>
      <c r="W8" s="12">
        <f t="shared" si="8"/>
        <v>11088704708</v>
      </c>
      <c r="X8" s="12" t="str">
        <f t="shared" si="9"/>
        <v>Subiu</v>
      </c>
    </row>
    <row r="9">
      <c r="A9" s="14" t="s">
        <v>28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29</v>
      </c>
      <c r="L9" s="18">
        <f t="shared" si="1"/>
        <v>0.0166</v>
      </c>
      <c r="M9" s="19">
        <f t="shared" si="2"/>
        <v>68.3651387</v>
      </c>
      <c r="N9" s="20">
        <f>VLOOKUP(A9,Total_de_acoes!A:B,2,0)</f>
        <v>4196924316</v>
      </c>
      <c r="O9" s="21">
        <f t="shared" si="3"/>
        <v>4762926995</v>
      </c>
      <c r="P9" s="21" t="str">
        <f t="shared" si="4"/>
        <v>Subiu</v>
      </c>
      <c r="Q9" s="21" t="str">
        <f>VLOOKUP(A9,Ticker!A:B,2,0)</f>
        <v>Vale</v>
      </c>
      <c r="R9" s="21" t="str">
        <f>VLOOKUP(Q9,Chatgpt!A:C,2,0)</f>
        <v>Mineração</v>
      </c>
      <c r="S9" s="20">
        <f>VLOOKUP(Q9,Chatgpt!A:C,3)</f>
        <v>21</v>
      </c>
      <c r="T9" s="20" t="str">
        <f t="shared" si="5"/>
        <v>Menos de 50 anos</v>
      </c>
      <c r="U9" s="20">
        <f t="shared" si="6"/>
        <v>0.0206</v>
      </c>
      <c r="V9" s="20">
        <f t="shared" si="7"/>
        <v>68.09719773</v>
      </c>
      <c r="W9" s="20">
        <f t="shared" si="8"/>
        <v>5887454971</v>
      </c>
      <c r="X9" s="20" t="str">
        <f t="shared" si="9"/>
        <v>Subiu</v>
      </c>
    </row>
    <row r="10">
      <c r="A10" s="6" t="s">
        <v>30</v>
      </c>
      <c r="B10" s="7">
        <v>45317.0</v>
      </c>
      <c r="C10" s="8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31</v>
      </c>
      <c r="L10" s="10">
        <f t="shared" si="1"/>
        <v>0.0158</v>
      </c>
      <c r="M10" s="11">
        <f t="shared" si="2"/>
        <v>27.75152589</v>
      </c>
      <c r="N10" s="12">
        <f>VLOOKUP(A10,Total_de_acoes!A:B,2,0)</f>
        <v>268505432</v>
      </c>
      <c r="O10" s="13">
        <f t="shared" si="3"/>
        <v>117732680.1</v>
      </c>
      <c r="P10" s="13" t="str">
        <f t="shared" si="4"/>
        <v>Subiu</v>
      </c>
      <c r="Q10" s="13" t="str">
        <f>VLOOKUP(A10,Ticker!A:B,2,0)</f>
        <v>Multiplan</v>
      </c>
      <c r="R10" s="13" t="str">
        <f>VLOOKUP(Q10,Chatgpt!A:C,2,0)</f>
        <v>Exploração de Imóveis</v>
      </c>
      <c r="S10" s="12">
        <f>VLOOKUP(Q10,Chatgpt!A:C,3)</f>
        <v>21</v>
      </c>
      <c r="T10" s="12" t="str">
        <f t="shared" si="5"/>
        <v>Menos de 50 anos</v>
      </c>
      <c r="U10" s="12">
        <f t="shared" si="6"/>
        <v>0.0203</v>
      </c>
      <c r="V10" s="12">
        <f t="shared" si="7"/>
        <v>27.62912869</v>
      </c>
      <c r="W10" s="12">
        <f t="shared" si="8"/>
        <v>150596994</v>
      </c>
      <c r="X10" s="12" t="str">
        <f t="shared" si="9"/>
        <v>Subiu</v>
      </c>
    </row>
    <row r="11">
      <c r="A11" s="14" t="s">
        <v>32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33</v>
      </c>
      <c r="L11" s="18">
        <f t="shared" si="1"/>
        <v>0.0148</v>
      </c>
      <c r="M11" s="19">
        <f t="shared" si="2"/>
        <v>32.33149389</v>
      </c>
      <c r="N11" s="20">
        <f>VLOOKUP(A11,Total_de_acoes!A:B,2,0)</f>
        <v>4801593832</v>
      </c>
      <c r="O11" s="21">
        <f t="shared" si="3"/>
        <v>2297591984</v>
      </c>
      <c r="P11" s="21" t="str">
        <f t="shared" si="4"/>
        <v>Subiu</v>
      </c>
      <c r="Q11" s="21" t="str">
        <f>VLOOKUP(A11,Ticker!A:B,2,0)</f>
        <v>Itaú Unibanco</v>
      </c>
      <c r="R11" s="21" t="str">
        <f>VLOOKUP(Q11,Chatgpt!A:C,2,0)</f>
        <v>Intermediários Financeiros</v>
      </c>
      <c r="S11" s="20">
        <f>VLOOKUP(Q11,Chatgpt!A:C,3)</f>
        <v>68</v>
      </c>
      <c r="T11" s="20" t="str">
        <f t="shared" si="5"/>
        <v>Entre 50 e 100 anos</v>
      </c>
      <c r="U11" s="20">
        <f t="shared" si="6"/>
        <v>-0.0039</v>
      </c>
      <c r="V11" s="20">
        <f t="shared" si="7"/>
        <v>32.93845999</v>
      </c>
      <c r="W11" s="20">
        <f t="shared" si="8"/>
        <v>-616812714.7</v>
      </c>
      <c r="X11" s="20" t="str">
        <f t="shared" si="9"/>
        <v>Desceu</v>
      </c>
    </row>
    <row r="12">
      <c r="A12" s="6" t="s">
        <v>34</v>
      </c>
      <c r="B12" s="7">
        <v>45317.0</v>
      </c>
      <c r="C12" s="8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35</v>
      </c>
      <c r="L12" s="10">
        <f t="shared" si="1"/>
        <v>0.0143</v>
      </c>
      <c r="M12" s="11">
        <f t="shared" si="2"/>
        <v>27.17144829</v>
      </c>
      <c r="N12" s="12">
        <f>VLOOKUP(A12,Total_de_acoes!A:B,2,0)</f>
        <v>1168230366</v>
      </c>
      <c r="O12" s="13">
        <f t="shared" si="3"/>
        <v>453917907</v>
      </c>
      <c r="P12" s="13" t="str">
        <f t="shared" si="4"/>
        <v>Subiu</v>
      </c>
      <c r="Q12" s="13" t="str">
        <f>VLOOKUP(A12,Ticker!A:B,2,0)</f>
        <v>Rede D'Or</v>
      </c>
      <c r="R12" s="13" t="str">
        <f>VLOOKUP(Q12,Chatgpt!A:C,2,0)</f>
        <v>#N/A</v>
      </c>
      <c r="S12" s="12">
        <f>VLOOKUP(Q12,Chatgpt!A:C,3)</f>
        <v>21</v>
      </c>
      <c r="T12" s="12" t="str">
        <f t="shared" si="5"/>
        <v>Menos de 50 anos</v>
      </c>
      <c r="U12" s="12">
        <f t="shared" si="6"/>
        <v>0.0341</v>
      </c>
      <c r="V12" s="12">
        <f t="shared" si="7"/>
        <v>26.65119428</v>
      </c>
      <c r="W12" s="12">
        <f t="shared" si="8"/>
        <v>1061694444</v>
      </c>
      <c r="X12" s="12" t="str">
        <f t="shared" si="9"/>
        <v>Subiu</v>
      </c>
    </row>
    <row r="13">
      <c r="A13" s="14" t="s">
        <v>36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37</v>
      </c>
      <c r="L13" s="18">
        <f t="shared" si="1"/>
        <v>0.0142</v>
      </c>
      <c r="M13" s="19">
        <f t="shared" si="2"/>
        <v>18.29027805</v>
      </c>
      <c r="N13" s="20">
        <f>VLOOKUP(A13,Total_de_acoes!A:B,2,0)</f>
        <v>265877867</v>
      </c>
      <c r="O13" s="21">
        <f t="shared" si="3"/>
        <v>69054317.64</v>
      </c>
      <c r="P13" s="21" t="str">
        <f t="shared" si="4"/>
        <v>Subiu</v>
      </c>
      <c r="Q13" s="21" t="str">
        <f>VLOOKUP(A13,Ticker!A:B,2,0)</f>
        <v>Braskem</v>
      </c>
      <c r="R13" s="21" t="str">
        <f>VLOOKUP(Q13,Chatgpt!A:C,2,0)</f>
        <v>Químicos</v>
      </c>
      <c r="S13" s="20">
        <f>VLOOKUP(Q13,Chatgpt!A:C,3)</f>
        <v>20</v>
      </c>
      <c r="T13" s="20" t="str">
        <f t="shared" si="5"/>
        <v>Menos de 50 anos</v>
      </c>
      <c r="U13" s="20">
        <f t="shared" si="6"/>
        <v>0.051</v>
      </c>
      <c r="V13" s="20">
        <f t="shared" si="7"/>
        <v>17.64985728</v>
      </c>
      <c r="W13" s="20">
        <f t="shared" si="8"/>
        <v>239328026.7</v>
      </c>
      <c r="X13" s="20" t="str">
        <f t="shared" si="9"/>
        <v>Subiu</v>
      </c>
    </row>
    <row r="14">
      <c r="A14" s="6" t="s">
        <v>38</v>
      </c>
      <c r="B14" s="7">
        <v>45317.0</v>
      </c>
      <c r="C14" s="8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39</v>
      </c>
      <c r="L14" s="10">
        <f t="shared" si="1"/>
        <v>0.0142</v>
      </c>
      <c r="M14" s="11">
        <f t="shared" si="2"/>
        <v>14.07020312</v>
      </c>
      <c r="N14" s="12">
        <f>VLOOKUP(A14,Total_de_acoes!A:B,2,0)</f>
        <v>327593725</v>
      </c>
      <c r="O14" s="13">
        <f t="shared" si="3"/>
        <v>65452205.55</v>
      </c>
      <c r="P14" s="13" t="str">
        <f t="shared" si="4"/>
        <v>Subiu</v>
      </c>
      <c r="Q14" s="13" t="str">
        <f>VLOOKUP(A14,Ticker!A:B,2,0)</f>
        <v>Azul</v>
      </c>
      <c r="R14" s="13" t="str">
        <f>VLOOKUP(Q14,Chatgpt!A:C,2,0)</f>
        <v>Transporte Aéreo</v>
      </c>
      <c r="S14" s="12">
        <f>VLOOKUP(Q14,Chatgpt!A:C,3)</f>
        <v>49</v>
      </c>
      <c r="T14" s="12" t="str">
        <f t="shared" si="5"/>
        <v>Menos de 50 anos</v>
      </c>
      <c r="U14" s="12">
        <f t="shared" si="6"/>
        <v>0.0885</v>
      </c>
      <c r="V14" s="12">
        <f t="shared" si="7"/>
        <v>13.10978411</v>
      </c>
      <c r="W14" s="12">
        <f t="shared" si="8"/>
        <v>380079446.3</v>
      </c>
      <c r="X14" s="12" t="str">
        <f t="shared" si="9"/>
        <v>Subiu</v>
      </c>
    </row>
    <row r="15">
      <c r="A15" s="14" t="s">
        <v>40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41</v>
      </c>
      <c r="L15" s="18">
        <f t="shared" si="1"/>
        <v>0.0141</v>
      </c>
      <c r="M15" s="19">
        <f t="shared" si="2"/>
        <v>28.35026132</v>
      </c>
      <c r="N15" s="20">
        <f>VLOOKUP(A15,Total_de_acoes!A:B,2,0)</f>
        <v>235665566</v>
      </c>
      <c r="O15" s="21">
        <f t="shared" si="3"/>
        <v>94204643.35</v>
      </c>
      <c r="P15" s="21" t="str">
        <f t="shared" si="4"/>
        <v>Subiu</v>
      </c>
      <c r="Q15" s="21" t="str">
        <f>VLOOKUP(A15,Ticker!A:B,2,0)</f>
        <v>3R Petroleum</v>
      </c>
      <c r="R15" s="21" t="str">
        <f>VLOOKUP(Q15,Chatgpt!A:C,2,0)</f>
        <v>Petróleo, Gás e Biocombustíveis</v>
      </c>
      <c r="S15" s="20" t="str">
        <f>VLOOKUP(Q15,Chatgpt!A:C,3)</f>
        <v>#N/A</v>
      </c>
      <c r="T15" s="20" t="str">
        <f t="shared" si="5"/>
        <v>#N/A</v>
      </c>
      <c r="U15" s="20">
        <f t="shared" si="6"/>
        <v>-0.0271</v>
      </c>
      <c r="V15" s="20">
        <f t="shared" si="7"/>
        <v>29.55082742</v>
      </c>
      <c r="W15" s="20">
        <f t="shared" si="8"/>
        <v>-188727447.9</v>
      </c>
      <c r="X15" s="20" t="str">
        <f t="shared" si="9"/>
        <v>Desceu</v>
      </c>
    </row>
    <row r="16">
      <c r="A16" s="6" t="s">
        <v>42</v>
      </c>
      <c r="B16" s="7">
        <v>45317.0</v>
      </c>
      <c r="C16" s="8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43</v>
      </c>
      <c r="L16" s="10">
        <f t="shared" si="1"/>
        <v>0.0134</v>
      </c>
      <c r="M16" s="11">
        <f t="shared" si="2"/>
        <v>34.8529702</v>
      </c>
      <c r="N16" s="12">
        <f>VLOOKUP(A16,Total_de_acoes!A:B,2,0)</f>
        <v>1095587251</v>
      </c>
      <c r="O16" s="13">
        <f t="shared" si="3"/>
        <v>511671895.5</v>
      </c>
      <c r="P16" s="13" t="str">
        <f t="shared" si="4"/>
        <v>Subiu</v>
      </c>
      <c r="Q16" s="13" t="str">
        <f>VLOOKUP(A16,Ticker!A:B,2,0)</f>
        <v>Equatorial Energia</v>
      </c>
      <c r="R16" s="13" t="str">
        <f>VLOOKUP(Q16,Chatgpt!A:C,2,0)</f>
        <v>Energia Elétrica</v>
      </c>
      <c r="S16" s="12">
        <f>VLOOKUP(Q16,Chatgpt!A:C,3)</f>
        <v>20</v>
      </c>
      <c r="T16" s="12" t="str">
        <f t="shared" si="5"/>
        <v>Menos de 50 anos</v>
      </c>
      <c r="U16" s="12">
        <f t="shared" si="6"/>
        <v>0.0276</v>
      </c>
      <c r="V16" s="12">
        <f t="shared" si="7"/>
        <v>34.37135072</v>
      </c>
      <c r="W16" s="12">
        <f t="shared" si="8"/>
        <v>1039328057</v>
      </c>
      <c r="X16" s="12" t="str">
        <f t="shared" si="9"/>
        <v>Subiu</v>
      </c>
    </row>
    <row r="17">
      <c r="A17" s="14" t="s">
        <v>44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45</v>
      </c>
      <c r="L17" s="18">
        <f t="shared" si="1"/>
        <v>0.0133</v>
      </c>
      <c r="M17" s="19">
        <f t="shared" si="2"/>
        <v>17.92164216</v>
      </c>
      <c r="N17" s="20">
        <f>VLOOKUP(A17,Total_de_acoes!A:B,2,0)</f>
        <v>600865451</v>
      </c>
      <c r="O17" s="21">
        <f t="shared" si="3"/>
        <v>143220991.5</v>
      </c>
      <c r="P17" s="21" t="str">
        <f t="shared" si="4"/>
        <v>Subiu</v>
      </c>
      <c r="Q17" s="21" t="str">
        <f>VLOOKUP(A17,Ticker!A:B,2,0)</f>
        <v>Siderúrgica Nacional</v>
      </c>
      <c r="R17" s="21" t="str">
        <f>VLOOKUP(Q17,Chatgpt!A:C,2,0)</f>
        <v>Siderurgia</v>
      </c>
      <c r="S17" s="20">
        <f>VLOOKUP(Q17,Chatgpt!A:C,3)</f>
        <v>21</v>
      </c>
      <c r="T17" s="20" t="str">
        <f t="shared" si="5"/>
        <v>Menos de 50 anos</v>
      </c>
      <c r="U17" s="20">
        <f t="shared" si="6"/>
        <v>0.0479</v>
      </c>
      <c r="V17" s="20">
        <f t="shared" si="7"/>
        <v>17.32989789</v>
      </c>
      <c r="W17" s="20">
        <f t="shared" si="8"/>
        <v>498779678.1</v>
      </c>
      <c r="X17" s="20" t="str">
        <f t="shared" si="9"/>
        <v>Subiu</v>
      </c>
    </row>
    <row r="18">
      <c r="A18" s="6" t="s">
        <v>46</v>
      </c>
      <c r="B18" s="7">
        <v>45317.0</v>
      </c>
      <c r="C18" s="8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47</v>
      </c>
      <c r="L18" s="10">
        <f t="shared" si="1"/>
        <v>0.0128</v>
      </c>
      <c r="M18" s="11">
        <f t="shared" si="2"/>
        <v>19.52014218</v>
      </c>
      <c r="N18" s="12">
        <f>VLOOKUP(A18,Total_de_acoes!A:B,2,0)</f>
        <v>289347914</v>
      </c>
      <c r="O18" s="13">
        <f t="shared" si="3"/>
        <v>72295838.99</v>
      </c>
      <c r="P18" s="13" t="str">
        <f t="shared" si="4"/>
        <v>Subiu</v>
      </c>
      <c r="Q18" s="13" t="str">
        <f>VLOOKUP(A18,Ticker!A:B,2,0)</f>
        <v>YDUQS</v>
      </c>
      <c r="R18" s="13" t="str">
        <f>VLOOKUP(Q18,Chatgpt!A:C,2,0)</f>
        <v>Serviços Educacionais</v>
      </c>
      <c r="S18" s="12">
        <f>VLOOKUP(Q18,Chatgpt!A:C,3)</f>
        <v>21</v>
      </c>
      <c r="T18" s="12" t="str">
        <f t="shared" si="5"/>
        <v>Menos de 50 anos</v>
      </c>
      <c r="U18" s="12">
        <f t="shared" si="6"/>
        <v>-0.059</v>
      </c>
      <c r="V18" s="12">
        <f t="shared" si="7"/>
        <v>21.00956429</v>
      </c>
      <c r="W18" s="12">
        <f t="shared" si="8"/>
        <v>-358665342.5</v>
      </c>
      <c r="X18" s="12" t="str">
        <f t="shared" si="9"/>
        <v>Desceu</v>
      </c>
    </row>
    <row r="19">
      <c r="A19" s="14" t="s">
        <v>48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49</v>
      </c>
      <c r="L19" s="18">
        <f t="shared" si="1"/>
        <v>0.0128</v>
      </c>
      <c r="M19" s="19">
        <f t="shared" si="2"/>
        <v>27.95221169</v>
      </c>
      <c r="N19" s="20">
        <f>VLOOKUP(A19,Total_de_acoes!A:B,2,0)</f>
        <v>1086411192</v>
      </c>
      <c r="O19" s="21">
        <f t="shared" si="3"/>
        <v>388705224</v>
      </c>
      <c r="P19" s="21" t="str">
        <f t="shared" si="4"/>
        <v>Subiu</v>
      </c>
      <c r="Q19" s="21" t="str">
        <f>VLOOKUP(A19,Ticker!A:B,2,0)</f>
        <v>Ultrapar</v>
      </c>
      <c r="R19" s="21" t="str">
        <f>VLOOKUP(Q19,Chatgpt!A:C,2,0)</f>
        <v>Comércio</v>
      </c>
      <c r="S19" s="20">
        <f>VLOOKUP(Q19,Chatgpt!A:C,3)</f>
        <v>21</v>
      </c>
      <c r="T19" s="20" t="str">
        <f t="shared" si="5"/>
        <v>Menos de 50 anos</v>
      </c>
      <c r="U19" s="20">
        <f t="shared" si="6"/>
        <v>0.0235</v>
      </c>
      <c r="V19" s="20">
        <f t="shared" si="7"/>
        <v>27.65999023</v>
      </c>
      <c r="W19" s="20">
        <f t="shared" si="8"/>
        <v>706177889.5</v>
      </c>
      <c r="X19" s="20" t="str">
        <f t="shared" si="9"/>
        <v>Subiu</v>
      </c>
    </row>
    <row r="20">
      <c r="A20" s="6" t="s">
        <v>50</v>
      </c>
      <c r="B20" s="7">
        <v>45317.0</v>
      </c>
      <c r="C20" s="8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51</v>
      </c>
      <c r="L20" s="10">
        <f t="shared" si="1"/>
        <v>0.0125</v>
      </c>
      <c r="M20" s="11">
        <f t="shared" si="2"/>
        <v>7.980246914</v>
      </c>
      <c r="N20" s="12">
        <f>VLOOKUP(A20,Total_de_acoes!A:B,2,0)</f>
        <v>376187582</v>
      </c>
      <c r="O20" s="13">
        <f t="shared" si="3"/>
        <v>37525872.38</v>
      </c>
      <c r="P20" s="13" t="str">
        <f t="shared" si="4"/>
        <v>Subiu</v>
      </c>
      <c r="Q20" s="13" t="str">
        <f>VLOOKUP(A20,Ticker!A:B,2,0)</f>
        <v>MRV</v>
      </c>
      <c r="R20" s="13" t="str">
        <f>VLOOKUP(Q20,Chatgpt!A:C,2,0)</f>
        <v>Construção Civil</v>
      </c>
      <c r="S20" s="12">
        <f>VLOOKUP(Q20,Chatgpt!A:C,3)</f>
        <v>21</v>
      </c>
      <c r="T20" s="12" t="str">
        <f t="shared" si="5"/>
        <v>Menos de 50 anos</v>
      </c>
      <c r="U20" s="12">
        <f t="shared" si="6"/>
        <v>0.0138</v>
      </c>
      <c r="V20" s="12">
        <f t="shared" si="7"/>
        <v>7.970013809</v>
      </c>
      <c r="W20" s="12">
        <f t="shared" si="8"/>
        <v>41375439.08</v>
      </c>
      <c r="X20" s="12" t="str">
        <f t="shared" si="9"/>
        <v>Subiu</v>
      </c>
    </row>
    <row r="21">
      <c r="A21" s="14" t="s">
        <v>52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53</v>
      </c>
      <c r="L21" s="18">
        <f t="shared" si="1"/>
        <v>0.0115</v>
      </c>
      <c r="M21" s="19">
        <f t="shared" si="2"/>
        <v>57.25160652</v>
      </c>
      <c r="N21" s="20">
        <f>VLOOKUP(A21,Total_de_acoes!A:B,2,0)</f>
        <v>62305891</v>
      </c>
      <c r="O21" s="21">
        <f t="shared" si="3"/>
        <v>41021792.09</v>
      </c>
      <c r="P21" s="21" t="str">
        <f t="shared" si="4"/>
        <v>Subiu</v>
      </c>
      <c r="Q21" s="21" t="str">
        <f>VLOOKUP(A21,Ticker!A:B,2,0)</f>
        <v>Arezzo</v>
      </c>
      <c r="R21" s="21" t="str">
        <f>VLOOKUP(Q21,Chatgpt!A:C,2,0)</f>
        <v>Vestuário e Acessórios</v>
      </c>
      <c r="S21" s="20">
        <f>VLOOKUP(Q21,Chatgpt!A:C,3)</f>
        <v>49</v>
      </c>
      <c r="T21" s="20" t="str">
        <f t="shared" si="5"/>
        <v>Menos de 50 anos</v>
      </c>
      <c r="U21" s="20">
        <f t="shared" si="6"/>
        <v>-0.0103</v>
      </c>
      <c r="V21" s="20">
        <f t="shared" si="7"/>
        <v>58.51268061</v>
      </c>
      <c r="W21" s="20">
        <f t="shared" si="8"/>
        <v>-37550552.41</v>
      </c>
      <c r="X21" s="20" t="str">
        <f t="shared" si="9"/>
        <v>Desceu</v>
      </c>
    </row>
    <row r="22">
      <c r="A22" s="6" t="s">
        <v>54</v>
      </c>
      <c r="B22" s="7">
        <v>45317.0</v>
      </c>
      <c r="C22" s="8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55</v>
      </c>
      <c r="L22" s="10">
        <f t="shared" si="1"/>
        <v>0.0104</v>
      </c>
      <c r="M22" s="11">
        <f t="shared" si="2"/>
        <v>15.36025337</v>
      </c>
      <c r="N22" s="12">
        <f>VLOOKUP(A22,Total_de_acoes!A:B,2,0)</f>
        <v>5146576868</v>
      </c>
      <c r="O22" s="13">
        <f t="shared" si="3"/>
        <v>822148336.4</v>
      </c>
      <c r="P22" s="13" t="str">
        <f t="shared" si="4"/>
        <v>Subiu</v>
      </c>
      <c r="Q22" s="13" t="str">
        <f>VLOOKUP(A22,Ticker!A:B,2,0)</f>
        <v>Banco Bradesco</v>
      </c>
      <c r="R22" s="13" t="str">
        <f>VLOOKUP(Q22,Chatgpt!A:C,2,0)</f>
        <v>Intermediários Financeiros</v>
      </c>
      <c r="S22" s="12">
        <f>VLOOKUP(Q22,Chatgpt!A:C,3)</f>
        <v>78</v>
      </c>
      <c r="T22" s="12" t="str">
        <f t="shared" si="5"/>
        <v>Entre 50 e 100 anos</v>
      </c>
      <c r="U22" s="12">
        <f t="shared" si="6"/>
        <v>-0.0077</v>
      </c>
      <c r="V22" s="12">
        <f t="shared" si="7"/>
        <v>15.64043132</v>
      </c>
      <c r="W22" s="12">
        <f t="shared" si="8"/>
        <v>-619809051.7</v>
      </c>
      <c r="X22" s="12" t="str">
        <f t="shared" si="9"/>
        <v>Desceu</v>
      </c>
    </row>
    <row r="23">
      <c r="A23" s="14" t="s">
        <v>56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57</v>
      </c>
      <c r="L23" s="18">
        <f t="shared" si="1"/>
        <v>0.0098</v>
      </c>
      <c r="M23" s="19">
        <f t="shared" si="2"/>
        <v>7.120221826</v>
      </c>
      <c r="N23" s="20">
        <f>VLOOKUP(A23,Total_de_acoes!A:B,2,0)</f>
        <v>261036182</v>
      </c>
      <c r="O23" s="21">
        <f t="shared" si="3"/>
        <v>18214628.1</v>
      </c>
      <c r="P23" s="21" t="str">
        <f t="shared" si="4"/>
        <v>Subiu</v>
      </c>
      <c r="Q23" s="21" t="str">
        <f>VLOOKUP(A23,Ticker!A:B,2,0)</f>
        <v>Minerva</v>
      </c>
      <c r="R23" s="21" t="str">
        <f>VLOOKUP(Q23,Chatgpt!A:C,2,0)</f>
        <v>Alimentos Processados</v>
      </c>
      <c r="S23" s="20">
        <f>VLOOKUP(Q23,Chatgpt!A:C,3)</f>
        <v>21</v>
      </c>
      <c r="T23" s="20" t="str">
        <f t="shared" si="5"/>
        <v>Menos de 50 anos</v>
      </c>
      <c r="U23" s="20">
        <f t="shared" si="6"/>
        <v>0.0605</v>
      </c>
      <c r="V23" s="20">
        <f t="shared" si="7"/>
        <v>6.779820839</v>
      </c>
      <c r="W23" s="20">
        <f t="shared" si="8"/>
        <v>107071602.1</v>
      </c>
      <c r="X23" s="20" t="str">
        <f t="shared" si="9"/>
        <v>Subiu</v>
      </c>
    </row>
    <row r="24">
      <c r="A24" s="6" t="s">
        <v>58</v>
      </c>
      <c r="B24" s="7">
        <v>45317.0</v>
      </c>
      <c r="C24" s="8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59</v>
      </c>
      <c r="L24" s="10">
        <f t="shared" si="1"/>
        <v>0.0097</v>
      </c>
      <c r="M24" s="11">
        <f t="shared" si="2"/>
        <v>4.10022779</v>
      </c>
      <c r="N24" s="12">
        <f>VLOOKUP(A24,Total_de_acoes!A:B,2,0)</f>
        <v>159430826</v>
      </c>
      <c r="O24" s="13">
        <f t="shared" si="3"/>
        <v>6340916.223</v>
      </c>
      <c r="P24" s="13" t="str">
        <f t="shared" si="4"/>
        <v>Subiu</v>
      </c>
      <c r="Q24" s="13" t="str">
        <f>VLOOKUP(A24,Ticker!A:B,2,0)</f>
        <v>Grupo Pão de Açúcar</v>
      </c>
      <c r="R24" s="13" t="str">
        <f>VLOOKUP(Q24,Chatgpt!A:C,2,0)</f>
        <v>Comércio</v>
      </c>
      <c r="S24" s="12">
        <f>VLOOKUP(Q24,Chatgpt!A:C,3)</f>
        <v>57</v>
      </c>
      <c r="T24" s="12" t="str">
        <f t="shared" si="5"/>
        <v>Entre 50 e 100 anos</v>
      </c>
      <c r="U24" s="12">
        <f t="shared" si="6"/>
        <v>-0.0633</v>
      </c>
      <c r="V24" s="12">
        <f t="shared" si="7"/>
        <v>4.419771538</v>
      </c>
      <c r="W24" s="12">
        <f t="shared" si="8"/>
        <v>-44604207.46</v>
      </c>
      <c r="X24" s="12" t="str">
        <f t="shared" si="9"/>
        <v>Desceu</v>
      </c>
    </row>
    <row r="25">
      <c r="A25" s="14" t="s">
        <v>60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61</v>
      </c>
      <c r="L25" s="18">
        <f t="shared" si="1"/>
        <v>0.0096</v>
      </c>
      <c r="M25" s="19">
        <f t="shared" si="2"/>
        <v>14.47107765</v>
      </c>
      <c r="N25" s="20">
        <f>VLOOKUP(A25,Total_de_acoes!A:B,2,0)</f>
        <v>1677525446</v>
      </c>
      <c r="O25" s="21">
        <f t="shared" si="3"/>
        <v>233045769.6</v>
      </c>
      <c r="P25" s="21" t="str">
        <f t="shared" si="4"/>
        <v>Subiu</v>
      </c>
      <c r="Q25" s="21" t="str">
        <f>VLOOKUP(A25,Ticker!A:B,2,0)</f>
        <v>BRF</v>
      </c>
      <c r="R25" s="21" t="str">
        <f>VLOOKUP(Q25,Chatgpt!A:C,2,0)</f>
        <v>Alimentos Processados</v>
      </c>
      <c r="S25" s="20">
        <f>VLOOKUP(Q25,Chatgpt!A:C,3)</f>
        <v>20</v>
      </c>
      <c r="T25" s="20" t="str">
        <f t="shared" si="5"/>
        <v>Menos de 50 anos</v>
      </c>
      <c r="U25" s="20">
        <f t="shared" si="6"/>
        <v>0.1238</v>
      </c>
      <c r="V25" s="20">
        <f t="shared" si="7"/>
        <v>13.0005339</v>
      </c>
      <c r="W25" s="20">
        <f t="shared" si="8"/>
        <v>2699920332</v>
      </c>
      <c r="X25" s="20" t="str">
        <f t="shared" si="9"/>
        <v>Subiu</v>
      </c>
    </row>
    <row r="26">
      <c r="A26" s="6" t="s">
        <v>62</v>
      </c>
      <c r="B26" s="7">
        <v>45317.0</v>
      </c>
      <c r="C26" s="8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63</v>
      </c>
      <c r="L26" s="10">
        <f t="shared" si="1"/>
        <v>0.0088</v>
      </c>
      <c r="M26" s="11">
        <f t="shared" si="2"/>
        <v>50.75337034</v>
      </c>
      <c r="N26" s="12">
        <f>VLOOKUP(A26,Total_de_acoes!A:B,2,0)</f>
        <v>423091712</v>
      </c>
      <c r="O26" s="13">
        <f t="shared" si="3"/>
        <v>188965307.1</v>
      </c>
      <c r="P26" s="13" t="str">
        <f t="shared" si="4"/>
        <v>Subiu</v>
      </c>
      <c r="Q26" s="13" t="str">
        <f>VLOOKUP(A26,Ticker!A:B,2,0)</f>
        <v>Vivo</v>
      </c>
      <c r="R26" s="13" t="str">
        <f>VLOOKUP(Q26,Chatgpt!A:C,2,0)</f>
        <v>Telefonia Fixa</v>
      </c>
      <c r="S26" s="12">
        <f>VLOOKUP(Q26,Chatgpt!A:C,3)</f>
        <v>21</v>
      </c>
      <c r="T26" s="12" t="str">
        <f t="shared" si="5"/>
        <v>Menos de 50 anos</v>
      </c>
      <c r="U26" s="12">
        <f t="shared" si="6"/>
        <v>0.0109</v>
      </c>
      <c r="V26" s="12">
        <f t="shared" si="7"/>
        <v>50.64793748</v>
      </c>
      <c r="W26" s="12">
        <f t="shared" si="8"/>
        <v>233573076.1</v>
      </c>
      <c r="X26" s="12" t="str">
        <f t="shared" si="9"/>
        <v>Subiu</v>
      </c>
    </row>
    <row r="27">
      <c r="A27" s="14" t="s">
        <v>64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65</v>
      </c>
      <c r="L27" s="18">
        <f t="shared" si="1"/>
        <v>0.0084</v>
      </c>
      <c r="M27" s="19">
        <f t="shared" si="2"/>
        <v>22.45140817</v>
      </c>
      <c r="N27" s="20">
        <f>VLOOKUP(A27,Total_de_acoes!A:B,2,0)</f>
        <v>1218352541</v>
      </c>
      <c r="O27" s="21">
        <f t="shared" si="3"/>
        <v>229771333.6</v>
      </c>
      <c r="P27" s="21" t="str">
        <f t="shared" si="4"/>
        <v>Subiu</v>
      </c>
      <c r="Q27" s="21" t="str">
        <f>VLOOKUP(A27,Ticker!A:B,2,0)</f>
        <v>Rumo</v>
      </c>
      <c r="R27" s="21" t="str">
        <f>VLOOKUP(Q27,Chatgpt!A:C,2,0)</f>
        <v>Transporte Ferroviário</v>
      </c>
      <c r="S27" s="20">
        <f>VLOOKUP(Q27,Chatgpt!A:C,3)</f>
        <v>21</v>
      </c>
      <c r="T27" s="20" t="str">
        <f t="shared" si="5"/>
        <v>Menos de 50 anos</v>
      </c>
      <c r="U27" s="20">
        <f t="shared" si="6"/>
        <v>0.0107</v>
      </c>
      <c r="V27" s="20">
        <f t="shared" si="7"/>
        <v>22.40031661</v>
      </c>
      <c r="W27" s="20">
        <f t="shared" si="8"/>
        <v>292018864.5</v>
      </c>
      <c r="X27" s="20" t="str">
        <f t="shared" si="9"/>
        <v>Subiu</v>
      </c>
    </row>
    <row r="28">
      <c r="A28" s="6" t="s">
        <v>66</v>
      </c>
      <c r="B28" s="7">
        <v>45317.0</v>
      </c>
      <c r="C28" s="8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67</v>
      </c>
      <c r="L28" s="10">
        <f t="shared" si="1"/>
        <v>0.0082</v>
      </c>
      <c r="M28" s="11">
        <f t="shared" si="2"/>
        <v>4.860146796</v>
      </c>
      <c r="N28" s="12">
        <f>VLOOKUP(A28,Total_de_acoes!A:B,2,0)</f>
        <v>1095462329</v>
      </c>
      <c r="O28" s="13">
        <f t="shared" si="3"/>
        <v>43657683.38</v>
      </c>
      <c r="P28" s="13" t="str">
        <f t="shared" si="4"/>
        <v>Subiu</v>
      </c>
      <c r="Q28" s="13" t="str">
        <f>VLOOKUP(A28,Ticker!A:B,2,0)</f>
        <v>Cielo</v>
      </c>
      <c r="R28" s="13" t="str">
        <f>VLOOKUP(Q28,Chatgpt!A:C,2,0)</f>
        <v>Serviços Diversos</v>
      </c>
      <c r="S28" s="12">
        <f>VLOOKUP(Q28,Chatgpt!A:C,3)</f>
        <v>20</v>
      </c>
      <c r="T28" s="12" t="str">
        <f t="shared" si="5"/>
        <v>Menos de 50 anos</v>
      </c>
      <c r="U28" s="12">
        <f t="shared" si="6"/>
        <v>0.0938</v>
      </c>
      <c r="V28" s="12">
        <f t="shared" si="7"/>
        <v>4.479795209</v>
      </c>
      <c r="W28" s="12">
        <f t="shared" si="8"/>
        <v>460318518.6</v>
      </c>
      <c r="X28" s="12" t="str">
        <f t="shared" si="9"/>
        <v>Subiu</v>
      </c>
    </row>
    <row r="29">
      <c r="A29" s="14" t="s">
        <v>68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69</v>
      </c>
      <c r="L29" s="18">
        <f t="shared" si="1"/>
        <v>0.0077</v>
      </c>
      <c r="M29" s="19">
        <f t="shared" si="2"/>
        <v>7.750322517</v>
      </c>
      <c r="N29" s="20">
        <f>VLOOKUP(A29,Total_de_acoes!A:B,2,0)</f>
        <v>302768240</v>
      </c>
      <c r="O29" s="21">
        <f t="shared" si="3"/>
        <v>18068446.61</v>
      </c>
      <c r="P29" s="21" t="str">
        <f t="shared" si="4"/>
        <v>Subiu</v>
      </c>
      <c r="Q29" s="21" t="str">
        <f>VLOOKUP(A29,Ticker!A:B,2,0)</f>
        <v>Dexco</v>
      </c>
      <c r="R29" s="21" t="str">
        <f>VLOOKUP(Q29,Chatgpt!A:C,2,0)</f>
        <v>Madeira e Papel</v>
      </c>
      <c r="S29" s="20">
        <f>VLOOKUP(Q29,Chatgpt!A:C,3)</f>
        <v>20</v>
      </c>
      <c r="T29" s="20" t="str">
        <f t="shared" si="5"/>
        <v>Menos de 50 anos</v>
      </c>
      <c r="U29" s="20">
        <f t="shared" si="6"/>
        <v>0.0317</v>
      </c>
      <c r="V29" s="20">
        <f t="shared" si="7"/>
        <v>7.570030047</v>
      </c>
      <c r="W29" s="20">
        <f t="shared" si="8"/>
        <v>72655280.17</v>
      </c>
      <c r="X29" s="20" t="str">
        <f t="shared" si="9"/>
        <v>Subiu</v>
      </c>
    </row>
    <row r="30">
      <c r="A30" s="6" t="s">
        <v>70</v>
      </c>
      <c r="B30" s="7">
        <v>45317.0</v>
      </c>
      <c r="C30" s="8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71</v>
      </c>
      <c r="L30" s="10">
        <f t="shared" si="1"/>
        <v>0.0074</v>
      </c>
      <c r="M30" s="11">
        <f t="shared" si="2"/>
        <v>17.39130435</v>
      </c>
      <c r="N30" s="12">
        <f>VLOOKUP(A30,Total_de_acoes!A:B,2,0)</f>
        <v>807896814</v>
      </c>
      <c r="O30" s="13">
        <f t="shared" si="3"/>
        <v>103972807.4</v>
      </c>
      <c r="P30" s="13" t="str">
        <f t="shared" si="4"/>
        <v>Subiu</v>
      </c>
      <c r="Q30" s="13" t="str">
        <f>VLOOKUP(A30,Ticker!A:B,2,0)</f>
        <v>TIM</v>
      </c>
      <c r="R30" s="13" t="str">
        <f>VLOOKUP(Q30,Chatgpt!A:C,2,0)</f>
        <v>Telefonia Móvel</v>
      </c>
      <c r="S30" s="12">
        <f>VLOOKUP(Q30,Chatgpt!A:C,3)</f>
        <v>21</v>
      </c>
      <c r="T30" s="12" t="str">
        <f t="shared" si="5"/>
        <v>Menos de 50 anos</v>
      </c>
      <c r="U30" s="12">
        <f t="shared" si="6"/>
        <v>-0.0057</v>
      </c>
      <c r="V30" s="12">
        <f t="shared" si="7"/>
        <v>17.62043649</v>
      </c>
      <c r="W30" s="12">
        <f t="shared" si="8"/>
        <v>-81142318.65</v>
      </c>
      <c r="X30" s="12" t="str">
        <f t="shared" si="9"/>
        <v>Desceu</v>
      </c>
    </row>
    <row r="31">
      <c r="A31" s="14" t="s">
        <v>72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73</v>
      </c>
      <c r="L31" s="18">
        <f t="shared" si="1"/>
        <v>0.0073</v>
      </c>
      <c r="M31" s="19">
        <f t="shared" si="2"/>
        <v>23.05172243</v>
      </c>
      <c r="N31" s="20">
        <f>VLOOKUP(A31,Total_de_acoes!A:B,2,0)</f>
        <v>251003438</v>
      </c>
      <c r="O31" s="21">
        <f t="shared" si="3"/>
        <v>42238249.54</v>
      </c>
      <c r="P31" s="21" t="str">
        <f t="shared" si="4"/>
        <v>Subiu</v>
      </c>
      <c r="Q31" s="21" t="str">
        <f>VLOOKUP(A31,Ticker!A:B,2,0)</f>
        <v>Bradespar</v>
      </c>
      <c r="R31" s="21" t="str">
        <f>VLOOKUP(Q31,Chatgpt!A:C,2,0)</f>
        <v>Holdings Diversificadas</v>
      </c>
      <c r="S31" s="20">
        <f>VLOOKUP(Q31,Chatgpt!A:C,3)</f>
        <v>20</v>
      </c>
      <c r="T31" s="20" t="str">
        <f t="shared" si="5"/>
        <v>Menos de 50 anos</v>
      </c>
      <c r="U31" s="20">
        <f t="shared" si="6"/>
        <v>0.0193</v>
      </c>
      <c r="V31" s="20">
        <f t="shared" si="7"/>
        <v>22.78033945</v>
      </c>
      <c r="W31" s="20">
        <f t="shared" si="8"/>
        <v>110356309.9</v>
      </c>
      <c r="X31" s="20" t="str">
        <f t="shared" si="9"/>
        <v>Subiu</v>
      </c>
    </row>
    <row r="32">
      <c r="A32" s="6" t="s">
        <v>74</v>
      </c>
      <c r="B32" s="7">
        <v>45317.0</v>
      </c>
      <c r="C32" s="8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75</v>
      </c>
      <c r="L32" s="10">
        <f t="shared" si="1"/>
        <v>0.0072</v>
      </c>
      <c r="M32" s="11">
        <f t="shared" si="2"/>
        <v>5.510325655</v>
      </c>
      <c r="N32" s="12">
        <f>VLOOKUP(A32,Total_de_acoes!A:B,2,0)</f>
        <v>393173139</v>
      </c>
      <c r="O32" s="13">
        <f t="shared" si="3"/>
        <v>15598886.65</v>
      </c>
      <c r="P32" s="13" t="str">
        <f t="shared" si="4"/>
        <v>Subiu</v>
      </c>
      <c r="Q32" s="13" t="str">
        <f>VLOOKUP(A32,Ticker!A:B,2,0)</f>
        <v>Locaweb</v>
      </c>
      <c r="R32" s="13" t="str">
        <f>VLOOKUP(Q32,Chatgpt!A:C,2,0)</f>
        <v>Programas e Serviços</v>
      </c>
      <c r="S32" s="12">
        <f>VLOOKUP(Q32,Chatgpt!A:C,3)</f>
        <v>21</v>
      </c>
      <c r="T32" s="12" t="str">
        <f t="shared" si="5"/>
        <v>Menos de 50 anos</v>
      </c>
      <c r="U32" s="12">
        <f t="shared" si="6"/>
        <v>-0.0365</v>
      </c>
      <c r="V32" s="12">
        <f t="shared" si="7"/>
        <v>5.760249092</v>
      </c>
      <c r="W32" s="12">
        <f t="shared" si="8"/>
        <v>-82664295.42</v>
      </c>
      <c r="X32" s="12" t="str">
        <f t="shared" si="9"/>
        <v>Desceu</v>
      </c>
    </row>
    <row r="33">
      <c r="A33" s="14" t="s">
        <v>76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77</v>
      </c>
      <c r="L33" s="18">
        <f t="shared" si="1"/>
        <v>0.0071</v>
      </c>
      <c r="M33" s="19">
        <f t="shared" si="2"/>
        <v>23.6619998</v>
      </c>
      <c r="N33" s="20">
        <f>VLOOKUP(A33,Total_de_acoes!A:B,2,0)</f>
        <v>275005663</v>
      </c>
      <c r="O33" s="21">
        <f t="shared" si="3"/>
        <v>46201006</v>
      </c>
      <c r="P33" s="21" t="str">
        <f t="shared" si="4"/>
        <v>Subiu</v>
      </c>
      <c r="Q33" s="21" t="str">
        <f>VLOOKUP(A33,Ticker!A:B,2,0)</f>
        <v>PetroRecôncavo</v>
      </c>
      <c r="R33" s="21" t="str">
        <f>VLOOKUP(Q33,Chatgpt!A:C,2,0)</f>
        <v>Petróleo, Gás e Biocombustíveis</v>
      </c>
      <c r="S33" s="20">
        <f>VLOOKUP(Q33,Chatgpt!A:C,3)</f>
        <v>21</v>
      </c>
      <c r="T33" s="20" t="str">
        <f t="shared" si="5"/>
        <v>Menos de 50 anos</v>
      </c>
      <c r="U33" s="20">
        <f t="shared" si="6"/>
        <v>0.0149</v>
      </c>
      <c r="V33" s="20">
        <f t="shared" si="7"/>
        <v>23.48014583</v>
      </c>
      <c r="W33" s="20">
        <f t="shared" si="8"/>
        <v>96211878.75</v>
      </c>
      <c r="X33" s="20" t="str">
        <f t="shared" si="9"/>
        <v>Subiu</v>
      </c>
    </row>
    <row r="34">
      <c r="A34" s="6" t="s">
        <v>78</v>
      </c>
      <c r="B34" s="7">
        <v>45317.0</v>
      </c>
      <c r="C34" s="8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79</v>
      </c>
      <c r="L34" s="10">
        <f t="shared" si="1"/>
        <v>0.007</v>
      </c>
      <c r="M34" s="11">
        <f t="shared" si="2"/>
        <v>9.94041708</v>
      </c>
      <c r="N34" s="12">
        <f>VLOOKUP(A34,Total_de_acoes!A:B,2,0)</f>
        <v>5372783971</v>
      </c>
      <c r="O34" s="13">
        <f t="shared" si="3"/>
        <v>373853994.9</v>
      </c>
      <c r="P34" s="13" t="str">
        <f t="shared" si="4"/>
        <v>Subiu</v>
      </c>
      <c r="Q34" s="13" t="str">
        <f>VLOOKUP(A34,Ticker!A:B,2,0)</f>
        <v>Itaúsa</v>
      </c>
      <c r="R34" s="13" t="str">
        <f>VLOOKUP(Q34,Chatgpt!A:C,2,0)</f>
        <v>Holdings Diversificadas</v>
      </c>
      <c r="S34" s="12">
        <f>VLOOKUP(Q34,Chatgpt!A:C,3)</f>
        <v>68</v>
      </c>
      <c r="T34" s="12" t="str">
        <f t="shared" si="5"/>
        <v>Entre 50 e 100 anos</v>
      </c>
      <c r="U34" s="12">
        <f t="shared" si="6"/>
        <v>-0.003</v>
      </c>
      <c r="V34" s="12">
        <f t="shared" si="7"/>
        <v>10.04012036</v>
      </c>
      <c r="W34" s="12">
        <f t="shared" si="8"/>
        <v>-161830193.2</v>
      </c>
      <c r="X34" s="12" t="str">
        <f t="shared" si="9"/>
        <v>Desceu</v>
      </c>
    </row>
    <row r="35">
      <c r="A35" s="14" t="s">
        <v>80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81</v>
      </c>
      <c r="L35" s="18">
        <f t="shared" si="1"/>
        <v>0.0068</v>
      </c>
      <c r="M35" s="19">
        <f t="shared" si="2"/>
        <v>56.5852205</v>
      </c>
      <c r="N35" s="20">
        <f>VLOOKUP(A35,Total_de_acoes!A:B,2,0)</f>
        <v>1420949112</v>
      </c>
      <c r="O35" s="21">
        <f t="shared" si="3"/>
        <v>546752088</v>
      </c>
      <c r="P35" s="21" t="str">
        <f t="shared" si="4"/>
        <v>Subiu</v>
      </c>
      <c r="Q35" s="21" t="str">
        <f>VLOOKUP(A35,Ticker!A:B,2,0)</f>
        <v>Banco do Brasil</v>
      </c>
      <c r="R35" s="21" t="str">
        <f>VLOOKUP(Q35,Chatgpt!A:C,2,0)</f>
        <v>Intermediários Financeiros</v>
      </c>
      <c r="S35" s="20">
        <f>VLOOKUP(Q35,Chatgpt!A:C,3)</f>
        <v>78</v>
      </c>
      <c r="T35" s="20" t="str">
        <f t="shared" si="5"/>
        <v>Entre 50 e 100 anos</v>
      </c>
      <c r="U35" s="20">
        <f t="shared" si="6"/>
        <v>0.0188</v>
      </c>
      <c r="V35" s="20">
        <f t="shared" si="7"/>
        <v>55.91872792</v>
      </c>
      <c r="W35" s="20">
        <f t="shared" si="8"/>
        <v>1493804135</v>
      </c>
      <c r="X35" s="20" t="str">
        <f t="shared" si="9"/>
        <v>Subiu</v>
      </c>
    </row>
    <row r="36">
      <c r="A36" s="6" t="s">
        <v>82</v>
      </c>
      <c r="B36" s="7">
        <v>45317.0</v>
      </c>
      <c r="C36" s="8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83</v>
      </c>
      <c r="L36" s="10">
        <f t="shared" si="1"/>
        <v>0.0061</v>
      </c>
      <c r="M36" s="11">
        <f t="shared" si="2"/>
        <v>26.00139151</v>
      </c>
      <c r="N36" s="12">
        <f>VLOOKUP(A36,Total_de_acoes!A:B,2,0)</f>
        <v>1275798515</v>
      </c>
      <c r="O36" s="13">
        <f t="shared" si="3"/>
        <v>202352473.7</v>
      </c>
      <c r="P36" s="13" t="str">
        <f t="shared" si="4"/>
        <v>Subiu</v>
      </c>
      <c r="Q36" s="13" t="str">
        <f>VLOOKUP(A36,Ticker!A:B,2,0)</f>
        <v>RaiaDrogasil</v>
      </c>
      <c r="R36" s="13" t="str">
        <f>VLOOKUP(Q36,Chatgpt!A:C,2,0)</f>
        <v>Comércio</v>
      </c>
      <c r="S36" s="12">
        <f>VLOOKUP(Q36,Chatgpt!A:C,3)</f>
        <v>21</v>
      </c>
      <c r="T36" s="12" t="str">
        <f t="shared" si="5"/>
        <v>Menos de 50 anos</v>
      </c>
      <c r="U36" s="12">
        <f t="shared" si="6"/>
        <v>-0.0275</v>
      </c>
      <c r="V36" s="12">
        <f t="shared" si="7"/>
        <v>26.89974293</v>
      </c>
      <c r="W36" s="12">
        <f t="shared" si="8"/>
        <v>-943762932.3</v>
      </c>
      <c r="X36" s="12" t="str">
        <f t="shared" si="9"/>
        <v>Desceu</v>
      </c>
    </row>
    <row r="37">
      <c r="A37" s="14" t="s">
        <v>84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85</v>
      </c>
      <c r="L37" s="18">
        <f t="shared" si="1"/>
        <v>0.0059</v>
      </c>
      <c r="M37" s="19">
        <f t="shared" si="2"/>
        <v>10.02087683</v>
      </c>
      <c r="N37" s="20">
        <f>VLOOKUP(A37,Total_de_acoes!A:B,2,0)</f>
        <v>660411219</v>
      </c>
      <c r="O37" s="21">
        <f t="shared" si="3"/>
        <v>39045606.94</v>
      </c>
      <c r="P37" s="21" t="str">
        <f t="shared" si="4"/>
        <v>Subiu</v>
      </c>
      <c r="Q37" s="21" t="str">
        <f>VLOOKUP(A37,Ticker!A:B,2,0)</f>
        <v>Metalúrgica Gerdau</v>
      </c>
      <c r="R37" s="21" t="str">
        <f>VLOOKUP(Q37,Chatgpt!A:C,2,0)</f>
        <v>Siderurgia</v>
      </c>
      <c r="S37" s="20">
        <f>VLOOKUP(Q37,Chatgpt!A:C,3)</f>
        <v>21</v>
      </c>
      <c r="T37" s="20" t="str">
        <f t="shared" si="5"/>
        <v>Menos de 50 anos</v>
      </c>
      <c r="U37" s="20">
        <f t="shared" si="6"/>
        <v>0.0328</v>
      </c>
      <c r="V37" s="20">
        <f t="shared" si="7"/>
        <v>9.759876065</v>
      </c>
      <c r="W37" s="20">
        <f t="shared" si="8"/>
        <v>211413438.1</v>
      </c>
      <c r="X37" s="20" t="str">
        <f t="shared" si="9"/>
        <v>Subiu</v>
      </c>
    </row>
    <row r="38">
      <c r="A38" s="6" t="s">
        <v>86</v>
      </c>
      <c r="B38" s="7">
        <v>45317.0</v>
      </c>
      <c r="C38" s="8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87</v>
      </c>
      <c r="L38" s="10">
        <f t="shared" si="1"/>
        <v>0.0059</v>
      </c>
      <c r="M38" s="11">
        <f t="shared" si="2"/>
        <v>18.46107963</v>
      </c>
      <c r="N38" s="12">
        <f>VLOOKUP(A38,Total_de_acoes!A:B,2,0)</f>
        <v>1168097881</v>
      </c>
      <c r="O38" s="13">
        <f t="shared" si="3"/>
        <v>127229653.2</v>
      </c>
      <c r="P38" s="13" t="str">
        <f t="shared" si="4"/>
        <v>Subiu</v>
      </c>
      <c r="Q38" s="13" t="str">
        <f>VLOOKUP(A38,Ticker!A:B,2,0)</f>
        <v>Cosan</v>
      </c>
      <c r="R38" s="13" t="str">
        <f>VLOOKUP(Q38,Chatgpt!A:C,2,0)</f>
        <v>Alimentos Processados</v>
      </c>
      <c r="S38" s="12">
        <f>VLOOKUP(Q38,Chatgpt!A:C,3)</f>
        <v>20</v>
      </c>
      <c r="T38" s="12" t="str">
        <f t="shared" si="5"/>
        <v>Menos de 50 anos</v>
      </c>
      <c r="U38" s="12">
        <f t="shared" si="6"/>
        <v>0.0265</v>
      </c>
      <c r="V38" s="12">
        <f t="shared" si="7"/>
        <v>18.09059912</v>
      </c>
      <c r="W38" s="12">
        <f t="shared" si="8"/>
        <v>559987148.3</v>
      </c>
      <c r="X38" s="12" t="str">
        <f t="shared" si="9"/>
        <v>Subiu</v>
      </c>
    </row>
    <row r="39">
      <c r="A39" s="14" t="s">
        <v>88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89</v>
      </c>
      <c r="L39" s="18">
        <f t="shared" si="1"/>
        <v>0.0057</v>
      </c>
      <c r="M39" s="19">
        <f t="shared" si="2"/>
        <v>24.20204832</v>
      </c>
      <c r="N39" s="20">
        <f>VLOOKUP(A39,Total_de_acoes!A:B,2,0)</f>
        <v>1134986472</v>
      </c>
      <c r="O39" s="21">
        <f t="shared" si="3"/>
        <v>156573285.4</v>
      </c>
      <c r="P39" s="21" t="str">
        <f t="shared" si="4"/>
        <v>Subiu</v>
      </c>
      <c r="Q39" s="21" t="str">
        <f>VLOOKUP(A39,Ticker!A:B,2,0)</f>
        <v>JBS</v>
      </c>
      <c r="R39" s="21" t="str">
        <f>VLOOKUP(Q39,Chatgpt!A:C,2,0)</f>
        <v>Alimentos Processados</v>
      </c>
      <c r="S39" s="20">
        <f>VLOOKUP(Q39,Chatgpt!A:C,3)</f>
        <v>68</v>
      </c>
      <c r="T39" s="20" t="str">
        <f t="shared" si="5"/>
        <v>Entre 50 e 100 anos</v>
      </c>
      <c r="U39" s="20">
        <f t="shared" si="6"/>
        <v>0.0248</v>
      </c>
      <c r="V39" s="20">
        <f t="shared" si="7"/>
        <v>23.7509758</v>
      </c>
      <c r="W39" s="20">
        <f t="shared" si="8"/>
        <v>668534498.5</v>
      </c>
      <c r="X39" s="20" t="str">
        <f t="shared" si="9"/>
        <v>Subiu</v>
      </c>
    </row>
    <row r="40">
      <c r="A40" s="6" t="s">
        <v>90</v>
      </c>
      <c r="B40" s="7">
        <v>45317.0</v>
      </c>
      <c r="C40" s="8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91</v>
      </c>
      <c r="L40" s="10">
        <f t="shared" si="1"/>
        <v>0.0048</v>
      </c>
      <c r="M40" s="11">
        <f t="shared" si="2"/>
        <v>2.070063694</v>
      </c>
      <c r="N40" s="12">
        <f>VLOOKUP(A40,Total_de_acoes!A:B,2,0)</f>
        <v>2867627068</v>
      </c>
      <c r="O40" s="13">
        <f t="shared" si="3"/>
        <v>28493619.27</v>
      </c>
      <c r="P40" s="13" t="str">
        <f t="shared" si="4"/>
        <v>Subiu</v>
      </c>
      <c r="Q40" s="13" t="str">
        <f>VLOOKUP(A40,Ticker!A:B,2,0)</f>
        <v>Magazine Luiza</v>
      </c>
      <c r="R40" s="13" t="str">
        <f>VLOOKUP(Q40,Chatgpt!A:C,2,0)</f>
        <v>Comércio</v>
      </c>
      <c r="S40" s="12">
        <f>VLOOKUP(Q40,Chatgpt!A:C,3)</f>
        <v>21</v>
      </c>
      <c r="T40" s="12" t="str">
        <f t="shared" si="5"/>
        <v>Menos de 50 anos</v>
      </c>
      <c r="U40" s="12">
        <f t="shared" si="6"/>
        <v>0.0246</v>
      </c>
      <c r="V40" s="12">
        <f t="shared" si="7"/>
        <v>2.030060511</v>
      </c>
      <c r="W40" s="12">
        <f t="shared" si="8"/>
        <v>143207829.2</v>
      </c>
      <c r="X40" s="12" t="str">
        <f t="shared" si="9"/>
        <v>Subiu</v>
      </c>
    </row>
    <row r="41">
      <c r="A41" s="14" t="s">
        <v>92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93</v>
      </c>
      <c r="L41" s="18">
        <f t="shared" si="1"/>
        <v>0.0036</v>
      </c>
      <c r="M41" s="19">
        <f t="shared" si="2"/>
        <v>13.70067756</v>
      </c>
      <c r="N41" s="20">
        <f>VLOOKUP(A41,Total_de_acoes!A:B,2,0)</f>
        <v>1500728902</v>
      </c>
      <c r="O41" s="21">
        <f t="shared" si="3"/>
        <v>74019610.05</v>
      </c>
      <c r="P41" s="21" t="str">
        <f t="shared" si="4"/>
        <v>Subiu</v>
      </c>
      <c r="Q41" s="21" t="str">
        <f>VLOOKUP(A41,Ticker!A:B,2,0)</f>
        <v>Banco Bradesco</v>
      </c>
      <c r="R41" s="21" t="str">
        <f>VLOOKUP(Q41,Chatgpt!A:C,2,0)</f>
        <v>Intermediários Financeiros</v>
      </c>
      <c r="S41" s="20">
        <f>VLOOKUP(Q41,Chatgpt!A:C,3)</f>
        <v>78</v>
      </c>
      <c r="T41" s="20" t="str">
        <f t="shared" si="5"/>
        <v>Entre 50 e 100 anos</v>
      </c>
      <c r="U41" s="20">
        <f t="shared" si="6"/>
        <v>-0.0072</v>
      </c>
      <c r="V41" s="20">
        <f t="shared" si="7"/>
        <v>13.84971797</v>
      </c>
      <c r="W41" s="20">
        <f t="shared" si="8"/>
        <v>-149649638.7</v>
      </c>
      <c r="X41" s="20" t="str">
        <f t="shared" si="9"/>
        <v>Desceu</v>
      </c>
    </row>
    <row r="42">
      <c r="A42" s="6" t="s">
        <v>94</v>
      </c>
      <c r="B42" s="7">
        <v>45317.0</v>
      </c>
      <c r="C42" s="8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95</v>
      </c>
      <c r="L42" s="10">
        <f t="shared" si="1"/>
        <v>0.0027</v>
      </c>
      <c r="M42" s="11">
        <f t="shared" si="2"/>
        <v>21.78119078</v>
      </c>
      <c r="N42" s="12">
        <f>VLOOKUP(A42,Total_de_acoes!A:B,2,0)</f>
        <v>1118525506</v>
      </c>
      <c r="O42" s="13">
        <f t="shared" si="3"/>
        <v>65779607.1</v>
      </c>
      <c r="P42" s="13" t="str">
        <f t="shared" si="4"/>
        <v>Subiu</v>
      </c>
      <c r="Q42" s="13" t="str">
        <f>VLOOKUP(A42,Ticker!A:B,2,0)</f>
        <v>Gerdau</v>
      </c>
      <c r="R42" s="13" t="str">
        <f>VLOOKUP(Q42,Chatgpt!A:C,2,0)</f>
        <v>Siderurgia</v>
      </c>
      <c r="S42" s="12">
        <f>VLOOKUP(Q42,Chatgpt!A:C,3)</f>
        <v>14</v>
      </c>
      <c r="T42" s="12" t="str">
        <f t="shared" si="5"/>
        <v>Menos de 50 anos</v>
      </c>
      <c r="U42" s="12">
        <f t="shared" si="6"/>
        <v>0.0365</v>
      </c>
      <c r="V42" s="12">
        <f t="shared" si="7"/>
        <v>21.07091172</v>
      </c>
      <c r="W42" s="12">
        <f t="shared" si="8"/>
        <v>860244855.1</v>
      </c>
      <c r="X42" s="12" t="str">
        <f t="shared" si="9"/>
        <v>Subiu</v>
      </c>
    </row>
    <row r="43">
      <c r="A43" s="14" t="s">
        <v>96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97</v>
      </c>
      <c r="L43" s="18">
        <f t="shared" si="1"/>
        <v>0.0026</v>
      </c>
      <c r="M43" s="19">
        <f t="shared" si="2"/>
        <v>3.730301217</v>
      </c>
      <c r="N43" s="20">
        <f>VLOOKUP(A43,Total_de_acoes!A:B,2,0)</f>
        <v>1193047233</v>
      </c>
      <c r="O43" s="21">
        <f t="shared" si="3"/>
        <v>11571106.42</v>
      </c>
      <c r="P43" s="21" t="str">
        <f t="shared" si="4"/>
        <v>Subiu</v>
      </c>
      <c r="Q43" s="21" t="str">
        <f>VLOOKUP(A43,Ticker!A:B,2,0)</f>
        <v>Raízen</v>
      </c>
      <c r="R43" s="21" t="str">
        <f>VLOOKUP(Q43,Chatgpt!A:C,2,0)</f>
        <v>Petróleo, Gás e Biocombustíveis</v>
      </c>
      <c r="S43" s="20">
        <f>VLOOKUP(Q43,Chatgpt!A:C,3)</f>
        <v>21</v>
      </c>
      <c r="T43" s="20" t="str">
        <f t="shared" si="5"/>
        <v>Menos de 50 anos</v>
      </c>
      <c r="U43" s="20">
        <f t="shared" si="6"/>
        <v>0</v>
      </c>
      <c r="V43" s="20">
        <f t="shared" si="7"/>
        <v>3.74</v>
      </c>
      <c r="W43" s="20">
        <f t="shared" si="8"/>
        <v>0</v>
      </c>
      <c r="X43" s="20" t="str">
        <f t="shared" si="9"/>
        <v>Estável</v>
      </c>
    </row>
    <row r="44">
      <c r="A44" s="6" t="s">
        <v>98</v>
      </c>
      <c r="B44" s="7">
        <v>45317.0</v>
      </c>
      <c r="C44" s="8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99</v>
      </c>
      <c r="L44" s="10">
        <f t="shared" si="1"/>
        <v>0.0019</v>
      </c>
      <c r="M44" s="11">
        <f t="shared" si="2"/>
        <v>10.05090328</v>
      </c>
      <c r="N44" s="12">
        <f>VLOOKUP(A44,Total_de_acoes!A:B,2,0)</f>
        <v>1679335290</v>
      </c>
      <c r="O44" s="13">
        <f t="shared" si="3"/>
        <v>32069789.5</v>
      </c>
      <c r="P44" s="13" t="str">
        <f t="shared" si="4"/>
        <v>Subiu</v>
      </c>
      <c r="Q44" s="13" t="str">
        <f>VLOOKUP(A44,Ticker!A:B,2,0)</f>
        <v>Copel</v>
      </c>
      <c r="R44" s="13" t="str">
        <f>VLOOKUP(Q44,Chatgpt!A:C,2,0)</f>
        <v>Energia Elétrica</v>
      </c>
      <c r="S44" s="12">
        <f>VLOOKUP(Q44,Chatgpt!A:C,3)</f>
        <v>20</v>
      </c>
      <c r="T44" s="12" t="str">
        <f t="shared" si="5"/>
        <v>Menos de 50 anos</v>
      </c>
      <c r="U44" s="12">
        <f t="shared" si="6"/>
        <v>0.009</v>
      </c>
      <c r="V44" s="12">
        <f t="shared" si="7"/>
        <v>9.980178394</v>
      </c>
      <c r="W44" s="12">
        <f t="shared" si="8"/>
        <v>150840592</v>
      </c>
      <c r="X44" s="12" t="str">
        <f t="shared" si="9"/>
        <v>Subiu</v>
      </c>
    </row>
    <row r="45">
      <c r="A45" s="14" t="s">
        <v>100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101</v>
      </c>
      <c r="L45" s="18">
        <f t="shared" si="1"/>
        <v>0.0012</v>
      </c>
      <c r="M45" s="19">
        <f t="shared" si="2"/>
        <v>8.170195765</v>
      </c>
      <c r="N45" s="20">
        <f>VLOOKUP(A45,Total_de_acoes!A:B,2,0)</f>
        <v>421383330</v>
      </c>
      <c r="O45" s="21">
        <f t="shared" si="3"/>
        <v>4131341.158</v>
      </c>
      <c r="P45" s="21" t="str">
        <f t="shared" si="4"/>
        <v>Subiu</v>
      </c>
      <c r="Q45" s="21" t="str">
        <f>VLOOKUP(A45,Ticker!A:B,2,0)</f>
        <v>Grupo Vamos</v>
      </c>
      <c r="R45" s="21" t="str">
        <f>VLOOKUP(Q45,Chatgpt!A:C,2,0)</f>
        <v>Aluguel de carros, Transporte de Valores e Gestão de Documentos</v>
      </c>
      <c r="S45" s="20">
        <f>VLOOKUP(Q45,Chatgpt!A:C,3)</f>
        <v>57</v>
      </c>
      <c r="T45" s="20" t="str">
        <f t="shared" si="5"/>
        <v>Entre 50 e 100 anos</v>
      </c>
      <c r="U45" s="20">
        <f t="shared" si="6"/>
        <v>-0.0376</v>
      </c>
      <c r="V45" s="20">
        <f t="shared" si="7"/>
        <v>8.499584372</v>
      </c>
      <c r="W45" s="20">
        <f t="shared" si="8"/>
        <v>-134667527.1</v>
      </c>
      <c r="X45" s="20" t="str">
        <f t="shared" si="9"/>
        <v>Desceu</v>
      </c>
    </row>
    <row r="46">
      <c r="A46" s="6" t="s">
        <v>102</v>
      </c>
      <c r="B46" s="7">
        <v>45317.0</v>
      </c>
      <c r="C46" s="8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103</v>
      </c>
      <c r="L46" s="10">
        <f t="shared" si="1"/>
        <v>0</v>
      </c>
      <c r="M46" s="11">
        <f t="shared" si="2"/>
        <v>9.74</v>
      </c>
      <c r="N46" s="12">
        <f>VLOOKUP(A46,Total_de_acoes!A:B,2,0)</f>
        <v>331799687</v>
      </c>
      <c r="O46" s="13">
        <f t="shared" si="3"/>
        <v>0</v>
      </c>
      <c r="P46" s="13" t="str">
        <f t="shared" si="4"/>
        <v>estavel</v>
      </c>
      <c r="Q46" s="13" t="str">
        <f>VLOOKUP(A46,Ticker!A:B,2,0)</f>
        <v>Marfrig</v>
      </c>
      <c r="R46" s="13" t="str">
        <f>VLOOKUP(Q46,Chatgpt!A:C,2,0)</f>
        <v>Alimentos Processados</v>
      </c>
      <c r="S46" s="12">
        <f>VLOOKUP(Q46,Chatgpt!A:C,3)</f>
        <v>21</v>
      </c>
      <c r="T46" s="12" t="str">
        <f t="shared" si="5"/>
        <v>Menos de 50 anos</v>
      </c>
      <c r="U46" s="12">
        <f t="shared" si="6"/>
        <v>0.053</v>
      </c>
      <c r="V46" s="12">
        <f t="shared" si="7"/>
        <v>9.249762583</v>
      </c>
      <c r="W46" s="12">
        <f t="shared" si="8"/>
        <v>162660621.5</v>
      </c>
      <c r="X46" s="12" t="str">
        <f t="shared" si="9"/>
        <v>Subiu</v>
      </c>
    </row>
    <row r="47">
      <c r="A47" s="14" t="s">
        <v>104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105</v>
      </c>
      <c r="L47" s="18">
        <f t="shared" si="1"/>
        <v>0</v>
      </c>
      <c r="M47" s="19">
        <f t="shared" si="2"/>
        <v>13.2</v>
      </c>
      <c r="N47" s="20">
        <f>VLOOKUP(A47,Total_de_acoes!A:B,2,0)</f>
        <v>4394245879</v>
      </c>
      <c r="O47" s="21">
        <f t="shared" si="3"/>
        <v>0</v>
      </c>
      <c r="P47" s="21" t="str">
        <f t="shared" si="4"/>
        <v>estavel</v>
      </c>
      <c r="Q47" s="21" t="str">
        <f>VLOOKUP(A47,Ticker!A:B,2,0)</f>
        <v>Ambev</v>
      </c>
      <c r="R47" s="21" t="str">
        <f>VLOOKUP(Q47,Chatgpt!A:C,2,0)</f>
        <v>Bebidas</v>
      </c>
      <c r="S47" s="20" t="str">
        <f>VLOOKUP(Q47,Chatgpt!A:C,3)</f>
        <v>#N/A</v>
      </c>
      <c r="T47" s="20" t="str">
        <f t="shared" si="5"/>
        <v>#N/A</v>
      </c>
      <c r="U47" s="20">
        <f t="shared" si="6"/>
        <v>-0.0112</v>
      </c>
      <c r="V47" s="20">
        <f t="shared" si="7"/>
        <v>13.34951456</v>
      </c>
      <c r="W47" s="20">
        <f t="shared" si="8"/>
        <v>-657003752.8</v>
      </c>
      <c r="X47" s="20" t="str">
        <f t="shared" si="9"/>
        <v>Desceu</v>
      </c>
    </row>
    <row r="48">
      <c r="A48" s="6" t="s">
        <v>106</v>
      </c>
      <c r="B48" s="7">
        <v>45317.0</v>
      </c>
      <c r="C48" s="8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107</v>
      </c>
      <c r="L48" s="10">
        <f t="shared" si="1"/>
        <v>-0.0002</v>
      </c>
      <c r="M48" s="11">
        <f t="shared" si="2"/>
        <v>33.73674735</v>
      </c>
      <c r="N48" s="12">
        <f>VLOOKUP(A48,Total_de_acoes!A:B,2,0)</f>
        <v>671750768</v>
      </c>
      <c r="O48" s="13">
        <f t="shared" si="3"/>
        <v>-4532537.188</v>
      </c>
      <c r="P48" s="13" t="str">
        <f t="shared" si="4"/>
        <v>Desceu</v>
      </c>
      <c r="Q48" s="13" t="str">
        <f>VLOOKUP(A48,Ticker!A:B,2,0)</f>
        <v>BB Seguridade</v>
      </c>
      <c r="R48" s="13" t="str">
        <f>VLOOKUP(Q48,Chatgpt!A:C,2,0)</f>
        <v>Seguros</v>
      </c>
      <c r="S48" s="12">
        <f>VLOOKUP(Q48,Chatgpt!A:C,3)</f>
        <v>78</v>
      </c>
      <c r="T48" s="12" t="str">
        <f t="shared" si="5"/>
        <v>Entre 50 e 100 anos</v>
      </c>
      <c r="U48" s="12">
        <f t="shared" si="6"/>
        <v>-0.0237</v>
      </c>
      <c r="V48" s="12">
        <f t="shared" si="7"/>
        <v>34.54880672</v>
      </c>
      <c r="W48" s="12">
        <f t="shared" si="8"/>
        <v>-550034042.5</v>
      </c>
      <c r="X48" s="12" t="str">
        <f t="shared" si="9"/>
        <v>Desceu</v>
      </c>
    </row>
    <row r="49">
      <c r="A49" s="14" t="s">
        <v>108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109</v>
      </c>
      <c r="L49" s="18">
        <f t="shared" si="1"/>
        <v>-0.0006</v>
      </c>
      <c r="M49" s="19">
        <f t="shared" si="2"/>
        <v>77.08625175</v>
      </c>
      <c r="N49" s="20">
        <f>VLOOKUP(A49,Total_de_acoes!A:B,2,0)</f>
        <v>340001799</v>
      </c>
      <c r="O49" s="21">
        <f t="shared" si="3"/>
        <v>-15725678.56</v>
      </c>
      <c r="P49" s="21" t="str">
        <f t="shared" si="4"/>
        <v>Desceu</v>
      </c>
      <c r="Q49" s="21" t="str">
        <f>VLOOKUP(A49,Ticker!A:B,2,0)</f>
        <v>Sabesp</v>
      </c>
      <c r="R49" s="21" t="str">
        <f>VLOOKUP(Q49,Chatgpt!A:C,2,0)</f>
        <v>Água e Saneamento</v>
      </c>
      <c r="S49" s="20">
        <f>VLOOKUP(Q49,Chatgpt!A:C,3)</f>
        <v>21</v>
      </c>
      <c r="T49" s="20" t="str">
        <f t="shared" si="5"/>
        <v>Menos de 50 anos</v>
      </c>
      <c r="U49" s="20">
        <f t="shared" si="6"/>
        <v>0.0137</v>
      </c>
      <c r="V49" s="20">
        <f t="shared" si="7"/>
        <v>75.99881622</v>
      </c>
      <c r="W49" s="20">
        <f t="shared" si="8"/>
        <v>354004359</v>
      </c>
      <c r="X49" s="20" t="str">
        <f t="shared" si="9"/>
        <v>Subiu</v>
      </c>
    </row>
    <row r="50">
      <c r="A50" s="6" t="s">
        <v>110</v>
      </c>
      <c r="B50" s="7">
        <v>45317.0</v>
      </c>
      <c r="C50" s="8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111</v>
      </c>
      <c r="L50" s="10">
        <f t="shared" si="1"/>
        <v>-0.0006</v>
      </c>
      <c r="M50" s="11">
        <f t="shared" si="2"/>
        <v>30.89853912</v>
      </c>
      <c r="N50" s="12">
        <f>VLOOKUP(A50,Total_de_acoes!A:B,2,0)</f>
        <v>514122351</v>
      </c>
      <c r="O50" s="13">
        <f t="shared" si="3"/>
        <v>-9531377.746</v>
      </c>
      <c r="P50" s="13" t="str">
        <f t="shared" si="4"/>
        <v>Desceu</v>
      </c>
      <c r="Q50" s="13" t="str">
        <f>VLOOKUP(A50,Ticker!A:B,2,0)</f>
        <v>Totvs</v>
      </c>
      <c r="R50" s="13" t="str">
        <f>VLOOKUP(Q50,Chatgpt!A:C,2,0)</f>
        <v>Programas e Serviços</v>
      </c>
      <c r="S50" s="12">
        <f>VLOOKUP(Q50,Chatgpt!A:C,3)</f>
        <v>21</v>
      </c>
      <c r="T50" s="12" t="str">
        <f t="shared" si="5"/>
        <v>Menos de 50 anos</v>
      </c>
      <c r="U50" s="12">
        <f t="shared" si="6"/>
        <v>-0.0265</v>
      </c>
      <c r="V50" s="12">
        <f t="shared" si="7"/>
        <v>31.72059579</v>
      </c>
      <c r="W50" s="12">
        <f t="shared" si="8"/>
        <v>-432169083</v>
      </c>
      <c r="X50" s="12" t="str">
        <f t="shared" si="9"/>
        <v>Desceu</v>
      </c>
    </row>
    <row r="51">
      <c r="A51" s="14" t="s">
        <v>112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113</v>
      </c>
      <c r="L51" s="18">
        <f t="shared" si="1"/>
        <v>-0.0017</v>
      </c>
      <c r="M51" s="19">
        <f t="shared" si="2"/>
        <v>11.6598217</v>
      </c>
      <c r="N51" s="20">
        <f>VLOOKUP(A51,Total_de_acoes!A:B,2,0)</f>
        <v>1437415777</v>
      </c>
      <c r="O51" s="21">
        <f t="shared" si="3"/>
        <v>-28492019.83</v>
      </c>
      <c r="P51" s="21" t="str">
        <f t="shared" si="4"/>
        <v>Desceu</v>
      </c>
      <c r="Q51" s="21" t="str">
        <f>VLOOKUP(A51,Ticker!A:B,2,0)</f>
        <v>CEMIG</v>
      </c>
      <c r="R51" s="21" t="str">
        <f>VLOOKUP(Q51,Chatgpt!A:C,2,0)</f>
        <v>Energia Elétrica</v>
      </c>
      <c r="S51" s="20">
        <f>VLOOKUP(Q51,Chatgpt!A:C,3)</f>
        <v>20</v>
      </c>
      <c r="T51" s="20" t="str">
        <f t="shared" si="5"/>
        <v>Menos de 50 anos</v>
      </c>
      <c r="U51" s="20">
        <f t="shared" si="6"/>
        <v>0.0095</v>
      </c>
      <c r="V51" s="20">
        <f t="shared" si="7"/>
        <v>11.53046062</v>
      </c>
      <c r="W51" s="20">
        <f t="shared" si="8"/>
        <v>157453627.2</v>
      </c>
      <c r="X51" s="20" t="str">
        <f t="shared" si="9"/>
        <v>Subiu</v>
      </c>
    </row>
    <row r="52">
      <c r="A52" s="6" t="s">
        <v>114</v>
      </c>
      <c r="B52" s="7">
        <v>45317.0</v>
      </c>
      <c r="C52" s="8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115</v>
      </c>
      <c r="L52" s="10">
        <f t="shared" si="1"/>
        <v>-0.0019</v>
      </c>
      <c r="M52" s="11">
        <f t="shared" si="2"/>
        <v>46.12764252</v>
      </c>
      <c r="N52" s="12">
        <f>VLOOKUP(A52,Total_de_acoes!A:B,2,0)</f>
        <v>268544014</v>
      </c>
      <c r="O52" s="13">
        <f t="shared" si="3"/>
        <v>-23535874.33</v>
      </c>
      <c r="P52" s="13" t="str">
        <f t="shared" si="4"/>
        <v>Desceu</v>
      </c>
      <c r="Q52" s="13" t="str">
        <f>VLOOKUP(A52,Ticker!A:B,2,0)</f>
        <v>Eletrobras</v>
      </c>
      <c r="R52" s="13" t="str">
        <f>VLOOKUP(Q52,Chatgpt!A:C,2,0)</f>
        <v>Energia Elétrica</v>
      </c>
      <c r="S52" s="12">
        <f>VLOOKUP(Q52,Chatgpt!A:C,3)</f>
        <v>20</v>
      </c>
      <c r="T52" s="12" t="str">
        <f t="shared" si="5"/>
        <v>Menos de 50 anos</v>
      </c>
      <c r="U52" s="12">
        <f t="shared" si="6"/>
        <v>-0.0141</v>
      </c>
      <c r="V52" s="12">
        <f t="shared" si="7"/>
        <v>46.69844812</v>
      </c>
      <c r="W52" s="12">
        <f t="shared" si="8"/>
        <v>-176822300.7</v>
      </c>
      <c r="X52" s="12" t="str">
        <f t="shared" si="9"/>
        <v>Desceu</v>
      </c>
    </row>
    <row r="53">
      <c r="A53" s="14" t="s">
        <v>116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117</v>
      </c>
      <c r="L53" s="18">
        <f t="shared" si="1"/>
        <v>-0.0023</v>
      </c>
      <c r="M53" s="19">
        <f t="shared" si="2"/>
        <v>12.89966924</v>
      </c>
      <c r="N53" s="20">
        <f>VLOOKUP(A53,Total_de_acoes!A:B,2,0)</f>
        <v>1579130168</v>
      </c>
      <c r="O53" s="21">
        <f t="shared" si="3"/>
        <v>-46851590.76</v>
      </c>
      <c r="P53" s="21" t="str">
        <f t="shared" si="4"/>
        <v>Desceu</v>
      </c>
      <c r="Q53" s="21" t="str">
        <f>VLOOKUP(A53,Ticker!A:B,2,0)</f>
        <v>Eneva</v>
      </c>
      <c r="R53" s="21" t="str">
        <f>VLOOKUP(Q53,Chatgpt!A:C,2,0)</f>
        <v>Energia Elétrica</v>
      </c>
      <c r="S53" s="20">
        <f>VLOOKUP(Q53,Chatgpt!A:C,3)</f>
        <v>20</v>
      </c>
      <c r="T53" s="20" t="str">
        <f t="shared" si="5"/>
        <v>Menos de 50 anos</v>
      </c>
      <c r="U53" s="20">
        <f t="shared" si="6"/>
        <v>0.0142</v>
      </c>
      <c r="V53" s="20">
        <f t="shared" si="7"/>
        <v>12.68980477</v>
      </c>
      <c r="W53" s="20">
        <f t="shared" si="8"/>
        <v>284551720.3</v>
      </c>
      <c r="X53" s="20" t="str">
        <f t="shared" si="9"/>
        <v>Subiu</v>
      </c>
    </row>
    <row r="54">
      <c r="A54" s="6" t="s">
        <v>118</v>
      </c>
      <c r="B54" s="7">
        <v>45317.0</v>
      </c>
      <c r="C54" s="8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119</v>
      </c>
      <c r="L54" s="10">
        <f t="shared" si="1"/>
        <v>-0.0024</v>
      </c>
      <c r="M54" s="11">
        <f t="shared" si="2"/>
        <v>33.24979952</v>
      </c>
      <c r="N54" s="12">
        <f>VLOOKUP(A54,Total_de_acoes!A:B,2,0)</f>
        <v>1481593024</v>
      </c>
      <c r="O54" s="13">
        <f t="shared" si="3"/>
        <v>-118230410.4</v>
      </c>
      <c r="P54" s="13" t="str">
        <f t="shared" si="4"/>
        <v>Desceu</v>
      </c>
      <c r="Q54" s="13" t="str">
        <f>VLOOKUP(A54,Ticker!A:B,2,0)</f>
        <v>WEG</v>
      </c>
      <c r="R54" s="13" t="str">
        <f>VLOOKUP(Q54,Chatgpt!A:C,2,0)</f>
        <v>Máquinas e Equipamentos</v>
      </c>
      <c r="S54" s="12">
        <f>VLOOKUP(Q54,Chatgpt!A:C,3)</f>
        <v>21</v>
      </c>
      <c r="T54" s="12" t="str">
        <f t="shared" si="5"/>
        <v>Menos de 50 anos</v>
      </c>
      <c r="U54" s="12">
        <f t="shared" si="6"/>
        <v>-0.0093</v>
      </c>
      <c r="V54" s="12">
        <f t="shared" si="7"/>
        <v>33.4813768</v>
      </c>
      <c r="W54" s="12">
        <f t="shared" si="8"/>
        <v>-461333701.1</v>
      </c>
      <c r="X54" s="12" t="str">
        <f t="shared" si="9"/>
        <v>Desceu</v>
      </c>
    </row>
    <row r="55">
      <c r="A55" s="14" t="s">
        <v>120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121</v>
      </c>
      <c r="L55" s="18">
        <f t="shared" si="1"/>
        <v>-0.0025</v>
      </c>
      <c r="M55" s="19">
        <f t="shared" si="2"/>
        <v>19.34837093</v>
      </c>
      <c r="N55" s="20">
        <f>VLOOKUP(A55,Total_de_acoes!A:B,2,0)</f>
        <v>195751130</v>
      </c>
      <c r="O55" s="21">
        <f t="shared" si="3"/>
        <v>-9468663.682</v>
      </c>
      <c r="P55" s="21" t="str">
        <f t="shared" si="4"/>
        <v>Desceu</v>
      </c>
      <c r="Q55" s="21" t="str">
        <f>VLOOKUP(A55,Ticker!A:B,2,0)</f>
        <v>SLC Agrícola</v>
      </c>
      <c r="R55" s="21" t="str">
        <f>VLOOKUP(Q55,Chatgpt!A:C,2,0)</f>
        <v>Agricultura</v>
      </c>
      <c r="S55" s="20">
        <f>VLOOKUP(Q55,Chatgpt!A:C,3)</f>
        <v>21</v>
      </c>
      <c r="T55" s="20" t="str">
        <f t="shared" si="5"/>
        <v>Menos de 50 anos</v>
      </c>
      <c r="U55" s="20">
        <f t="shared" si="6"/>
        <v>0.0201</v>
      </c>
      <c r="V55" s="20">
        <f t="shared" si="7"/>
        <v>18.91971375</v>
      </c>
      <c r="W55" s="20">
        <f t="shared" si="8"/>
        <v>74441462.47</v>
      </c>
      <c r="X55" s="20" t="str">
        <f t="shared" si="9"/>
        <v>Subiu</v>
      </c>
    </row>
    <row r="56">
      <c r="A56" s="6" t="s">
        <v>122</v>
      </c>
      <c r="B56" s="7">
        <v>45317.0</v>
      </c>
      <c r="C56" s="8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123</v>
      </c>
      <c r="L56" s="10">
        <f t="shared" si="1"/>
        <v>-0.0028</v>
      </c>
      <c r="M56" s="11">
        <f t="shared" si="2"/>
        <v>24.68912956</v>
      </c>
      <c r="N56" s="12">
        <f>VLOOKUP(A56,Total_de_acoes!A:B,2,0)</f>
        <v>532616595</v>
      </c>
      <c r="O56" s="13">
        <f t="shared" si="3"/>
        <v>-36819552.34</v>
      </c>
      <c r="P56" s="13" t="str">
        <f t="shared" si="4"/>
        <v>Desceu</v>
      </c>
      <c r="Q56" s="13" t="str">
        <f>VLOOKUP(A56,Ticker!A:B,2,0)</f>
        <v>ALOS3</v>
      </c>
      <c r="R56" s="13" t="str">
        <f>VLOOKUP(Q56,Chatgpt!A:C,2,0)</f>
        <v>-</v>
      </c>
      <c r="S56" s="12" t="str">
        <f>VLOOKUP(Q56,Chatgpt!A:C,3)</f>
        <v>#N/A</v>
      </c>
      <c r="T56" s="12" t="str">
        <f t="shared" si="5"/>
        <v>#N/A</v>
      </c>
      <c r="U56" s="12">
        <f t="shared" si="6"/>
        <v>0.0053</v>
      </c>
      <c r="V56" s="12">
        <f t="shared" si="7"/>
        <v>24.49020193</v>
      </c>
      <c r="W56" s="12">
        <f t="shared" si="8"/>
        <v>69132606.2</v>
      </c>
      <c r="X56" s="12" t="str">
        <f t="shared" si="9"/>
        <v>Subiu</v>
      </c>
    </row>
    <row r="57">
      <c r="A57" s="14" t="s">
        <v>124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125</v>
      </c>
      <c r="L57" s="18">
        <f t="shared" si="1"/>
        <v>-0.003</v>
      </c>
      <c r="M57" s="19">
        <f t="shared" si="2"/>
        <v>13.30992979</v>
      </c>
      <c r="N57" s="20">
        <f>VLOOKUP(A57,Total_de_acoes!A:B,2,0)</f>
        <v>995335937</v>
      </c>
      <c r="O57" s="21">
        <f t="shared" si="3"/>
        <v>-39743554.31</v>
      </c>
      <c r="P57" s="21" t="str">
        <f t="shared" si="4"/>
        <v>Desceu</v>
      </c>
      <c r="Q57" s="21" t="str">
        <f>VLOOKUP(A57,Ticker!A:B,2,0)</f>
        <v>Grupo CCR</v>
      </c>
      <c r="R57" s="21" t="str">
        <f>VLOOKUP(Q57,Chatgpt!A:C,2,0)</f>
        <v>Exploração de Rodovias</v>
      </c>
      <c r="S57" s="20">
        <f>VLOOKUP(Q57,Chatgpt!A:C,3)</f>
        <v>57</v>
      </c>
      <c r="T57" s="20" t="str">
        <f t="shared" si="5"/>
        <v>Entre 50 e 100 anos</v>
      </c>
      <c r="U57" s="20">
        <f t="shared" si="6"/>
        <v>-0.0178</v>
      </c>
      <c r="V57" s="20">
        <f t="shared" si="7"/>
        <v>13.51048666</v>
      </c>
      <c r="W57" s="20">
        <f t="shared" si="8"/>
        <v>-239365017.6</v>
      </c>
      <c r="X57" s="20" t="str">
        <f t="shared" si="9"/>
        <v>Desceu</v>
      </c>
    </row>
    <row r="58">
      <c r="A58" s="6" t="s">
        <v>126</v>
      </c>
      <c r="B58" s="7">
        <v>45317.0</v>
      </c>
      <c r="C58" s="8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127</v>
      </c>
      <c r="L58" s="10">
        <f t="shared" si="1"/>
        <v>-0.0032</v>
      </c>
      <c r="M58" s="11">
        <f t="shared" si="2"/>
        <v>3.039727127</v>
      </c>
      <c r="N58" s="12">
        <f>VLOOKUP(A58,Total_de_acoes!A:B,2,0)</f>
        <v>1814920980</v>
      </c>
      <c r="O58" s="13">
        <f t="shared" si="3"/>
        <v>-17653966.51</v>
      </c>
      <c r="P58" s="13" t="str">
        <f t="shared" si="4"/>
        <v>Desceu</v>
      </c>
      <c r="Q58" s="13" t="str">
        <f>VLOOKUP(A58,Ticker!A:B,2,0)</f>
        <v>Cogna</v>
      </c>
      <c r="R58" s="13" t="str">
        <f>VLOOKUP(Q58,Chatgpt!A:C,2,0)</f>
        <v>Serviços Educacionais</v>
      </c>
      <c r="S58" s="12">
        <f>VLOOKUP(Q58,Chatgpt!A:C,3)</f>
        <v>20</v>
      </c>
      <c r="T58" s="12" t="str">
        <f t="shared" si="5"/>
        <v>Menos de 50 anos</v>
      </c>
      <c r="U58" s="12">
        <f t="shared" si="6"/>
        <v>-0.0502</v>
      </c>
      <c r="V58" s="12">
        <f t="shared" si="7"/>
        <v>3.190145294</v>
      </c>
      <c r="W58" s="12">
        <f t="shared" si="8"/>
        <v>-290651053.5</v>
      </c>
      <c r="X58" s="12" t="str">
        <f t="shared" si="9"/>
        <v>Desceu</v>
      </c>
    </row>
    <row r="59">
      <c r="A59" s="14" t="s">
        <v>128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129</v>
      </c>
      <c r="L59" s="18">
        <f t="shared" si="1"/>
        <v>-0.0041</v>
      </c>
      <c r="M59" s="19">
        <f t="shared" si="2"/>
        <v>26.22753288</v>
      </c>
      <c r="N59" s="20">
        <f>VLOOKUP(A59,Total_de_acoes!A:B,2,0)</f>
        <v>395801044</v>
      </c>
      <c r="O59" s="21">
        <f t="shared" si="3"/>
        <v>-42561628.08</v>
      </c>
      <c r="P59" s="21" t="str">
        <f t="shared" si="4"/>
        <v>Desceu</v>
      </c>
      <c r="Q59" s="21" t="str">
        <f>VLOOKUP(A59,Ticker!A:B,2,0)</f>
        <v>Transmissão Paulista</v>
      </c>
      <c r="R59" s="21" t="str">
        <f>VLOOKUP(Q59,Chatgpt!A:C,2,0)</f>
        <v>Energia Elétrica</v>
      </c>
      <c r="S59" s="20">
        <f>VLOOKUP(Q59,Chatgpt!A:C,3)</f>
        <v>21</v>
      </c>
      <c r="T59" s="20" t="str">
        <f t="shared" si="5"/>
        <v>Menos de 50 anos</v>
      </c>
      <c r="U59" s="20">
        <f t="shared" si="6"/>
        <v>-0.0125</v>
      </c>
      <c r="V59" s="20">
        <f t="shared" si="7"/>
        <v>26.45063291</v>
      </c>
      <c r="W59" s="20">
        <f t="shared" si="8"/>
        <v>-130864851.5</v>
      </c>
      <c r="X59" s="20" t="str">
        <f t="shared" si="9"/>
        <v>Desceu</v>
      </c>
    </row>
    <row r="60">
      <c r="A60" s="6" t="s">
        <v>130</v>
      </c>
      <c r="B60" s="7">
        <v>45317.0</v>
      </c>
      <c r="C60" s="8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131</v>
      </c>
      <c r="L60" s="10">
        <f t="shared" si="1"/>
        <v>-0.0046</v>
      </c>
      <c r="M60" s="11">
        <f t="shared" si="2"/>
        <v>41.22965642</v>
      </c>
      <c r="N60" s="12">
        <f>VLOOKUP(A60,Total_de_acoes!A:B,2,0)</f>
        <v>255236961</v>
      </c>
      <c r="O60" s="13">
        <f t="shared" si="3"/>
        <v>-48407328.15</v>
      </c>
      <c r="P60" s="13" t="str">
        <f t="shared" si="4"/>
        <v>Desceu</v>
      </c>
      <c r="Q60" s="13" t="str">
        <f>VLOOKUP(A60,Ticker!A:B,2,0)</f>
        <v>Engie</v>
      </c>
      <c r="R60" s="13" t="str">
        <f>VLOOKUP(Q60,Chatgpt!A:C,2,0)</f>
        <v>Energia Elétrica</v>
      </c>
      <c r="S60" s="12">
        <f>VLOOKUP(Q60,Chatgpt!A:C,3)</f>
        <v>20</v>
      </c>
      <c r="T60" s="12" t="str">
        <f t="shared" si="5"/>
        <v>Menos de 50 anos</v>
      </c>
      <c r="U60" s="12">
        <f t="shared" si="6"/>
        <v>0.0056</v>
      </c>
      <c r="V60" s="12">
        <f t="shared" si="7"/>
        <v>40.81145585</v>
      </c>
      <c r="W60" s="12">
        <f t="shared" si="8"/>
        <v>58332915</v>
      </c>
      <c r="X60" s="12" t="str">
        <f t="shared" si="9"/>
        <v>Subiu</v>
      </c>
    </row>
    <row r="61">
      <c r="A61" s="14" t="s">
        <v>132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133</v>
      </c>
      <c r="L61" s="18">
        <f t="shared" si="1"/>
        <v>-0.0047</v>
      </c>
      <c r="M61" s="19">
        <f t="shared" si="2"/>
        <v>23.33969657</v>
      </c>
      <c r="N61" s="20">
        <f>VLOOKUP(A61,Total_de_acoes!A:B,2,0)</f>
        <v>1114412532</v>
      </c>
      <c r="O61" s="21">
        <f t="shared" si="3"/>
        <v>-122247236.7</v>
      </c>
      <c r="P61" s="21" t="str">
        <f t="shared" si="4"/>
        <v>Desceu</v>
      </c>
      <c r="Q61" s="21" t="str">
        <f>VLOOKUP(A61,Ticker!A:B,2,0)</f>
        <v>Vibra Energia</v>
      </c>
      <c r="R61" s="21" t="str">
        <f>VLOOKUP(Q61,Chatgpt!A:C,2,0)</f>
        <v>Petróleo, Gás e Biocombustíveis</v>
      </c>
      <c r="S61" s="20">
        <f>VLOOKUP(Q61,Chatgpt!A:C,3)</f>
        <v>21</v>
      </c>
      <c r="T61" s="20" t="str">
        <f t="shared" si="5"/>
        <v>Menos de 50 anos</v>
      </c>
      <c r="U61" s="20">
        <f t="shared" si="6"/>
        <v>0.0243</v>
      </c>
      <c r="V61" s="20">
        <f t="shared" si="7"/>
        <v>22.67890267</v>
      </c>
      <c r="W61" s="20">
        <f t="shared" si="8"/>
        <v>614149776.2</v>
      </c>
      <c r="X61" s="20" t="str">
        <f t="shared" si="9"/>
        <v>Subiu</v>
      </c>
    </row>
    <row r="62">
      <c r="A62" s="6" t="s">
        <v>134</v>
      </c>
      <c r="B62" s="7">
        <v>45317.0</v>
      </c>
      <c r="C62" s="8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135</v>
      </c>
      <c r="L62" s="10">
        <f t="shared" si="1"/>
        <v>-0.0065</v>
      </c>
      <c r="M62" s="11">
        <f t="shared" si="2"/>
        <v>40.9159537</v>
      </c>
      <c r="N62" s="12">
        <f>VLOOKUP(A62,Total_de_acoes!A:B,2,0)</f>
        <v>81838843</v>
      </c>
      <c r="O62" s="13">
        <f t="shared" si="3"/>
        <v>-21765343.02</v>
      </c>
      <c r="P62" s="13" t="str">
        <f t="shared" si="4"/>
        <v>Desceu</v>
      </c>
      <c r="Q62" s="13" t="str">
        <f>VLOOKUP(A62,Ticker!A:B,2,0)</f>
        <v>IRB Brasil RE</v>
      </c>
      <c r="R62" s="13" t="str">
        <f>VLOOKUP(Q62,Chatgpt!A:C,2,0)</f>
        <v>Seguros</v>
      </c>
      <c r="S62" s="12">
        <f>VLOOKUP(Q62,Chatgpt!A:C,3)</f>
        <v>68</v>
      </c>
      <c r="T62" s="12" t="str">
        <f t="shared" si="5"/>
        <v>Entre 50 e 100 anos</v>
      </c>
      <c r="U62" s="12">
        <f t="shared" si="6"/>
        <v>0.0545</v>
      </c>
      <c r="V62" s="12">
        <f t="shared" si="7"/>
        <v>38.54907539</v>
      </c>
      <c r="W62" s="12">
        <f t="shared" si="8"/>
        <v>171937239.2</v>
      </c>
      <c r="X62" s="12" t="str">
        <f t="shared" si="9"/>
        <v>Subiu</v>
      </c>
    </row>
    <row r="63">
      <c r="A63" s="14" t="s">
        <v>136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137</v>
      </c>
      <c r="L63" s="18">
        <f t="shared" si="1"/>
        <v>-0.0065</v>
      </c>
      <c r="M63" s="19">
        <f t="shared" si="2"/>
        <v>41.12732763</v>
      </c>
      <c r="N63" s="20">
        <f>VLOOKUP(A63,Total_de_acoes!A:B,2,0)</f>
        <v>1980568384</v>
      </c>
      <c r="O63" s="21">
        <f t="shared" si="3"/>
        <v>-529460651.3</v>
      </c>
      <c r="P63" s="21" t="str">
        <f t="shared" si="4"/>
        <v>Desceu</v>
      </c>
      <c r="Q63" s="21" t="str">
        <f>VLOOKUP(A63,Ticker!A:B,2,0)</f>
        <v>Eletrobras</v>
      </c>
      <c r="R63" s="21" t="str">
        <f>VLOOKUP(Q63,Chatgpt!A:C,2,0)</f>
        <v>Energia Elétrica</v>
      </c>
      <c r="S63" s="20">
        <f>VLOOKUP(Q63,Chatgpt!A:C,3)</f>
        <v>20</v>
      </c>
      <c r="T63" s="20" t="str">
        <f t="shared" si="5"/>
        <v>Menos de 50 anos</v>
      </c>
      <c r="U63" s="20">
        <f t="shared" si="6"/>
        <v>-0.0204</v>
      </c>
      <c r="V63" s="20">
        <f t="shared" si="7"/>
        <v>41.71090241</v>
      </c>
      <c r="W63" s="20">
        <f t="shared" si="8"/>
        <v>-1685270409</v>
      </c>
      <c r="X63" s="20" t="str">
        <f t="shared" si="9"/>
        <v>Desceu</v>
      </c>
    </row>
    <row r="64">
      <c r="A64" s="6" t="s">
        <v>138</v>
      </c>
      <c r="B64" s="7">
        <v>45317.0</v>
      </c>
      <c r="C64" s="8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139</v>
      </c>
      <c r="L64" s="10">
        <f t="shared" si="1"/>
        <v>-0.0087</v>
      </c>
      <c r="M64" s="11">
        <f t="shared" si="2"/>
        <v>3.429839605</v>
      </c>
      <c r="N64" s="12">
        <f>VLOOKUP(A64,Total_de_acoes!A:B,2,0)</f>
        <v>309729428</v>
      </c>
      <c r="O64" s="13">
        <f t="shared" si="3"/>
        <v>-9242203.652</v>
      </c>
      <c r="P64" s="13" t="str">
        <f t="shared" si="4"/>
        <v>Desceu</v>
      </c>
      <c r="Q64" s="13" t="str">
        <f>VLOOKUP(A64,Ticker!A:B,2,0)</f>
        <v>Petz</v>
      </c>
      <c r="R64" s="13" t="str">
        <f>VLOOKUP(Q64,Chatgpt!A:C,2,0)</f>
        <v>Comércio</v>
      </c>
      <c r="S64" s="12">
        <f>VLOOKUP(Q64,Chatgpt!A:C,3)</f>
        <v>21</v>
      </c>
      <c r="T64" s="12" t="str">
        <f t="shared" si="5"/>
        <v>Menos de 50 anos</v>
      </c>
      <c r="U64" s="12">
        <f t="shared" si="6"/>
        <v>-0.0423</v>
      </c>
      <c r="V64" s="12">
        <f t="shared" si="7"/>
        <v>3.550172288</v>
      </c>
      <c r="W64" s="12">
        <f t="shared" si="8"/>
        <v>-46512776.79</v>
      </c>
      <c r="X64" s="12" t="str">
        <f t="shared" si="9"/>
        <v>Desceu</v>
      </c>
    </row>
    <row r="65">
      <c r="A65" s="14" t="s">
        <v>140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141</v>
      </c>
      <c r="L65" s="18">
        <f t="shared" si="1"/>
        <v>-0.0093</v>
      </c>
      <c r="M65" s="19">
        <f t="shared" si="2"/>
        <v>16.05935197</v>
      </c>
      <c r="N65" s="20">
        <f>VLOOKUP(A65,Total_de_acoes!A:B,2,0)</f>
        <v>91514307</v>
      </c>
      <c r="O65" s="21">
        <f t="shared" si="3"/>
        <v>-13667842.34</v>
      </c>
      <c r="P65" s="21" t="str">
        <f t="shared" si="4"/>
        <v>Desceu</v>
      </c>
      <c r="Q65" s="21" t="str">
        <f>VLOOKUP(A65,Ticker!A:B,2,0)</f>
        <v>EZTEC</v>
      </c>
      <c r="R65" s="21" t="str">
        <f>VLOOKUP(Q65,Chatgpt!A:C,2,0)</f>
        <v>Construção Civil</v>
      </c>
      <c r="S65" s="20">
        <f>VLOOKUP(Q65,Chatgpt!A:C,3)</f>
        <v>20</v>
      </c>
      <c r="T65" s="20" t="str">
        <f t="shared" si="5"/>
        <v>Menos de 50 anos</v>
      </c>
      <c r="U65" s="20">
        <f t="shared" si="6"/>
        <v>-0.0239</v>
      </c>
      <c r="V65" s="20">
        <f t="shared" si="7"/>
        <v>16.29955947</v>
      </c>
      <c r="W65" s="20">
        <f t="shared" si="8"/>
        <v>-35650265.06</v>
      </c>
      <c r="X65" s="20" t="str">
        <f t="shared" si="9"/>
        <v>Desceu</v>
      </c>
    </row>
    <row r="66">
      <c r="A66" s="6" t="s">
        <v>142</v>
      </c>
      <c r="B66" s="7">
        <v>45317.0</v>
      </c>
      <c r="C66" s="8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85</v>
      </c>
      <c r="L66" s="10">
        <f t="shared" si="1"/>
        <v>-0.0107</v>
      </c>
      <c r="M66" s="11">
        <f t="shared" si="2"/>
        <v>16.66835136</v>
      </c>
      <c r="N66" s="12">
        <f>VLOOKUP(A66,Total_de_acoes!A:B,2,0)</f>
        <v>240822651</v>
      </c>
      <c r="O66" s="13">
        <f t="shared" si="3"/>
        <v>-42951047.22</v>
      </c>
      <c r="P66" s="13" t="str">
        <f t="shared" si="4"/>
        <v>Desceu</v>
      </c>
      <c r="Q66" s="13" t="str">
        <f>VLOOKUP(A66,Ticker!A:B,2,0)</f>
        <v>Fleury</v>
      </c>
      <c r="R66" s="13" t="str">
        <f>VLOOKUP(Q66,Chatgpt!A:C,2,0)</f>
        <v>Serviços Médico - Hospitalares, Análises e Diagnósticos</v>
      </c>
      <c r="S66" s="12">
        <f>VLOOKUP(Q66,Chatgpt!A:C,3)</f>
        <v>20</v>
      </c>
      <c r="T66" s="12" t="str">
        <f t="shared" si="5"/>
        <v>Menos de 50 anos</v>
      </c>
      <c r="U66" s="12">
        <f t="shared" si="6"/>
        <v>0.0104</v>
      </c>
      <c r="V66" s="12">
        <f t="shared" si="7"/>
        <v>16.3202692</v>
      </c>
      <c r="W66" s="12">
        <f t="shared" si="8"/>
        <v>40875021.14</v>
      </c>
      <c r="X66" s="12" t="str">
        <f t="shared" si="9"/>
        <v>Subiu</v>
      </c>
    </row>
    <row r="67">
      <c r="A67" s="14" t="s">
        <v>143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144</v>
      </c>
      <c r="L67" s="18">
        <f t="shared" si="1"/>
        <v>-0.0127</v>
      </c>
      <c r="M67" s="19">
        <f t="shared" si="2"/>
        <v>7.039400385</v>
      </c>
      <c r="N67" s="20">
        <f>VLOOKUP(A67,Total_de_acoes!A:B,2,0)</f>
        <v>496029967</v>
      </c>
      <c r="O67" s="21">
        <f t="shared" si="3"/>
        <v>-44345269.97</v>
      </c>
      <c r="P67" s="21" t="str">
        <f t="shared" si="4"/>
        <v>Desceu</v>
      </c>
      <c r="Q67" s="21" t="str">
        <f>VLOOKUP(A67,Ticker!A:B,2,0)</f>
        <v>Grupo Soma</v>
      </c>
      <c r="R67" s="21" t="str">
        <f>VLOOKUP(Q67,Chatgpt!A:C,2,0)</f>
        <v>Vestuário e Acessórios</v>
      </c>
      <c r="S67" s="20">
        <f>VLOOKUP(Q67,Chatgpt!A:C,3)</f>
        <v>57</v>
      </c>
      <c r="T67" s="20" t="str">
        <f t="shared" si="5"/>
        <v>Entre 50 e 100 anos</v>
      </c>
      <c r="U67" s="20">
        <f t="shared" si="6"/>
        <v>-0.0043</v>
      </c>
      <c r="V67" s="20">
        <f t="shared" si="7"/>
        <v>6.98001406</v>
      </c>
      <c r="W67" s="20">
        <f t="shared" si="8"/>
        <v>-14887873.42</v>
      </c>
      <c r="X67" s="20" t="str">
        <f t="shared" si="9"/>
        <v>Desceu</v>
      </c>
    </row>
    <row r="68">
      <c r="A68" s="6" t="s">
        <v>145</v>
      </c>
      <c r="B68" s="7">
        <v>45317.0</v>
      </c>
      <c r="C68" s="8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146</v>
      </c>
      <c r="L68" s="10">
        <f t="shared" si="1"/>
        <v>-0.0136</v>
      </c>
      <c r="M68" s="11">
        <f t="shared" si="2"/>
        <v>8.789537713</v>
      </c>
      <c r="N68" s="12">
        <f>VLOOKUP(A68,Total_de_acoes!A:B,2,0)</f>
        <v>176733968</v>
      </c>
      <c r="O68" s="13">
        <f t="shared" si="3"/>
        <v>-21126374.33</v>
      </c>
      <c r="P68" s="13" t="str">
        <f t="shared" si="4"/>
        <v>Desceu</v>
      </c>
      <c r="Q68" s="13" t="str">
        <f>VLOOKUP(A68,Ticker!A:B,2,0)</f>
        <v>Alpargatas</v>
      </c>
      <c r="R68" s="13" t="str">
        <f>VLOOKUP(Q68,Chatgpt!A:C,2,0)</f>
        <v>Vestuário e Acessórios</v>
      </c>
      <c r="S68" s="12" t="str">
        <f>VLOOKUP(Q68,Chatgpt!A:C,3)</f>
        <v>#N/A</v>
      </c>
      <c r="T68" s="12" t="str">
        <f t="shared" si="5"/>
        <v>#N/A</v>
      </c>
      <c r="U68" s="12">
        <f t="shared" si="6"/>
        <v>0.0408</v>
      </c>
      <c r="V68" s="12">
        <f t="shared" si="7"/>
        <v>8.330130669</v>
      </c>
      <c r="W68" s="12">
        <f t="shared" si="8"/>
        <v>60066455.52</v>
      </c>
      <c r="X68" s="12" t="str">
        <f t="shared" si="9"/>
        <v>Subiu</v>
      </c>
    </row>
    <row r="69">
      <c r="A69" s="14" t="s">
        <v>147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148</v>
      </c>
      <c r="L69" s="18">
        <f t="shared" si="1"/>
        <v>-0.0138</v>
      </c>
      <c r="M69" s="19">
        <f t="shared" si="2"/>
        <v>23.15960251</v>
      </c>
      <c r="N69" s="20">
        <f>VLOOKUP(A69,Total_de_acoes!A:B,2,0)</f>
        <v>265784616</v>
      </c>
      <c r="O69" s="21">
        <f t="shared" si="3"/>
        <v>-84945431.64</v>
      </c>
      <c r="P69" s="21" t="str">
        <f t="shared" si="4"/>
        <v>Desceu</v>
      </c>
      <c r="Q69" s="21" t="str">
        <f>VLOOKUP(A69,Ticker!A:B,2,0)</f>
        <v>Cyrela</v>
      </c>
      <c r="R69" s="21" t="str">
        <f>VLOOKUP(Q69,Chatgpt!A:C,2,0)</f>
        <v>Construção Civil</v>
      </c>
      <c r="S69" s="20">
        <f>VLOOKUP(Q69,Chatgpt!A:C,3)</f>
        <v>20</v>
      </c>
      <c r="T69" s="20" t="str">
        <f t="shared" si="5"/>
        <v>Menos de 50 anos</v>
      </c>
      <c r="U69" s="20">
        <f t="shared" si="6"/>
        <v>0.0238</v>
      </c>
      <c r="V69" s="20">
        <f t="shared" si="7"/>
        <v>22.30904474</v>
      </c>
      <c r="W69" s="20">
        <f t="shared" si="8"/>
        <v>141119741.1</v>
      </c>
      <c r="X69" s="20" t="str">
        <f t="shared" si="9"/>
        <v>Subiu</v>
      </c>
    </row>
    <row r="70">
      <c r="A70" s="6" t="s">
        <v>149</v>
      </c>
      <c r="B70" s="7">
        <v>45317.0</v>
      </c>
      <c r="C70" s="8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150</v>
      </c>
      <c r="L70" s="10">
        <f t="shared" si="1"/>
        <v>-0.014</v>
      </c>
      <c r="M70" s="11">
        <f t="shared" si="2"/>
        <v>22.71805274</v>
      </c>
      <c r="N70" s="12">
        <f>VLOOKUP(A70,Total_de_acoes!A:B,2,0)</f>
        <v>734632705</v>
      </c>
      <c r="O70" s="13">
        <f t="shared" si="3"/>
        <v>-233651943.5</v>
      </c>
      <c r="P70" s="13" t="str">
        <f t="shared" si="4"/>
        <v>Desceu</v>
      </c>
      <c r="Q70" s="13" t="str">
        <f>VLOOKUP(A70,Ticker!A:B,2,0)</f>
        <v>Embraer</v>
      </c>
      <c r="R70" s="13" t="str">
        <f>VLOOKUP(Q70,Chatgpt!A:C,2,0)</f>
        <v>Material de Transporte</v>
      </c>
      <c r="S70" s="12">
        <f>VLOOKUP(Q70,Chatgpt!A:C,3)</f>
        <v>20</v>
      </c>
      <c r="T70" s="12" t="str">
        <f t="shared" si="5"/>
        <v>Menos de 50 anos</v>
      </c>
      <c r="U70" s="12">
        <f t="shared" si="6"/>
        <v>0.0502</v>
      </c>
      <c r="V70" s="12">
        <f t="shared" si="7"/>
        <v>21.32927062</v>
      </c>
      <c r="W70" s="12">
        <f t="shared" si="8"/>
        <v>786592824.3</v>
      </c>
      <c r="X70" s="12" t="str">
        <f t="shared" si="9"/>
        <v>Subiu</v>
      </c>
    </row>
    <row r="71">
      <c r="A71" s="14" t="s">
        <v>151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152</v>
      </c>
      <c r="L71" s="18">
        <f t="shared" si="1"/>
        <v>-0.0141</v>
      </c>
      <c r="M71" s="19">
        <f t="shared" si="2"/>
        <v>16.1983974</v>
      </c>
      <c r="N71" s="20">
        <f>VLOOKUP(A71,Total_de_acoes!A:B,2,0)</f>
        <v>846244302</v>
      </c>
      <c r="O71" s="21">
        <f t="shared" si="3"/>
        <v>-193280001.2</v>
      </c>
      <c r="P71" s="21" t="str">
        <f t="shared" si="4"/>
        <v>Desceu</v>
      </c>
      <c r="Q71" s="21" t="str">
        <f>VLOOKUP(A71,Ticker!A:B,2,0)</f>
        <v>Natura</v>
      </c>
      <c r="R71" s="21" t="str">
        <f>VLOOKUP(Q71,Chatgpt!A:C,2,0)</f>
        <v>Higiene e Limpeza</v>
      </c>
      <c r="S71" s="20">
        <f>VLOOKUP(Q71,Chatgpt!A:C,3)</f>
        <v>21</v>
      </c>
      <c r="T71" s="20" t="str">
        <f t="shared" si="5"/>
        <v>Menos de 50 anos</v>
      </c>
      <c r="U71" s="20">
        <f t="shared" si="6"/>
        <v>-0.0737</v>
      </c>
      <c r="V71" s="20">
        <f t="shared" si="7"/>
        <v>17.24063478</v>
      </c>
      <c r="W71" s="20">
        <f t="shared" si="8"/>
        <v>-1075267446</v>
      </c>
      <c r="X71" s="20" t="str">
        <f t="shared" si="9"/>
        <v>Desceu</v>
      </c>
    </row>
    <row r="72">
      <c r="A72" s="6" t="s">
        <v>153</v>
      </c>
      <c r="B72" s="7">
        <v>45317.0</v>
      </c>
      <c r="C72" s="8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154</v>
      </c>
      <c r="L72" s="10">
        <f t="shared" si="1"/>
        <v>-0.0142</v>
      </c>
      <c r="M72" s="11">
        <f t="shared" si="2"/>
        <v>13.99878271</v>
      </c>
      <c r="N72" s="12">
        <f>VLOOKUP(A72,Total_de_acoes!A:B,2,0)</f>
        <v>1349217892</v>
      </c>
      <c r="O72" s="13">
        <f t="shared" si="3"/>
        <v>-268201195.1</v>
      </c>
      <c r="P72" s="13" t="str">
        <f t="shared" si="4"/>
        <v>Desceu</v>
      </c>
      <c r="Q72" s="13" t="str">
        <f>VLOOKUP(A72,Ticker!A:B,2,0)</f>
        <v>Assaí</v>
      </c>
      <c r="R72" s="13" t="str">
        <f>VLOOKUP(Q72,Chatgpt!A:C,2,0)</f>
        <v>Comércio</v>
      </c>
      <c r="S72" s="12">
        <f>VLOOKUP(Q72,Chatgpt!A:C,3)</f>
        <v>49</v>
      </c>
      <c r="T72" s="12" t="str">
        <f t="shared" si="5"/>
        <v>Menos de 50 anos</v>
      </c>
      <c r="U72" s="12">
        <f t="shared" si="6"/>
        <v>-0.035</v>
      </c>
      <c r="V72" s="12">
        <f t="shared" si="7"/>
        <v>14.30051813</v>
      </c>
      <c r="W72" s="12">
        <f t="shared" si="8"/>
        <v>-675308022.6</v>
      </c>
      <c r="X72" s="12" t="str">
        <f t="shared" si="9"/>
        <v>Desceu</v>
      </c>
    </row>
    <row r="73">
      <c r="A73" s="14" t="s">
        <v>155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156</v>
      </c>
      <c r="L73" s="18">
        <f t="shared" si="1"/>
        <v>-0.0156</v>
      </c>
      <c r="M73" s="19">
        <f t="shared" si="2"/>
        <v>13.4295002</v>
      </c>
      <c r="N73" s="20">
        <f>VLOOKUP(A73,Total_de_acoes!A:B,2,0)</f>
        <v>5602790110</v>
      </c>
      <c r="O73" s="21">
        <f t="shared" si="3"/>
        <v>-1173785666</v>
      </c>
      <c r="P73" s="21" t="str">
        <f t="shared" si="4"/>
        <v>Desceu</v>
      </c>
      <c r="Q73" s="21" t="str">
        <f>VLOOKUP(A73,Ticker!A:B,2,0)</f>
        <v>B3</v>
      </c>
      <c r="R73" s="21" t="str">
        <f>VLOOKUP(Q73,Chatgpt!A:C,2,0)</f>
        <v>Serviços Financeiros Diversos</v>
      </c>
      <c r="S73" s="20">
        <f>VLOOKUP(Q73,Chatgpt!A:C,3)</f>
        <v>49</v>
      </c>
      <c r="T73" s="20" t="str">
        <f t="shared" si="5"/>
        <v>Menos de 50 anos</v>
      </c>
      <c r="U73" s="20">
        <f t="shared" si="6"/>
        <v>-0.0413</v>
      </c>
      <c r="V73" s="20">
        <f t="shared" si="7"/>
        <v>13.78950662</v>
      </c>
      <c r="W73" s="20">
        <f t="shared" si="8"/>
        <v>-3190826078</v>
      </c>
      <c r="X73" s="20" t="str">
        <f t="shared" si="9"/>
        <v>Desceu</v>
      </c>
    </row>
    <row r="74">
      <c r="A74" s="6" t="s">
        <v>157</v>
      </c>
      <c r="B74" s="7">
        <v>45317.0</v>
      </c>
      <c r="C74" s="8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158</v>
      </c>
      <c r="L74" s="10">
        <f t="shared" si="1"/>
        <v>-0.0161</v>
      </c>
      <c r="M74" s="11">
        <f t="shared" si="2"/>
        <v>31.58857607</v>
      </c>
      <c r="N74" s="12">
        <f>VLOOKUP(A74,Total_de_acoes!A:B,2,0)</f>
        <v>409490388</v>
      </c>
      <c r="O74" s="13">
        <f t="shared" si="3"/>
        <v>-208257014.2</v>
      </c>
      <c r="P74" s="13" t="str">
        <f t="shared" si="4"/>
        <v>Desceu</v>
      </c>
      <c r="Q74" s="13" t="str">
        <f>VLOOKUP(A74,Ticker!A:B,2,0)</f>
        <v>Hypera</v>
      </c>
      <c r="R74" s="13" t="str">
        <f>VLOOKUP(Q74,Chatgpt!A:C,2,0)</f>
        <v>Medicamentos e Outros Produtos</v>
      </c>
      <c r="S74" s="12">
        <f>VLOOKUP(Q74,Chatgpt!A:C,3)</f>
        <v>57</v>
      </c>
      <c r="T74" s="12" t="str">
        <f t="shared" si="5"/>
        <v>Entre 50 e 100 anos</v>
      </c>
      <c r="U74" s="12">
        <f t="shared" si="6"/>
        <v>-0.0527</v>
      </c>
      <c r="V74" s="12">
        <f t="shared" si="7"/>
        <v>32.80903621</v>
      </c>
      <c r="W74" s="12">
        <f t="shared" si="8"/>
        <v>-708023707.7</v>
      </c>
      <c r="X74" s="12" t="str">
        <f t="shared" si="9"/>
        <v>Desceu</v>
      </c>
    </row>
    <row r="75">
      <c r="A75" s="14" t="s">
        <v>159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160</v>
      </c>
      <c r="L75" s="18">
        <f t="shared" si="1"/>
        <v>-0.0194</v>
      </c>
      <c r="M75" s="19">
        <f t="shared" si="2"/>
        <v>28.75790332</v>
      </c>
      <c r="N75" s="20">
        <f>VLOOKUP(A75,Total_de_acoes!A:B,2,0)</f>
        <v>142377330</v>
      </c>
      <c r="O75" s="21">
        <f t="shared" si="3"/>
        <v>-79432785.74</v>
      </c>
      <c r="P75" s="21" t="str">
        <f t="shared" si="4"/>
        <v>Desceu</v>
      </c>
      <c r="Q75" s="21" t="str">
        <f>VLOOKUP(A75,Ticker!A:B,2,0)</f>
        <v>São Martinho</v>
      </c>
      <c r="R75" s="21" t="str">
        <f>VLOOKUP(Q75,Chatgpt!A:C,2,0)</f>
        <v>Agricultura</v>
      </c>
      <c r="S75" s="20">
        <f>VLOOKUP(Q75,Chatgpt!A:C,3)</f>
        <v>21</v>
      </c>
      <c r="T75" s="20" t="str">
        <f t="shared" si="5"/>
        <v>Menos de 50 anos</v>
      </c>
      <c r="U75" s="20">
        <f t="shared" si="6"/>
        <v>0.0036</v>
      </c>
      <c r="V75" s="20">
        <f t="shared" si="7"/>
        <v>28.09884416</v>
      </c>
      <c r="W75" s="20">
        <f t="shared" si="8"/>
        <v>14402298.27</v>
      </c>
      <c r="X75" s="20" t="str">
        <f t="shared" si="9"/>
        <v>Subiu</v>
      </c>
    </row>
    <row r="76">
      <c r="A76" s="6" t="s">
        <v>161</v>
      </c>
      <c r="B76" s="7">
        <v>45317.0</v>
      </c>
      <c r="C76" s="8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162</v>
      </c>
      <c r="L76" s="10">
        <f t="shared" si="1"/>
        <v>-0.0199</v>
      </c>
      <c r="M76" s="11">
        <f t="shared" si="2"/>
        <v>4.009794919</v>
      </c>
      <c r="N76" s="12">
        <f>VLOOKUP(A76,Total_de_acoes!A:B,2,0)</f>
        <v>4394332306</v>
      </c>
      <c r="O76" s="13">
        <f t="shared" si="3"/>
        <v>-350645389.9</v>
      </c>
      <c r="P76" s="13" t="str">
        <f t="shared" si="4"/>
        <v>Desceu</v>
      </c>
      <c r="Q76" s="13" t="str">
        <f>VLOOKUP(A76,Ticker!A:B,2,0)</f>
        <v>Hapvida</v>
      </c>
      <c r="R76" s="13" t="str">
        <f>VLOOKUP(Q76,Chatgpt!A:C,2,0)</f>
        <v>Serviços Médico - Hospitalares, Análises e Diagnósticos</v>
      </c>
      <c r="S76" s="12">
        <f>VLOOKUP(Q76,Chatgpt!A:C,3)</f>
        <v>57</v>
      </c>
      <c r="T76" s="12" t="str">
        <f t="shared" si="5"/>
        <v>Entre 50 e 100 anos</v>
      </c>
      <c r="U76" s="12">
        <f t="shared" si="6"/>
        <v>-0.0224</v>
      </c>
      <c r="V76" s="12">
        <f t="shared" si="7"/>
        <v>4.0200491</v>
      </c>
      <c r="W76" s="12">
        <f t="shared" si="8"/>
        <v>-395705668.5</v>
      </c>
      <c r="X76" s="12" t="str">
        <f t="shared" si="9"/>
        <v>Desceu</v>
      </c>
    </row>
    <row r="77">
      <c r="A77" s="14" t="s">
        <v>163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164</v>
      </c>
      <c r="L77" s="18">
        <f t="shared" si="1"/>
        <v>-0.0229</v>
      </c>
      <c r="M77" s="19">
        <f t="shared" si="2"/>
        <v>16.14983113</v>
      </c>
      <c r="N77" s="20">
        <f>VLOOKUP(A77,Total_de_acoes!A:B,2,0)</f>
        <v>951329770</v>
      </c>
      <c r="O77" s="21">
        <f t="shared" si="3"/>
        <v>-351831366.6</v>
      </c>
      <c r="P77" s="21" t="str">
        <f t="shared" si="4"/>
        <v>Desceu</v>
      </c>
      <c r="Q77" s="21" t="str">
        <f>VLOOKUP(A77,Ticker!A:B,2,0)</f>
        <v>Lojas Renner</v>
      </c>
      <c r="R77" s="21" t="str">
        <f>VLOOKUP(Q77,Chatgpt!A:C,2,0)</f>
        <v>Comércio</v>
      </c>
      <c r="S77" s="20">
        <f>VLOOKUP(Q77,Chatgpt!A:C,3)</f>
        <v>21</v>
      </c>
      <c r="T77" s="20" t="str">
        <f t="shared" si="5"/>
        <v>Menos de 50 anos</v>
      </c>
      <c r="U77" s="20">
        <f t="shared" si="6"/>
        <v>-0.0562</v>
      </c>
      <c r="V77" s="20">
        <f t="shared" si="7"/>
        <v>16.71964399</v>
      </c>
      <c r="W77" s="20">
        <f t="shared" si="8"/>
        <v>-893911303.1</v>
      </c>
      <c r="X77" s="20" t="str">
        <f t="shared" si="9"/>
        <v>Desceu</v>
      </c>
    </row>
    <row r="78">
      <c r="A78" s="6" t="s">
        <v>165</v>
      </c>
      <c r="B78" s="7">
        <v>45317.0</v>
      </c>
      <c r="C78" s="8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166</v>
      </c>
      <c r="L78" s="10">
        <f t="shared" si="1"/>
        <v>-0.0245</v>
      </c>
      <c r="M78" s="11">
        <f t="shared" si="2"/>
        <v>10.97898514</v>
      </c>
      <c r="N78" s="12">
        <f>VLOOKUP(A78,Total_de_acoes!A:B,2,0)</f>
        <v>533990587</v>
      </c>
      <c r="O78" s="13">
        <f t="shared" si="3"/>
        <v>-143635530.6</v>
      </c>
      <c r="P78" s="13" t="str">
        <f t="shared" si="4"/>
        <v>Desceu</v>
      </c>
      <c r="Q78" s="13" t="str">
        <f>VLOOKUP(A78,Ticker!A:B,2,0)</f>
        <v>Carrefour Brasil</v>
      </c>
      <c r="R78" s="13" t="str">
        <f>VLOOKUP(Q78,Chatgpt!A:C,2,0)</f>
        <v>Comércio</v>
      </c>
      <c r="S78" s="12">
        <f>VLOOKUP(Q78,Chatgpt!A:C,3)</f>
        <v>20</v>
      </c>
      <c r="T78" s="12" t="str">
        <f t="shared" si="5"/>
        <v>Menos de 50 anos</v>
      </c>
      <c r="U78" s="12">
        <f t="shared" si="6"/>
        <v>-0.0947</v>
      </c>
      <c r="V78" s="12">
        <f t="shared" si="7"/>
        <v>11.83033249</v>
      </c>
      <c r="W78" s="12">
        <f t="shared" si="8"/>
        <v>-598247002.1</v>
      </c>
      <c r="X78" s="12" t="str">
        <f t="shared" si="9"/>
        <v>Desceu</v>
      </c>
    </row>
    <row r="79">
      <c r="A79" s="14" t="s">
        <v>167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168</v>
      </c>
      <c r="L79" s="18">
        <f t="shared" si="1"/>
        <v>-0.0246</v>
      </c>
      <c r="M79" s="19">
        <f t="shared" si="2"/>
        <v>8.919417675</v>
      </c>
      <c r="N79" s="20">
        <f>VLOOKUP(A79,Total_de_acoes!A:B,2,0)</f>
        <v>94843047</v>
      </c>
      <c r="O79" s="21">
        <f t="shared" si="3"/>
        <v>-20810240.84</v>
      </c>
      <c r="P79" s="21" t="str">
        <f t="shared" si="4"/>
        <v>Desceu</v>
      </c>
      <c r="Q79" s="21" t="str">
        <f>VLOOKUP(A79,Ticker!A:B,2,0)</f>
        <v>Casas Bahia</v>
      </c>
      <c r="R79" s="21" t="str">
        <f>VLOOKUP(Q79,Chatgpt!A:C,2,0)</f>
        <v>Comércio</v>
      </c>
      <c r="S79" s="20">
        <f>VLOOKUP(Q79,Chatgpt!A:C,3)</f>
        <v>20</v>
      </c>
      <c r="T79" s="20" t="str">
        <f t="shared" si="5"/>
        <v>Menos de 50 anos</v>
      </c>
      <c r="U79" s="20">
        <f t="shared" si="6"/>
        <v>-0.0695</v>
      </c>
      <c r="V79" s="20">
        <f t="shared" si="7"/>
        <v>9.349811929</v>
      </c>
      <c r="W79" s="20">
        <f t="shared" si="8"/>
        <v>-61630143.33</v>
      </c>
      <c r="X79" s="20" t="str">
        <f t="shared" si="9"/>
        <v>Desceu</v>
      </c>
    </row>
    <row r="80">
      <c r="A80" s="6" t="s">
        <v>169</v>
      </c>
      <c r="B80" s="7">
        <v>45317.0</v>
      </c>
      <c r="C80" s="8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170</v>
      </c>
      <c r="L80" s="10">
        <f t="shared" si="1"/>
        <v>-0.0363</v>
      </c>
      <c r="M80" s="11">
        <f t="shared" si="2"/>
        <v>58.35841029</v>
      </c>
      <c r="N80" s="12">
        <f>VLOOKUP(A80,Total_de_acoes!A:B,2,0)</f>
        <v>853202347</v>
      </c>
      <c r="O80" s="13">
        <f t="shared" si="3"/>
        <v>-1807432634</v>
      </c>
      <c r="P80" s="13" t="str">
        <f t="shared" si="4"/>
        <v>Desceu</v>
      </c>
      <c r="Q80" s="13" t="str">
        <f>VLOOKUP(A80,Ticker!A:B,2,0)</f>
        <v>Localiza</v>
      </c>
      <c r="R80" s="13" t="str">
        <f>VLOOKUP(Q80,Chatgpt!A:C,2,0)</f>
        <v>Aluguel de carros, Transporte de Valores e Gestão de Documentos</v>
      </c>
      <c r="S80" s="12">
        <f>VLOOKUP(Q80,Chatgpt!A:C,3)</f>
        <v>21</v>
      </c>
      <c r="T80" s="12" t="str">
        <f t="shared" si="5"/>
        <v>Menos de 50 anos</v>
      </c>
      <c r="U80" s="12">
        <f t="shared" si="6"/>
        <v>-0.0641</v>
      </c>
      <c r="V80" s="12">
        <f t="shared" si="7"/>
        <v>60.09189016</v>
      </c>
      <c r="W80" s="12">
        <f t="shared" si="8"/>
        <v>-3286441724</v>
      </c>
      <c r="X80" s="12" t="str">
        <f t="shared" si="9"/>
        <v>Desceu</v>
      </c>
    </row>
    <row r="81">
      <c r="A81" s="14" t="s">
        <v>171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172</v>
      </c>
      <c r="L81" s="18">
        <f t="shared" si="1"/>
        <v>-0.0436</v>
      </c>
      <c r="M81" s="19">
        <f t="shared" si="2"/>
        <v>3.209953994</v>
      </c>
      <c r="N81" s="20">
        <f>VLOOKUP(A81,Total_de_acoes!A:B,2,0)</f>
        <v>525582771</v>
      </c>
      <c r="O81" s="21">
        <f t="shared" si="3"/>
        <v>-73557408.06</v>
      </c>
      <c r="P81" s="21" t="str">
        <f t="shared" si="4"/>
        <v>Desceu</v>
      </c>
      <c r="Q81" s="21" t="str">
        <f>VLOOKUP(A81,Ticker!A:B,2,0)</f>
        <v>CVC</v>
      </c>
      <c r="R81" s="21" t="str">
        <f>VLOOKUP(Q81,Chatgpt!A:C,2,0)</f>
        <v>Viagens e Turismo</v>
      </c>
      <c r="S81" s="20">
        <f>VLOOKUP(Q81,Chatgpt!A:C,3)</f>
        <v>20</v>
      </c>
      <c r="T81" s="20" t="str">
        <f t="shared" si="5"/>
        <v>Menos de 50 anos</v>
      </c>
      <c r="U81" s="20">
        <f t="shared" si="6"/>
        <v>-0.0554</v>
      </c>
      <c r="V81" s="20">
        <f t="shared" si="7"/>
        <v>3.250052932</v>
      </c>
      <c r="W81" s="20">
        <f t="shared" si="8"/>
        <v>-94632719.17</v>
      </c>
      <c r="X81" s="20" t="str">
        <f t="shared" si="9"/>
        <v>Desceu</v>
      </c>
    </row>
    <row r="82">
      <c r="A82" s="6" t="s">
        <v>173</v>
      </c>
      <c r="B82" s="7">
        <v>45317.0</v>
      </c>
      <c r="C82" s="8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174</v>
      </c>
      <c r="L82" s="10">
        <f t="shared" si="1"/>
        <v>-0.0807</v>
      </c>
      <c r="M82" s="11">
        <f t="shared" si="2"/>
        <v>6.439682367</v>
      </c>
      <c r="N82" s="12">
        <f>VLOOKUP(A82,Total_de_acoes!A:B,2,0)</f>
        <v>198184909</v>
      </c>
      <c r="O82" s="13">
        <f t="shared" si="3"/>
        <v>-102993202.6</v>
      </c>
      <c r="P82" s="13" t="str">
        <f t="shared" si="4"/>
        <v>Desceu</v>
      </c>
      <c r="Q82" s="13" t="str">
        <f>VLOOKUP(A82,Ticker!A:B,2,0)</f>
        <v>GOL</v>
      </c>
      <c r="R82" s="13" t="str">
        <f>VLOOKUP(Q82,Chatgpt!A:C,2,0)</f>
        <v>Transporte Aéreo</v>
      </c>
      <c r="S82" s="12">
        <f>VLOOKUP(Q82,Chatgpt!A:C,3)</f>
        <v>14</v>
      </c>
      <c r="T82" s="12" t="str">
        <f t="shared" si="5"/>
        <v>Menos de 50 anos</v>
      </c>
      <c r="U82" s="12">
        <f t="shared" si="6"/>
        <v>-0.1591</v>
      </c>
      <c r="V82" s="12">
        <f t="shared" si="7"/>
        <v>7.040076109</v>
      </c>
      <c r="W82" s="12">
        <f t="shared" si="8"/>
        <v>-221982181.7</v>
      </c>
      <c r="X82" s="12" t="str">
        <f t="shared" si="9"/>
        <v>Desceu</v>
      </c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9"/>
      <c r="M83" s="9"/>
      <c r="N83" s="23"/>
      <c r="O83" s="24"/>
      <c r="S83" s="25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17"/>
      <c r="M84" s="17"/>
      <c r="N84" s="23"/>
      <c r="O84" s="24"/>
      <c r="S84" s="25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9"/>
      <c r="M85" s="9"/>
      <c r="N85" s="23"/>
      <c r="O85" s="24"/>
      <c r="S85" s="25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17"/>
      <c r="M86" s="17"/>
      <c r="N86" s="23"/>
      <c r="O86" s="24"/>
      <c r="S86" s="25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9"/>
      <c r="M87" s="9"/>
      <c r="N87" s="23"/>
      <c r="O87" s="24"/>
      <c r="S87" s="25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17"/>
      <c r="M88" s="17"/>
      <c r="N88" s="23"/>
      <c r="O88" s="24"/>
      <c r="S88" s="25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9"/>
      <c r="M89" s="9"/>
      <c r="N89" s="23"/>
      <c r="O89" s="24"/>
      <c r="S89" s="25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17"/>
      <c r="M90" s="17"/>
      <c r="N90" s="27"/>
      <c r="O90" s="24"/>
      <c r="S90" s="25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9"/>
      <c r="M91" s="9"/>
      <c r="O91" s="24"/>
      <c r="S91" s="25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17"/>
      <c r="M92" s="17"/>
      <c r="O92" s="24"/>
      <c r="S92" s="25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9"/>
      <c r="M93" s="9"/>
      <c r="O93" s="24"/>
      <c r="S93" s="25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17"/>
      <c r="M94" s="17"/>
      <c r="O94" s="24"/>
      <c r="S94" s="25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9"/>
      <c r="M95" s="9"/>
      <c r="O95" s="24"/>
      <c r="S95" s="25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17"/>
      <c r="M96" s="17"/>
      <c r="O96" s="24"/>
      <c r="S96" s="25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9"/>
      <c r="M97" s="9"/>
      <c r="O97" s="24"/>
      <c r="S97" s="25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17"/>
      <c r="M98" s="17"/>
      <c r="O98" s="24"/>
      <c r="S98" s="25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9"/>
      <c r="M99" s="9"/>
      <c r="O99" s="24"/>
      <c r="S99" s="25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17"/>
      <c r="M100" s="17"/>
      <c r="O100" s="24"/>
      <c r="S100" s="25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9"/>
      <c r="M101" s="9"/>
      <c r="O101" s="24"/>
      <c r="S101" s="25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17"/>
      <c r="M102" s="17"/>
      <c r="O102" s="24"/>
      <c r="S102" s="25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9"/>
      <c r="M103" s="9"/>
      <c r="O103" s="24"/>
      <c r="S103" s="25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17"/>
      <c r="M104" s="17"/>
      <c r="O104" s="24"/>
      <c r="S104" s="25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9"/>
      <c r="M105" s="9"/>
      <c r="O105" s="24"/>
      <c r="S105" s="25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17"/>
      <c r="M106" s="17"/>
      <c r="O106" s="24"/>
      <c r="S106" s="25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9"/>
      <c r="M107" s="9"/>
      <c r="O107" s="24"/>
      <c r="S107" s="25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17"/>
      <c r="M108" s="17"/>
      <c r="O108" s="24"/>
      <c r="S108" s="25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9"/>
      <c r="M109" s="9"/>
      <c r="O109" s="24"/>
      <c r="S109" s="25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17"/>
      <c r="M110" s="17"/>
      <c r="O110" s="24"/>
      <c r="S110" s="25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9"/>
      <c r="M111" s="9"/>
      <c r="O111" s="24"/>
      <c r="S111" s="25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17"/>
      <c r="M112" s="17"/>
      <c r="O112" s="24"/>
      <c r="S112" s="25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9"/>
      <c r="M113" s="9"/>
      <c r="O113" s="24"/>
      <c r="S113" s="25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17"/>
      <c r="M114" s="17"/>
      <c r="O114" s="24"/>
      <c r="S114" s="25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9"/>
      <c r="M115" s="9"/>
      <c r="O115" s="24"/>
      <c r="S115" s="25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17"/>
      <c r="M116" s="17"/>
      <c r="O116" s="24"/>
      <c r="S116" s="25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9"/>
      <c r="M117" s="9"/>
      <c r="O117" s="24"/>
      <c r="S117" s="25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17"/>
      <c r="M118" s="17"/>
      <c r="O118" s="24"/>
      <c r="S118" s="25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9"/>
      <c r="M119" s="9"/>
      <c r="O119" s="24"/>
      <c r="S119" s="25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17"/>
      <c r="M120" s="17"/>
      <c r="O120" s="24"/>
      <c r="S120" s="25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9"/>
      <c r="M121" s="9"/>
      <c r="O121" s="24"/>
      <c r="S121" s="25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17"/>
      <c r="M122" s="17"/>
      <c r="O122" s="24"/>
      <c r="S122" s="25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9"/>
      <c r="M123" s="9"/>
      <c r="O123" s="24"/>
      <c r="S123" s="25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17"/>
      <c r="M124" s="17"/>
      <c r="O124" s="24"/>
      <c r="S124" s="25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9"/>
      <c r="M125" s="9"/>
      <c r="O125" s="24"/>
      <c r="S125" s="25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17"/>
      <c r="M126" s="17"/>
      <c r="O126" s="24"/>
      <c r="S126" s="25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9"/>
      <c r="M127" s="9"/>
      <c r="O127" s="24"/>
      <c r="S127" s="25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17"/>
      <c r="M128" s="17"/>
      <c r="O128" s="24"/>
      <c r="S128" s="25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9"/>
      <c r="M129" s="9"/>
      <c r="O129" s="24"/>
      <c r="S129" s="25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17"/>
      <c r="M130" s="17"/>
      <c r="O130" s="24"/>
      <c r="S130" s="25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9"/>
      <c r="M131" s="9"/>
      <c r="O131" s="24"/>
      <c r="S131" s="25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17"/>
      <c r="M132" s="17"/>
      <c r="O132" s="24"/>
      <c r="S132" s="25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9"/>
      <c r="M133" s="9"/>
      <c r="O133" s="24"/>
      <c r="S133" s="25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17"/>
      <c r="M134" s="17"/>
      <c r="O134" s="24"/>
      <c r="S134" s="25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9"/>
      <c r="M135" s="9"/>
      <c r="O135" s="24"/>
      <c r="S135" s="25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17"/>
      <c r="M136" s="17"/>
      <c r="O136" s="24"/>
      <c r="S136" s="25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9"/>
      <c r="M137" s="9"/>
      <c r="O137" s="24"/>
      <c r="S137" s="25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17"/>
      <c r="M138" s="17"/>
      <c r="O138" s="24"/>
      <c r="S138" s="25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9"/>
      <c r="M139" s="9"/>
      <c r="O139" s="24"/>
      <c r="S139" s="25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17"/>
      <c r="M140" s="17"/>
      <c r="O140" s="24"/>
      <c r="S140" s="25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9"/>
      <c r="M141" s="9"/>
      <c r="O141" s="24"/>
      <c r="S141" s="25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17"/>
      <c r="M142" s="17"/>
      <c r="O142" s="24"/>
      <c r="S142" s="25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9"/>
      <c r="M143" s="9"/>
      <c r="O143" s="24"/>
      <c r="S143" s="25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17"/>
      <c r="M144" s="17"/>
      <c r="O144" s="24"/>
      <c r="S144" s="25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9"/>
      <c r="M145" s="9"/>
      <c r="O145" s="24"/>
      <c r="S145" s="25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17"/>
      <c r="M146" s="17"/>
      <c r="O146" s="24"/>
      <c r="S146" s="25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9"/>
      <c r="M147" s="9"/>
      <c r="O147" s="24"/>
      <c r="S147" s="25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17"/>
      <c r="M148" s="17"/>
      <c r="O148" s="24"/>
      <c r="S148" s="25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9"/>
      <c r="M149" s="9"/>
      <c r="O149" s="24"/>
      <c r="S149" s="25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17"/>
      <c r="M150" s="17"/>
      <c r="O150" s="24"/>
      <c r="S150" s="25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9"/>
      <c r="M151" s="9"/>
      <c r="O151" s="24"/>
      <c r="S151" s="25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17"/>
      <c r="M152" s="17"/>
      <c r="O152" s="24"/>
      <c r="S152" s="25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9"/>
      <c r="M153" s="9"/>
      <c r="O153" s="24"/>
      <c r="S153" s="25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17"/>
      <c r="M154" s="17"/>
      <c r="O154" s="24"/>
      <c r="S154" s="25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9"/>
      <c r="M155" s="9"/>
      <c r="O155" s="24"/>
      <c r="S155" s="25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17"/>
      <c r="M156" s="17"/>
      <c r="O156" s="24"/>
      <c r="S156" s="25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9"/>
      <c r="M157" s="9"/>
      <c r="O157" s="24"/>
      <c r="S157" s="25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17"/>
      <c r="M158" s="17"/>
      <c r="O158" s="24"/>
      <c r="S158" s="25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9"/>
      <c r="M159" s="9"/>
      <c r="O159" s="24"/>
      <c r="S159" s="25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17"/>
      <c r="M160" s="17"/>
      <c r="O160" s="24"/>
      <c r="S160" s="25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9"/>
      <c r="M161" s="9"/>
      <c r="O161" s="24"/>
      <c r="S161" s="25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17"/>
      <c r="M162" s="17"/>
      <c r="O162" s="24"/>
      <c r="S162" s="25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9"/>
      <c r="M163" s="9"/>
      <c r="O163" s="24"/>
      <c r="S163" s="25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9"/>
      <c r="M164" s="9"/>
      <c r="O164" s="24"/>
      <c r="S164" s="25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7"/>
      <c r="M165" s="17"/>
      <c r="O165" s="24"/>
      <c r="S165" s="25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9"/>
      <c r="M166" s="9"/>
      <c r="O166" s="24"/>
      <c r="S166" s="25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7"/>
      <c r="M167" s="17"/>
      <c r="O167" s="24"/>
      <c r="S167" s="25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9"/>
      <c r="M168" s="9"/>
      <c r="O168" s="24"/>
      <c r="S168" s="25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7"/>
      <c r="M169" s="17"/>
      <c r="O169" s="24"/>
      <c r="S169" s="25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9"/>
      <c r="M170" s="9"/>
      <c r="O170" s="24"/>
      <c r="S170" s="25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7"/>
      <c r="M171" s="17"/>
      <c r="O171" s="24"/>
      <c r="S171" s="25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9"/>
      <c r="M172" s="9"/>
      <c r="O172" s="24"/>
      <c r="S172" s="25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7"/>
      <c r="M173" s="17"/>
      <c r="O173" s="24"/>
      <c r="S173" s="25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9"/>
      <c r="M174" s="9"/>
      <c r="O174" s="24"/>
      <c r="S174" s="25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7"/>
      <c r="M175" s="17"/>
      <c r="O175" s="24"/>
      <c r="S175" s="25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9"/>
      <c r="M176" s="9"/>
      <c r="O176" s="24"/>
      <c r="S176" s="25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7"/>
      <c r="M177" s="17"/>
      <c r="O177" s="24"/>
      <c r="S177" s="25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9"/>
      <c r="M178" s="9"/>
      <c r="O178" s="24"/>
      <c r="S178" s="25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7"/>
      <c r="M179" s="17"/>
      <c r="O179" s="24"/>
      <c r="S179" s="25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9"/>
      <c r="M180" s="9"/>
      <c r="O180" s="24"/>
      <c r="S180" s="25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7"/>
      <c r="M181" s="17"/>
      <c r="O181" s="24"/>
      <c r="S181" s="25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9"/>
      <c r="M182" s="9"/>
      <c r="O182" s="24"/>
      <c r="S182" s="25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7"/>
      <c r="M183" s="17"/>
      <c r="O183" s="24"/>
      <c r="S183" s="25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9"/>
      <c r="M184" s="9"/>
      <c r="O184" s="24"/>
      <c r="S184" s="25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7"/>
      <c r="M185" s="17"/>
      <c r="O185" s="24"/>
      <c r="S185" s="25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9"/>
      <c r="M186" s="9"/>
      <c r="O186" s="24"/>
      <c r="S186" s="25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7"/>
      <c r="M187" s="17"/>
      <c r="O187" s="24"/>
      <c r="S187" s="25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9"/>
      <c r="M188" s="9"/>
      <c r="O188" s="24"/>
      <c r="S188" s="25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7"/>
      <c r="M189" s="17"/>
      <c r="O189" s="24"/>
      <c r="S189" s="25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9"/>
      <c r="M190" s="9"/>
      <c r="O190" s="24"/>
      <c r="S190" s="25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7"/>
      <c r="M191" s="17"/>
      <c r="O191" s="24"/>
      <c r="S191" s="25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9"/>
      <c r="M192" s="9"/>
      <c r="O192" s="24"/>
      <c r="S192" s="25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7"/>
      <c r="M193" s="17"/>
      <c r="O193" s="24"/>
      <c r="S193" s="25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9"/>
      <c r="M194" s="9"/>
      <c r="O194" s="24"/>
      <c r="S194" s="25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7"/>
      <c r="M195" s="17"/>
      <c r="O195" s="24"/>
      <c r="S195" s="25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9"/>
      <c r="M196" s="9"/>
      <c r="O196" s="24"/>
      <c r="S196" s="25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7"/>
      <c r="M197" s="17"/>
      <c r="O197" s="24"/>
      <c r="S197" s="25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9"/>
      <c r="M198" s="9"/>
      <c r="O198" s="24"/>
      <c r="S198" s="25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7"/>
      <c r="M199" s="17"/>
      <c r="O199" s="24"/>
      <c r="S199" s="25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9"/>
      <c r="M200" s="9"/>
      <c r="O200" s="24"/>
      <c r="S200" s="25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7"/>
      <c r="M201" s="17"/>
      <c r="O201" s="24"/>
      <c r="S201" s="25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9"/>
      <c r="M202" s="9"/>
      <c r="O202" s="24"/>
      <c r="S202" s="25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7"/>
      <c r="M203" s="17"/>
      <c r="O203" s="24"/>
      <c r="S203" s="25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9"/>
      <c r="M204" s="9"/>
      <c r="O204" s="24"/>
      <c r="S204" s="25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7"/>
      <c r="M205" s="17"/>
      <c r="O205" s="24"/>
      <c r="S205" s="25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9"/>
      <c r="M206" s="9"/>
      <c r="O206" s="24"/>
      <c r="S206" s="25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7"/>
      <c r="M207" s="17"/>
      <c r="O207" s="24"/>
      <c r="S207" s="25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9"/>
      <c r="M208" s="9"/>
      <c r="O208" s="24"/>
      <c r="S208" s="25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7"/>
      <c r="M209" s="17"/>
      <c r="O209" s="24"/>
      <c r="S209" s="25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9"/>
      <c r="M210" s="9"/>
      <c r="O210" s="24"/>
      <c r="S210" s="25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7"/>
      <c r="M211" s="17"/>
      <c r="O211" s="24"/>
      <c r="S211" s="25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9"/>
      <c r="M212" s="9"/>
      <c r="O212" s="24"/>
      <c r="S212" s="25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7"/>
      <c r="M213" s="17"/>
      <c r="O213" s="24"/>
      <c r="S213" s="25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9"/>
      <c r="M214" s="9"/>
      <c r="O214" s="24"/>
      <c r="S214" s="25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7"/>
      <c r="M215" s="17"/>
      <c r="O215" s="24"/>
      <c r="S215" s="25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9"/>
      <c r="M216" s="9"/>
      <c r="O216" s="24"/>
      <c r="S216" s="25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7"/>
      <c r="M217" s="17"/>
      <c r="O217" s="24"/>
      <c r="S217" s="25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9"/>
      <c r="M218" s="9"/>
      <c r="O218" s="24"/>
      <c r="S218" s="25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7"/>
      <c r="M219" s="17"/>
      <c r="O219" s="24"/>
      <c r="S219" s="25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9"/>
      <c r="M220" s="9"/>
      <c r="O220" s="24"/>
      <c r="S220" s="25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7"/>
      <c r="M221" s="17"/>
      <c r="O221" s="24"/>
      <c r="S221" s="25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9"/>
      <c r="M222" s="9"/>
      <c r="O222" s="24"/>
      <c r="S222" s="25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7"/>
      <c r="M223" s="17"/>
      <c r="O223" s="24"/>
      <c r="S223" s="25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9"/>
      <c r="M224" s="9"/>
      <c r="O224" s="24"/>
      <c r="S224" s="25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7"/>
      <c r="M225" s="17"/>
      <c r="O225" s="24"/>
      <c r="S225" s="25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9"/>
      <c r="M226" s="9"/>
      <c r="O226" s="24"/>
      <c r="S226" s="25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7"/>
      <c r="M227" s="17"/>
      <c r="O227" s="24"/>
      <c r="S227" s="25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9"/>
      <c r="M228" s="9"/>
      <c r="O228" s="24"/>
      <c r="S228" s="25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7"/>
      <c r="M229" s="17"/>
      <c r="O229" s="24"/>
      <c r="S229" s="25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9"/>
      <c r="M230" s="9"/>
      <c r="O230" s="24"/>
      <c r="S230" s="25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7"/>
      <c r="M231" s="17"/>
      <c r="O231" s="24"/>
      <c r="S231" s="25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9"/>
      <c r="M232" s="9"/>
      <c r="O232" s="24"/>
      <c r="S232" s="25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7"/>
      <c r="M233" s="17"/>
      <c r="O233" s="24"/>
      <c r="S233" s="25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9"/>
      <c r="M234" s="9"/>
      <c r="O234" s="24"/>
      <c r="S234" s="25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7"/>
      <c r="M235" s="17"/>
      <c r="O235" s="24"/>
      <c r="S235" s="25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9"/>
      <c r="M236" s="9"/>
      <c r="O236" s="24"/>
      <c r="S236" s="25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7"/>
      <c r="M237" s="17"/>
      <c r="O237" s="24"/>
      <c r="S237" s="25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9"/>
      <c r="M238" s="9"/>
      <c r="O238" s="24"/>
      <c r="S238" s="25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7"/>
      <c r="M239" s="17"/>
      <c r="O239" s="24"/>
      <c r="S239" s="25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9"/>
      <c r="M240" s="9"/>
      <c r="O240" s="24"/>
      <c r="S240" s="25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7"/>
      <c r="M241" s="17"/>
      <c r="O241" s="24"/>
      <c r="S241" s="25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9"/>
      <c r="M242" s="9"/>
      <c r="O242" s="24"/>
      <c r="S242" s="25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7"/>
      <c r="M243" s="17"/>
      <c r="O243" s="24"/>
      <c r="S243" s="25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9"/>
      <c r="M244" s="9"/>
      <c r="O244" s="24"/>
      <c r="S244" s="25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9"/>
      <c r="M245" s="9"/>
      <c r="O245" s="24"/>
      <c r="S245" s="25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17"/>
      <c r="M246" s="17"/>
      <c r="O246" s="24"/>
      <c r="S246" s="25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9"/>
      <c r="M247" s="9"/>
      <c r="O247" s="24"/>
      <c r="S247" s="25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17"/>
      <c r="M248" s="17"/>
      <c r="O248" s="24"/>
      <c r="S248" s="25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9"/>
      <c r="M249" s="9"/>
      <c r="O249" s="24"/>
      <c r="S249" s="25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17"/>
      <c r="M250" s="17"/>
      <c r="O250" s="24"/>
      <c r="S250" s="25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9"/>
      <c r="M251" s="9"/>
      <c r="O251" s="24"/>
      <c r="S251" s="25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17"/>
      <c r="M252" s="17"/>
      <c r="O252" s="24"/>
      <c r="S252" s="25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9"/>
      <c r="M253" s="9"/>
      <c r="O253" s="24"/>
      <c r="S253" s="25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17"/>
      <c r="M254" s="17"/>
      <c r="O254" s="24"/>
      <c r="S254" s="25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9"/>
      <c r="M255" s="9"/>
      <c r="O255" s="24"/>
      <c r="S255" s="25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17"/>
      <c r="M256" s="17"/>
      <c r="O256" s="24"/>
      <c r="S256" s="25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9"/>
      <c r="M257" s="9"/>
      <c r="O257" s="24"/>
      <c r="S257" s="25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17"/>
      <c r="M258" s="17"/>
      <c r="O258" s="24"/>
      <c r="S258" s="25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9"/>
      <c r="M259" s="9"/>
      <c r="O259" s="24"/>
      <c r="S259" s="25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17"/>
      <c r="M260" s="17"/>
      <c r="O260" s="24"/>
      <c r="S260" s="25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9"/>
      <c r="M261" s="9"/>
      <c r="O261" s="24"/>
      <c r="S261" s="25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17"/>
      <c r="M262" s="17"/>
      <c r="O262" s="24"/>
      <c r="S262" s="25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9"/>
      <c r="M263" s="9"/>
      <c r="O263" s="24"/>
      <c r="S263" s="25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17"/>
      <c r="M264" s="17"/>
      <c r="O264" s="24"/>
      <c r="S264" s="25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9"/>
      <c r="M265" s="9"/>
      <c r="O265" s="24"/>
      <c r="S265" s="25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17"/>
      <c r="M266" s="17"/>
      <c r="O266" s="24"/>
      <c r="S266" s="25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9"/>
      <c r="M267" s="9"/>
      <c r="O267" s="24"/>
      <c r="S267" s="25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17"/>
      <c r="M268" s="17"/>
      <c r="O268" s="24"/>
      <c r="S268" s="25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9"/>
      <c r="M269" s="9"/>
      <c r="O269" s="24"/>
      <c r="S269" s="25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17"/>
      <c r="M270" s="17"/>
      <c r="O270" s="24"/>
      <c r="S270" s="25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9"/>
      <c r="M271" s="9"/>
      <c r="O271" s="24"/>
      <c r="S271" s="25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17"/>
      <c r="M272" s="17"/>
      <c r="O272" s="24"/>
      <c r="S272" s="25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9"/>
      <c r="M273" s="9"/>
      <c r="O273" s="24"/>
      <c r="S273" s="25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17"/>
      <c r="M274" s="17"/>
      <c r="O274" s="24"/>
      <c r="S274" s="25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9"/>
      <c r="M275" s="9"/>
      <c r="O275" s="24"/>
      <c r="S275" s="25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17"/>
      <c r="M276" s="17"/>
      <c r="O276" s="24"/>
      <c r="S276" s="25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9"/>
      <c r="M277" s="9"/>
      <c r="O277" s="24"/>
      <c r="S277" s="25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17"/>
      <c r="M278" s="17"/>
      <c r="O278" s="24"/>
      <c r="S278" s="25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9"/>
      <c r="M279" s="9"/>
      <c r="O279" s="24"/>
      <c r="S279" s="25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17"/>
      <c r="M280" s="17"/>
      <c r="O280" s="24"/>
      <c r="S280" s="25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9"/>
      <c r="M281" s="9"/>
      <c r="O281" s="24"/>
      <c r="S281" s="25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17"/>
      <c r="M282" s="17"/>
      <c r="O282" s="24"/>
      <c r="S282" s="25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9"/>
      <c r="M283" s="9"/>
      <c r="O283" s="24"/>
      <c r="S283" s="25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17"/>
      <c r="M284" s="17"/>
      <c r="O284" s="24"/>
      <c r="S284" s="25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9"/>
      <c r="M285" s="9"/>
      <c r="O285" s="24"/>
      <c r="S285" s="25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17"/>
      <c r="M286" s="17"/>
      <c r="O286" s="24"/>
      <c r="S286" s="25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9"/>
      <c r="M287" s="9"/>
      <c r="O287" s="24"/>
      <c r="S287" s="25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17"/>
      <c r="M288" s="17"/>
      <c r="O288" s="24"/>
      <c r="S288" s="25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9"/>
      <c r="M289" s="9"/>
      <c r="O289" s="24"/>
      <c r="S289" s="25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17"/>
      <c r="M290" s="17"/>
      <c r="O290" s="24"/>
      <c r="S290" s="25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9"/>
      <c r="M291" s="9"/>
      <c r="O291" s="24"/>
      <c r="S291" s="25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17"/>
      <c r="M292" s="17"/>
      <c r="O292" s="24"/>
      <c r="S292" s="25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9"/>
      <c r="M293" s="9"/>
      <c r="O293" s="24"/>
      <c r="S293" s="25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17"/>
      <c r="M294" s="17"/>
      <c r="O294" s="24"/>
      <c r="S294" s="25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9"/>
      <c r="M295" s="9"/>
      <c r="O295" s="24"/>
      <c r="S295" s="25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17"/>
      <c r="M296" s="17"/>
      <c r="O296" s="24"/>
      <c r="S296" s="25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9"/>
      <c r="M297" s="9"/>
      <c r="O297" s="24"/>
      <c r="S297" s="25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17"/>
      <c r="M298" s="17"/>
      <c r="O298" s="24"/>
      <c r="S298" s="25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9"/>
      <c r="M299" s="9"/>
      <c r="O299" s="24"/>
      <c r="S299" s="25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17"/>
      <c r="M300" s="17"/>
      <c r="O300" s="24"/>
      <c r="S300" s="25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9"/>
      <c r="M301" s="9"/>
      <c r="O301" s="24"/>
      <c r="S301" s="25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17"/>
      <c r="M302" s="17"/>
      <c r="O302" s="24"/>
      <c r="S302" s="25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9"/>
      <c r="M303" s="9"/>
      <c r="O303" s="24"/>
      <c r="S303" s="25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17"/>
      <c r="M304" s="17"/>
      <c r="O304" s="24"/>
      <c r="S304" s="25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9"/>
      <c r="M305" s="9"/>
      <c r="O305" s="24"/>
      <c r="S305" s="25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17"/>
      <c r="M306" s="17"/>
      <c r="O306" s="24"/>
      <c r="S306" s="25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9"/>
      <c r="M307" s="9"/>
      <c r="O307" s="24"/>
      <c r="S307" s="25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17"/>
      <c r="M308" s="17"/>
      <c r="O308" s="24"/>
      <c r="S308" s="25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9"/>
      <c r="M309" s="9"/>
      <c r="O309" s="24"/>
      <c r="S309" s="25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17"/>
      <c r="M310" s="17"/>
      <c r="O310" s="24"/>
      <c r="S310" s="25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9"/>
      <c r="M311" s="9"/>
      <c r="O311" s="24"/>
      <c r="S311" s="25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17"/>
      <c r="M312" s="17"/>
      <c r="O312" s="24"/>
      <c r="S312" s="25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9"/>
      <c r="M313" s="9"/>
      <c r="O313" s="24"/>
      <c r="S313" s="25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17"/>
      <c r="M314" s="17"/>
      <c r="O314" s="24"/>
      <c r="S314" s="25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9"/>
      <c r="M315" s="9"/>
      <c r="O315" s="24"/>
      <c r="S315" s="25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17"/>
      <c r="M316" s="17"/>
      <c r="O316" s="24"/>
      <c r="S316" s="25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9"/>
      <c r="M317" s="9"/>
      <c r="O317" s="24"/>
      <c r="S317" s="25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17"/>
      <c r="M318" s="17"/>
      <c r="O318" s="24"/>
      <c r="S318" s="25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9"/>
      <c r="M319" s="9"/>
      <c r="O319" s="24"/>
      <c r="S319" s="25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17"/>
      <c r="M320" s="17"/>
      <c r="O320" s="24"/>
      <c r="S320" s="25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9"/>
      <c r="M321" s="9"/>
      <c r="O321" s="24"/>
      <c r="S321" s="25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17"/>
      <c r="M322" s="17"/>
      <c r="O322" s="24"/>
      <c r="S322" s="25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9"/>
      <c r="M323" s="9"/>
      <c r="O323" s="24"/>
      <c r="S323" s="25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17"/>
      <c r="M324" s="17"/>
      <c r="O324" s="24"/>
      <c r="S324" s="25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9"/>
      <c r="M325" s="9"/>
      <c r="O325" s="24"/>
      <c r="S325" s="25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9"/>
      <c r="M326" s="9"/>
      <c r="O326" s="24"/>
      <c r="S326" s="25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7"/>
      <c r="M327" s="17"/>
      <c r="O327" s="24"/>
      <c r="S327" s="25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9"/>
      <c r="M328" s="9"/>
      <c r="O328" s="24"/>
      <c r="S328" s="25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7"/>
      <c r="M329" s="17"/>
      <c r="O329" s="24"/>
      <c r="S329" s="25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9"/>
      <c r="M330" s="9"/>
      <c r="O330" s="24"/>
      <c r="S330" s="25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7"/>
      <c r="M331" s="17"/>
      <c r="O331" s="24"/>
      <c r="S331" s="25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9"/>
      <c r="M332" s="9"/>
      <c r="O332" s="24"/>
      <c r="S332" s="25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7"/>
      <c r="M333" s="17"/>
      <c r="O333" s="24"/>
      <c r="S333" s="25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9"/>
      <c r="M334" s="9"/>
      <c r="O334" s="24"/>
      <c r="S334" s="25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7"/>
      <c r="M335" s="17"/>
      <c r="O335" s="24"/>
      <c r="S335" s="25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9"/>
      <c r="M336" s="9"/>
      <c r="O336" s="24"/>
      <c r="S336" s="25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7"/>
      <c r="M337" s="17"/>
      <c r="O337" s="24"/>
      <c r="S337" s="25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9"/>
      <c r="M338" s="9"/>
      <c r="O338" s="24"/>
      <c r="S338" s="25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7"/>
      <c r="M339" s="17"/>
      <c r="O339" s="24"/>
      <c r="S339" s="25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9"/>
      <c r="M340" s="9"/>
      <c r="O340" s="24"/>
      <c r="S340" s="25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7"/>
      <c r="M341" s="17"/>
      <c r="O341" s="24"/>
      <c r="S341" s="25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9"/>
      <c r="M342" s="9"/>
      <c r="O342" s="24"/>
      <c r="S342" s="25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7"/>
      <c r="M343" s="17"/>
      <c r="O343" s="24"/>
      <c r="S343" s="25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9"/>
      <c r="M344" s="9"/>
      <c r="O344" s="24"/>
      <c r="S344" s="25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7"/>
      <c r="M345" s="17"/>
      <c r="O345" s="24"/>
      <c r="S345" s="25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9"/>
      <c r="M346" s="9"/>
      <c r="O346" s="24"/>
      <c r="S346" s="25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7"/>
      <c r="M347" s="17"/>
      <c r="O347" s="24"/>
      <c r="S347" s="25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9"/>
      <c r="M348" s="9"/>
      <c r="O348" s="24"/>
      <c r="S348" s="25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7"/>
      <c r="M349" s="17"/>
      <c r="O349" s="24"/>
      <c r="S349" s="25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9"/>
      <c r="M350" s="9"/>
      <c r="O350" s="24"/>
      <c r="S350" s="25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7"/>
      <c r="M351" s="17"/>
      <c r="O351" s="24"/>
      <c r="S351" s="25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9"/>
      <c r="M352" s="9"/>
      <c r="O352" s="24"/>
      <c r="S352" s="25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7"/>
      <c r="M353" s="17"/>
      <c r="O353" s="24"/>
      <c r="S353" s="25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9"/>
      <c r="M354" s="9"/>
      <c r="O354" s="24"/>
      <c r="S354" s="25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7"/>
      <c r="M355" s="17"/>
      <c r="O355" s="24"/>
      <c r="S355" s="25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9"/>
      <c r="M356" s="9"/>
      <c r="O356" s="24"/>
      <c r="S356" s="25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7"/>
      <c r="M357" s="17"/>
      <c r="O357" s="24"/>
      <c r="S357" s="25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9"/>
      <c r="M358" s="9"/>
      <c r="O358" s="24"/>
      <c r="S358" s="25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7"/>
      <c r="M359" s="17"/>
      <c r="O359" s="24"/>
      <c r="S359" s="25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9"/>
      <c r="M360" s="9"/>
      <c r="O360" s="24"/>
      <c r="S360" s="25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7"/>
      <c r="M361" s="17"/>
      <c r="O361" s="24"/>
      <c r="S361" s="25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9"/>
      <c r="M362" s="9"/>
      <c r="O362" s="24"/>
      <c r="S362" s="25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7"/>
      <c r="M363" s="17"/>
      <c r="O363" s="24"/>
      <c r="S363" s="25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9"/>
      <c r="M364" s="9"/>
      <c r="O364" s="24"/>
      <c r="S364" s="25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7"/>
      <c r="M365" s="17"/>
      <c r="O365" s="24"/>
      <c r="S365" s="25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9"/>
      <c r="M366" s="9"/>
      <c r="O366" s="24"/>
      <c r="S366" s="25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7"/>
      <c r="M367" s="17"/>
      <c r="O367" s="24"/>
      <c r="S367" s="25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9"/>
      <c r="M368" s="9"/>
      <c r="O368" s="24"/>
      <c r="S368" s="25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7"/>
      <c r="M369" s="17"/>
      <c r="O369" s="24"/>
      <c r="S369" s="25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9"/>
      <c r="M370" s="9"/>
      <c r="O370" s="24"/>
      <c r="S370" s="25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7"/>
      <c r="M371" s="17"/>
      <c r="O371" s="24"/>
      <c r="S371" s="25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9"/>
      <c r="M372" s="9"/>
      <c r="O372" s="24"/>
      <c r="S372" s="25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7"/>
      <c r="M373" s="17"/>
      <c r="O373" s="24"/>
      <c r="S373" s="25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9"/>
      <c r="M374" s="9"/>
      <c r="O374" s="24"/>
      <c r="S374" s="25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7"/>
      <c r="M375" s="17"/>
      <c r="O375" s="24"/>
      <c r="S375" s="25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9"/>
      <c r="M376" s="9"/>
      <c r="O376" s="24"/>
      <c r="S376" s="25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7"/>
      <c r="M377" s="17"/>
      <c r="O377" s="24"/>
      <c r="S377" s="25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9"/>
      <c r="M378" s="9"/>
      <c r="O378" s="24"/>
      <c r="S378" s="25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7"/>
      <c r="M379" s="17"/>
      <c r="O379" s="24"/>
      <c r="S379" s="25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9"/>
      <c r="M380" s="9"/>
      <c r="O380" s="24"/>
      <c r="S380" s="25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7"/>
      <c r="M381" s="17"/>
      <c r="O381" s="24"/>
      <c r="S381" s="25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9"/>
      <c r="M382" s="9"/>
      <c r="O382" s="24"/>
      <c r="S382" s="25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7"/>
      <c r="M383" s="17"/>
      <c r="O383" s="24"/>
      <c r="S383" s="25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9"/>
      <c r="M384" s="9"/>
      <c r="O384" s="24"/>
      <c r="S384" s="25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7"/>
      <c r="M385" s="17"/>
      <c r="O385" s="24"/>
      <c r="S385" s="25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9"/>
      <c r="M386" s="9"/>
      <c r="O386" s="24"/>
      <c r="S386" s="25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7"/>
      <c r="M387" s="17"/>
      <c r="O387" s="24"/>
      <c r="S387" s="25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9"/>
      <c r="M388" s="9"/>
      <c r="O388" s="24"/>
      <c r="S388" s="25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7"/>
      <c r="M389" s="17"/>
      <c r="O389" s="24"/>
      <c r="S389" s="25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9"/>
      <c r="M390" s="9"/>
      <c r="O390" s="24"/>
      <c r="S390" s="25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7"/>
      <c r="M391" s="17"/>
      <c r="O391" s="24"/>
      <c r="S391" s="25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9"/>
      <c r="M392" s="9"/>
      <c r="O392" s="24"/>
      <c r="S392" s="25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7"/>
      <c r="M393" s="17"/>
      <c r="O393" s="24"/>
      <c r="S393" s="25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9"/>
      <c r="M394" s="9"/>
      <c r="O394" s="24"/>
      <c r="S394" s="25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7"/>
      <c r="M395" s="17"/>
      <c r="O395" s="24"/>
      <c r="S395" s="25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9"/>
      <c r="M396" s="9"/>
      <c r="O396" s="24"/>
      <c r="S396" s="25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7"/>
      <c r="M397" s="17"/>
      <c r="O397" s="24"/>
      <c r="S397" s="25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9"/>
      <c r="M398" s="9"/>
      <c r="O398" s="24"/>
      <c r="S398" s="25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7"/>
      <c r="M399" s="17"/>
      <c r="O399" s="24"/>
      <c r="S399" s="25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9"/>
      <c r="M400" s="9"/>
      <c r="O400" s="24"/>
      <c r="S400" s="25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7"/>
      <c r="M401" s="17"/>
      <c r="O401" s="24"/>
      <c r="S401" s="25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9"/>
      <c r="M402" s="9"/>
      <c r="O402" s="24"/>
      <c r="S402" s="25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7"/>
      <c r="M403" s="17"/>
      <c r="O403" s="24"/>
      <c r="S403" s="25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9"/>
      <c r="M404" s="9"/>
      <c r="O404" s="24"/>
      <c r="S404" s="25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7"/>
      <c r="M405" s="17"/>
      <c r="O405" s="24"/>
      <c r="S405" s="25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9"/>
      <c r="M406" s="9"/>
      <c r="O406" s="24"/>
      <c r="S406" s="25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9"/>
      <c r="M407" s="9"/>
      <c r="O407" s="24"/>
      <c r="S407" s="25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17"/>
      <c r="M408" s="17"/>
      <c r="O408" s="24"/>
      <c r="S408" s="25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9"/>
      <c r="M409" s="9"/>
      <c r="O409" s="24"/>
      <c r="S409" s="25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17"/>
      <c r="M410" s="17"/>
      <c r="O410" s="24"/>
      <c r="S410" s="25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9"/>
      <c r="M411" s="9"/>
      <c r="O411" s="24"/>
      <c r="S411" s="25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17"/>
      <c r="M412" s="17"/>
      <c r="O412" s="24"/>
      <c r="S412" s="25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9"/>
      <c r="M413" s="9"/>
      <c r="O413" s="24"/>
      <c r="S413" s="25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17"/>
      <c r="M414" s="17"/>
      <c r="O414" s="24"/>
      <c r="S414" s="25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9"/>
      <c r="M415" s="9"/>
      <c r="O415" s="24"/>
      <c r="S415" s="25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17"/>
      <c r="M416" s="17"/>
      <c r="O416" s="24"/>
      <c r="S416" s="25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9"/>
      <c r="M417" s="9"/>
      <c r="O417" s="24"/>
      <c r="S417" s="25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17"/>
      <c r="M418" s="17"/>
      <c r="O418" s="24"/>
      <c r="S418" s="25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9"/>
      <c r="M419" s="9"/>
      <c r="O419" s="24"/>
      <c r="S419" s="25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17"/>
      <c r="M420" s="17"/>
      <c r="O420" s="24"/>
      <c r="S420" s="25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9"/>
      <c r="M421" s="9"/>
      <c r="O421" s="24"/>
      <c r="S421" s="25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17"/>
      <c r="M422" s="17"/>
      <c r="O422" s="24"/>
      <c r="S422" s="25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9"/>
      <c r="M423" s="9"/>
      <c r="O423" s="24"/>
      <c r="S423" s="25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17"/>
      <c r="M424" s="17"/>
      <c r="O424" s="24"/>
      <c r="S424" s="25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9"/>
      <c r="M425" s="9"/>
      <c r="O425" s="24"/>
      <c r="S425" s="25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17"/>
      <c r="M426" s="17"/>
      <c r="O426" s="24"/>
      <c r="S426" s="25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9"/>
      <c r="M427" s="9"/>
      <c r="O427" s="24"/>
      <c r="S427" s="25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17"/>
      <c r="M428" s="17"/>
      <c r="O428" s="24"/>
      <c r="S428" s="25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9"/>
      <c r="M429" s="9"/>
      <c r="O429" s="24"/>
      <c r="S429" s="25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17"/>
      <c r="M430" s="17"/>
      <c r="O430" s="24"/>
      <c r="S430" s="25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9"/>
      <c r="M431" s="9"/>
      <c r="O431" s="24"/>
      <c r="S431" s="25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17"/>
      <c r="M432" s="17"/>
      <c r="O432" s="24"/>
      <c r="S432" s="25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9"/>
      <c r="M433" s="9"/>
      <c r="O433" s="24"/>
      <c r="S433" s="25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17"/>
      <c r="M434" s="17"/>
      <c r="O434" s="24"/>
      <c r="S434" s="25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9"/>
      <c r="M435" s="9"/>
      <c r="O435" s="24"/>
      <c r="S435" s="25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17"/>
      <c r="M436" s="17"/>
      <c r="O436" s="24"/>
      <c r="S436" s="25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9"/>
      <c r="M437" s="9"/>
      <c r="O437" s="24"/>
      <c r="S437" s="25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17"/>
      <c r="M438" s="17"/>
      <c r="O438" s="24"/>
      <c r="S438" s="25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9"/>
      <c r="M439" s="9"/>
      <c r="O439" s="24"/>
      <c r="S439" s="25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17"/>
      <c r="M440" s="17"/>
      <c r="O440" s="24"/>
      <c r="S440" s="25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9"/>
      <c r="M441" s="9"/>
      <c r="O441" s="24"/>
      <c r="S441" s="25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17"/>
      <c r="M442" s="17"/>
      <c r="O442" s="24"/>
      <c r="S442" s="25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9"/>
      <c r="M443" s="9"/>
      <c r="O443" s="24"/>
      <c r="S443" s="25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17"/>
      <c r="M444" s="17"/>
      <c r="O444" s="24"/>
      <c r="S444" s="25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9"/>
      <c r="M445" s="9"/>
      <c r="O445" s="24"/>
      <c r="S445" s="25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17"/>
      <c r="M446" s="17"/>
      <c r="O446" s="24"/>
      <c r="S446" s="25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9"/>
      <c r="M447" s="9"/>
      <c r="O447" s="24"/>
      <c r="S447" s="25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17"/>
      <c r="M448" s="17"/>
      <c r="O448" s="24"/>
      <c r="S448" s="25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9"/>
      <c r="M449" s="9"/>
      <c r="O449" s="24"/>
      <c r="S449" s="25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17"/>
      <c r="M450" s="17"/>
      <c r="O450" s="24"/>
      <c r="S450" s="25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9"/>
      <c r="M451" s="9"/>
      <c r="O451" s="24"/>
      <c r="S451" s="25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17"/>
      <c r="M452" s="17"/>
      <c r="O452" s="24"/>
      <c r="S452" s="25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9"/>
      <c r="M453" s="9"/>
      <c r="O453" s="24"/>
      <c r="S453" s="25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17"/>
      <c r="M454" s="17"/>
      <c r="O454" s="24"/>
      <c r="S454" s="25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9"/>
      <c r="M455" s="9"/>
      <c r="O455" s="24"/>
      <c r="S455" s="25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17"/>
      <c r="M456" s="17"/>
      <c r="O456" s="24"/>
      <c r="S456" s="25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9"/>
      <c r="M457" s="9"/>
      <c r="O457" s="24"/>
      <c r="S457" s="25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17"/>
      <c r="M458" s="17"/>
      <c r="O458" s="24"/>
      <c r="S458" s="25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9"/>
      <c r="M459" s="9"/>
      <c r="O459" s="24"/>
      <c r="S459" s="25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17"/>
      <c r="M460" s="17"/>
      <c r="O460" s="24"/>
      <c r="S460" s="25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9"/>
      <c r="M461" s="9"/>
      <c r="O461" s="24"/>
      <c r="S461" s="25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17"/>
      <c r="M462" s="17"/>
      <c r="O462" s="24"/>
      <c r="S462" s="25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9"/>
      <c r="M463" s="9"/>
      <c r="O463" s="24"/>
      <c r="S463" s="25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17"/>
      <c r="M464" s="17"/>
      <c r="O464" s="24"/>
      <c r="S464" s="25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9"/>
      <c r="M465" s="9"/>
      <c r="O465" s="24"/>
      <c r="S465" s="25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17"/>
      <c r="M466" s="17"/>
      <c r="O466" s="24"/>
      <c r="S466" s="25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9"/>
      <c r="M467" s="9"/>
      <c r="O467" s="24"/>
      <c r="S467" s="25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17"/>
      <c r="M468" s="17"/>
      <c r="O468" s="24"/>
      <c r="S468" s="25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9"/>
      <c r="M469" s="9"/>
      <c r="O469" s="24"/>
      <c r="S469" s="25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17"/>
      <c r="M470" s="17"/>
      <c r="O470" s="24"/>
      <c r="S470" s="25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9"/>
      <c r="M471" s="9"/>
      <c r="O471" s="24"/>
      <c r="S471" s="25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17"/>
      <c r="M472" s="17"/>
      <c r="O472" s="24"/>
      <c r="S472" s="25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9"/>
      <c r="M473" s="9"/>
      <c r="O473" s="24"/>
      <c r="S473" s="25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17"/>
      <c r="M474" s="17"/>
      <c r="O474" s="24"/>
      <c r="S474" s="25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9"/>
      <c r="M475" s="9"/>
      <c r="O475" s="24"/>
      <c r="S475" s="25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17"/>
      <c r="M476" s="17"/>
      <c r="O476" s="24"/>
      <c r="S476" s="25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9"/>
      <c r="M477" s="9"/>
      <c r="O477" s="24"/>
      <c r="S477" s="25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17"/>
      <c r="M478" s="17"/>
      <c r="O478" s="24"/>
      <c r="S478" s="25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9"/>
      <c r="M479" s="9"/>
      <c r="O479" s="24"/>
      <c r="S479" s="25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17"/>
      <c r="M480" s="17"/>
      <c r="O480" s="24"/>
      <c r="S480" s="25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9"/>
      <c r="M481" s="9"/>
      <c r="O481" s="24"/>
      <c r="S481" s="25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17"/>
      <c r="M482" s="17"/>
      <c r="O482" s="24"/>
      <c r="S482" s="25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9"/>
      <c r="M483" s="9"/>
      <c r="O483" s="24"/>
      <c r="S483" s="25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17"/>
      <c r="M484" s="17"/>
      <c r="O484" s="24"/>
      <c r="S484" s="25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9"/>
      <c r="M485" s="9"/>
      <c r="O485" s="24"/>
      <c r="S485" s="25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17"/>
      <c r="M486" s="17"/>
      <c r="O486" s="24"/>
      <c r="S486" s="25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9"/>
      <c r="M487" s="9"/>
      <c r="O487" s="24"/>
      <c r="S487" s="25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9"/>
      <c r="M488" s="9"/>
      <c r="O488" s="24"/>
      <c r="S488" s="25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17"/>
      <c r="M489" s="17"/>
      <c r="O489" s="24"/>
      <c r="S489" s="25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9"/>
      <c r="M490" s="9"/>
      <c r="O490" s="24"/>
      <c r="S490" s="25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17"/>
      <c r="M491" s="17"/>
      <c r="O491" s="24"/>
      <c r="S491" s="25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9"/>
      <c r="M492" s="9"/>
      <c r="O492" s="24"/>
      <c r="S492" s="25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17"/>
      <c r="M493" s="17"/>
      <c r="O493" s="24"/>
      <c r="S493" s="25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9"/>
      <c r="M494" s="9"/>
      <c r="O494" s="24"/>
      <c r="S494" s="25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17"/>
      <c r="M495" s="17"/>
      <c r="O495" s="24"/>
      <c r="S495" s="25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9"/>
      <c r="M496" s="9"/>
      <c r="O496" s="24"/>
      <c r="S496" s="25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17"/>
      <c r="M497" s="17"/>
      <c r="O497" s="24"/>
      <c r="S497" s="25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9"/>
      <c r="M498" s="9"/>
      <c r="O498" s="24"/>
      <c r="S498" s="25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17"/>
      <c r="M499" s="17"/>
      <c r="O499" s="24"/>
      <c r="S499" s="25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9"/>
      <c r="M500" s="9"/>
      <c r="O500" s="24"/>
      <c r="S500" s="25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17"/>
      <c r="M501" s="17"/>
      <c r="O501" s="24"/>
      <c r="S501" s="25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9"/>
      <c r="M502" s="9"/>
      <c r="O502" s="24"/>
      <c r="S502" s="25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17"/>
      <c r="M503" s="17"/>
      <c r="O503" s="24"/>
      <c r="S503" s="25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9"/>
      <c r="M504" s="9"/>
      <c r="O504" s="24"/>
      <c r="S504" s="25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17"/>
      <c r="M505" s="17"/>
      <c r="O505" s="24"/>
      <c r="S505" s="25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9"/>
      <c r="M506" s="9"/>
      <c r="O506" s="24"/>
      <c r="S506" s="25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17"/>
      <c r="M507" s="17"/>
      <c r="O507" s="24"/>
      <c r="S507" s="25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9"/>
      <c r="M508" s="9"/>
      <c r="O508" s="24"/>
      <c r="S508" s="25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17"/>
      <c r="M509" s="17"/>
      <c r="O509" s="24"/>
      <c r="S509" s="25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9"/>
      <c r="M510" s="9"/>
      <c r="O510" s="24"/>
      <c r="S510" s="25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17"/>
      <c r="M511" s="17"/>
      <c r="O511" s="24"/>
      <c r="S511" s="25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9"/>
      <c r="M512" s="9"/>
      <c r="O512" s="24"/>
      <c r="S512" s="25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17"/>
      <c r="M513" s="17"/>
      <c r="O513" s="24"/>
      <c r="S513" s="25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9"/>
      <c r="M514" s="9"/>
      <c r="O514" s="24"/>
      <c r="S514" s="25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17"/>
      <c r="M515" s="17"/>
      <c r="O515" s="24"/>
      <c r="S515" s="25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9"/>
      <c r="M516" s="9"/>
      <c r="O516" s="24"/>
      <c r="S516" s="25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17"/>
      <c r="M517" s="17"/>
      <c r="O517" s="24"/>
      <c r="S517" s="25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9"/>
      <c r="M518" s="9"/>
      <c r="O518" s="24"/>
      <c r="S518" s="25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17"/>
      <c r="M519" s="17"/>
      <c r="O519" s="24"/>
      <c r="S519" s="25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9"/>
      <c r="M520" s="9"/>
      <c r="O520" s="24"/>
      <c r="S520" s="25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17"/>
      <c r="M521" s="17"/>
      <c r="O521" s="24"/>
      <c r="S521" s="25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9"/>
      <c r="M522" s="9"/>
      <c r="O522" s="24"/>
      <c r="S522" s="25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17"/>
      <c r="M523" s="17"/>
      <c r="O523" s="24"/>
      <c r="S523" s="25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9"/>
      <c r="M524" s="9"/>
      <c r="O524" s="24"/>
      <c r="S524" s="25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17"/>
      <c r="M525" s="17"/>
      <c r="O525" s="24"/>
      <c r="S525" s="25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9"/>
      <c r="M526" s="9"/>
      <c r="O526" s="24"/>
      <c r="S526" s="25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17"/>
      <c r="M527" s="17"/>
      <c r="O527" s="24"/>
      <c r="S527" s="25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9"/>
      <c r="M528" s="9"/>
      <c r="O528" s="24"/>
      <c r="S528" s="25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17"/>
      <c r="M529" s="17"/>
      <c r="O529" s="24"/>
      <c r="S529" s="25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9"/>
      <c r="M530" s="9"/>
      <c r="O530" s="24"/>
      <c r="S530" s="25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17"/>
      <c r="M531" s="17"/>
      <c r="O531" s="24"/>
      <c r="S531" s="25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9"/>
      <c r="M532" s="9"/>
      <c r="O532" s="24"/>
      <c r="S532" s="25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17"/>
      <c r="M533" s="17"/>
      <c r="O533" s="24"/>
      <c r="S533" s="25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9"/>
      <c r="M534" s="9"/>
      <c r="O534" s="24"/>
      <c r="S534" s="25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17"/>
      <c r="M535" s="17"/>
      <c r="O535" s="24"/>
      <c r="S535" s="25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9"/>
      <c r="M536" s="9"/>
      <c r="O536" s="24"/>
      <c r="S536" s="25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17"/>
      <c r="M537" s="17"/>
      <c r="O537" s="24"/>
      <c r="S537" s="25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9"/>
      <c r="M538" s="9"/>
      <c r="O538" s="24"/>
      <c r="S538" s="25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17"/>
      <c r="M539" s="17"/>
      <c r="O539" s="24"/>
      <c r="S539" s="25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9"/>
      <c r="M540" s="9"/>
      <c r="O540" s="24"/>
      <c r="S540" s="25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17"/>
      <c r="M541" s="17"/>
      <c r="O541" s="24"/>
      <c r="S541" s="25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9"/>
      <c r="M542" s="9"/>
      <c r="O542" s="24"/>
      <c r="S542" s="25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17"/>
      <c r="M543" s="17"/>
      <c r="O543" s="24"/>
      <c r="S543" s="25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9"/>
      <c r="M544" s="9"/>
      <c r="O544" s="24"/>
      <c r="S544" s="25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17"/>
      <c r="M545" s="17"/>
      <c r="O545" s="24"/>
      <c r="S545" s="25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9"/>
      <c r="M546" s="9"/>
      <c r="O546" s="24"/>
      <c r="S546" s="25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17"/>
      <c r="M547" s="17"/>
      <c r="O547" s="24"/>
      <c r="S547" s="25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9"/>
      <c r="M548" s="9"/>
      <c r="O548" s="24"/>
      <c r="S548" s="25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17"/>
      <c r="M549" s="17"/>
      <c r="O549" s="24"/>
      <c r="S549" s="25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9"/>
      <c r="M550" s="9"/>
      <c r="O550" s="24"/>
      <c r="S550" s="25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17"/>
      <c r="M551" s="17"/>
      <c r="O551" s="24"/>
      <c r="S551" s="25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9"/>
      <c r="M552" s="9"/>
      <c r="O552" s="24"/>
      <c r="S552" s="25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17"/>
      <c r="M553" s="17"/>
      <c r="O553" s="24"/>
      <c r="S553" s="25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9"/>
      <c r="M554" s="9"/>
      <c r="O554" s="24"/>
      <c r="S554" s="25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17"/>
      <c r="M555" s="17"/>
      <c r="O555" s="24"/>
      <c r="S555" s="25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9"/>
      <c r="M556" s="9"/>
      <c r="O556" s="24"/>
      <c r="S556" s="25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17"/>
      <c r="M557" s="17"/>
      <c r="O557" s="24"/>
      <c r="S557" s="25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9"/>
      <c r="M558" s="9"/>
      <c r="O558" s="24"/>
      <c r="S558" s="25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17"/>
      <c r="M559" s="17"/>
      <c r="O559" s="24"/>
      <c r="S559" s="25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9"/>
      <c r="M560" s="9"/>
      <c r="O560" s="24"/>
      <c r="S560" s="25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17"/>
      <c r="M561" s="17"/>
      <c r="O561" s="24"/>
      <c r="S561" s="25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9"/>
      <c r="M562" s="9"/>
      <c r="O562" s="24"/>
      <c r="S562" s="25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17"/>
      <c r="M563" s="17"/>
      <c r="O563" s="24"/>
      <c r="S563" s="25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9"/>
      <c r="M564" s="9"/>
      <c r="O564" s="24"/>
      <c r="S564" s="25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17"/>
      <c r="M565" s="17"/>
      <c r="O565" s="24"/>
      <c r="S565" s="25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9"/>
      <c r="M566" s="9"/>
      <c r="O566" s="24"/>
      <c r="S566" s="25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17"/>
      <c r="M567" s="17"/>
      <c r="O567" s="24"/>
      <c r="S567" s="25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9"/>
      <c r="M568" s="9"/>
      <c r="O568" s="24"/>
      <c r="S568" s="25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9"/>
      <c r="M569" s="9"/>
      <c r="O569" s="24"/>
      <c r="S569" s="25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17"/>
      <c r="M570" s="17"/>
      <c r="O570" s="24"/>
      <c r="S570" s="25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9"/>
      <c r="M571" s="9"/>
      <c r="O571" s="24"/>
      <c r="S571" s="25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17"/>
      <c r="M572" s="17"/>
      <c r="O572" s="24"/>
      <c r="S572" s="25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9"/>
      <c r="M573" s="9"/>
      <c r="O573" s="24"/>
      <c r="S573" s="25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17"/>
      <c r="M574" s="17"/>
      <c r="O574" s="24"/>
      <c r="S574" s="25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9"/>
      <c r="M575" s="9"/>
      <c r="O575" s="24"/>
      <c r="S575" s="25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17"/>
      <c r="M576" s="17"/>
      <c r="O576" s="24"/>
      <c r="S576" s="25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9"/>
      <c r="M577" s="9"/>
      <c r="O577" s="24"/>
      <c r="S577" s="25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17"/>
      <c r="M578" s="17"/>
      <c r="O578" s="24"/>
      <c r="S578" s="25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9"/>
      <c r="M579" s="9"/>
      <c r="O579" s="24"/>
      <c r="S579" s="25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17"/>
      <c r="M580" s="17"/>
      <c r="O580" s="24"/>
      <c r="S580" s="25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9"/>
      <c r="M581" s="9"/>
      <c r="O581" s="24"/>
      <c r="S581" s="25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17"/>
      <c r="M582" s="17"/>
      <c r="O582" s="24"/>
      <c r="S582" s="25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9"/>
      <c r="M583" s="9"/>
      <c r="O583" s="24"/>
      <c r="S583" s="25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17"/>
      <c r="M584" s="17"/>
      <c r="O584" s="24"/>
      <c r="S584" s="25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9"/>
      <c r="M585" s="9"/>
      <c r="O585" s="24"/>
      <c r="S585" s="25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17"/>
      <c r="M586" s="17"/>
      <c r="O586" s="24"/>
      <c r="S586" s="25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9"/>
      <c r="M587" s="9"/>
      <c r="O587" s="24"/>
      <c r="S587" s="25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17"/>
      <c r="M588" s="17"/>
      <c r="O588" s="24"/>
      <c r="S588" s="25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9"/>
      <c r="M589" s="9"/>
      <c r="O589" s="24"/>
      <c r="S589" s="25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17"/>
      <c r="M590" s="17"/>
      <c r="O590" s="24"/>
      <c r="S590" s="25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9"/>
      <c r="M591" s="9"/>
      <c r="O591" s="24"/>
      <c r="S591" s="25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17"/>
      <c r="M592" s="17"/>
      <c r="O592" s="24"/>
      <c r="S592" s="25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9"/>
      <c r="M593" s="9"/>
      <c r="O593" s="24"/>
      <c r="S593" s="25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17"/>
      <c r="M594" s="17"/>
      <c r="O594" s="24"/>
      <c r="S594" s="25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9"/>
      <c r="M595" s="9"/>
      <c r="O595" s="24"/>
      <c r="S595" s="25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17"/>
      <c r="M596" s="17"/>
      <c r="O596" s="24"/>
      <c r="S596" s="25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9"/>
      <c r="M597" s="9"/>
      <c r="O597" s="24"/>
      <c r="S597" s="25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17"/>
      <c r="M598" s="17"/>
      <c r="O598" s="24"/>
      <c r="S598" s="25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9"/>
      <c r="M599" s="9"/>
      <c r="O599" s="24"/>
      <c r="S599" s="25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17"/>
      <c r="M600" s="17"/>
      <c r="O600" s="24"/>
      <c r="S600" s="25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9"/>
      <c r="M601" s="9"/>
      <c r="O601" s="24"/>
      <c r="S601" s="25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17"/>
      <c r="M602" s="17"/>
      <c r="O602" s="24"/>
      <c r="S602" s="25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9"/>
      <c r="M603" s="9"/>
      <c r="O603" s="24"/>
      <c r="S603" s="25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17"/>
      <c r="M604" s="17"/>
      <c r="O604" s="24"/>
      <c r="S604" s="25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9"/>
      <c r="M605" s="9"/>
      <c r="O605" s="24"/>
      <c r="S605" s="25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17"/>
      <c r="M606" s="17"/>
      <c r="O606" s="24"/>
      <c r="S606" s="25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9"/>
      <c r="M607" s="9"/>
      <c r="O607" s="24"/>
      <c r="S607" s="25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17"/>
      <c r="M608" s="17"/>
      <c r="O608" s="24"/>
      <c r="S608" s="25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9"/>
      <c r="M609" s="9"/>
      <c r="O609" s="24"/>
      <c r="S609" s="25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17"/>
      <c r="M610" s="17"/>
      <c r="O610" s="24"/>
      <c r="S610" s="25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9"/>
      <c r="M611" s="9"/>
      <c r="O611" s="24"/>
      <c r="S611" s="25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17"/>
      <c r="M612" s="17"/>
      <c r="O612" s="24"/>
      <c r="S612" s="25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9"/>
      <c r="M613" s="9"/>
      <c r="O613" s="24"/>
      <c r="S613" s="25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17"/>
      <c r="M614" s="17"/>
      <c r="O614" s="24"/>
      <c r="S614" s="25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9"/>
      <c r="M615" s="9"/>
      <c r="O615" s="24"/>
      <c r="S615" s="25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17"/>
      <c r="M616" s="17"/>
      <c r="O616" s="24"/>
      <c r="S616" s="25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9"/>
      <c r="M617" s="9"/>
      <c r="O617" s="24"/>
      <c r="S617" s="25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17"/>
      <c r="M618" s="17"/>
      <c r="O618" s="24"/>
      <c r="S618" s="25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9"/>
      <c r="M619" s="9"/>
      <c r="O619" s="24"/>
      <c r="S619" s="25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17"/>
      <c r="M620" s="17"/>
      <c r="O620" s="24"/>
      <c r="S620" s="25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9"/>
      <c r="M621" s="9"/>
      <c r="O621" s="24"/>
      <c r="S621" s="25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17"/>
      <c r="M622" s="17"/>
      <c r="O622" s="24"/>
      <c r="S622" s="25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9"/>
      <c r="M623" s="9"/>
      <c r="O623" s="24"/>
      <c r="S623" s="25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17"/>
      <c r="M624" s="17"/>
      <c r="O624" s="24"/>
      <c r="S624" s="25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9"/>
      <c r="M625" s="9"/>
      <c r="O625" s="24"/>
      <c r="S625" s="25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17"/>
      <c r="M626" s="17"/>
      <c r="O626" s="24"/>
      <c r="S626" s="25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9"/>
      <c r="M627" s="9"/>
      <c r="O627" s="24"/>
      <c r="S627" s="25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17"/>
      <c r="M628" s="17"/>
      <c r="O628" s="24"/>
      <c r="S628" s="25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9"/>
      <c r="M629" s="9"/>
      <c r="O629" s="24"/>
      <c r="S629" s="25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17"/>
      <c r="M630" s="17"/>
      <c r="O630" s="24"/>
      <c r="S630" s="25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9"/>
      <c r="M631" s="9"/>
      <c r="O631" s="24"/>
      <c r="S631" s="25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17"/>
      <c r="M632" s="17"/>
      <c r="O632" s="24"/>
      <c r="S632" s="25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9"/>
      <c r="M633" s="9"/>
      <c r="O633" s="24"/>
      <c r="S633" s="25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17"/>
      <c r="M634" s="17"/>
      <c r="O634" s="24"/>
      <c r="S634" s="25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9"/>
      <c r="M635" s="9"/>
      <c r="O635" s="24"/>
      <c r="S635" s="25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17"/>
      <c r="M636" s="17"/>
      <c r="O636" s="24"/>
      <c r="S636" s="25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9"/>
      <c r="M637" s="9"/>
      <c r="O637" s="24"/>
      <c r="S637" s="25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17"/>
      <c r="M638" s="17"/>
      <c r="O638" s="24"/>
      <c r="S638" s="25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9"/>
      <c r="M639" s="9"/>
      <c r="O639" s="24"/>
      <c r="S639" s="25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17"/>
      <c r="M640" s="17"/>
      <c r="O640" s="24"/>
      <c r="S640" s="25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9"/>
      <c r="M641" s="9"/>
      <c r="O641" s="24"/>
      <c r="S641" s="25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17"/>
      <c r="M642" s="17"/>
      <c r="O642" s="24"/>
      <c r="S642" s="25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9"/>
      <c r="M643" s="9"/>
      <c r="O643" s="24"/>
      <c r="S643" s="25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17"/>
      <c r="M644" s="17"/>
      <c r="O644" s="24"/>
      <c r="S644" s="25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9"/>
      <c r="M645" s="9"/>
      <c r="O645" s="24"/>
      <c r="S645" s="25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17"/>
      <c r="M646" s="17"/>
      <c r="O646" s="24"/>
      <c r="S646" s="25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9"/>
      <c r="M647" s="9"/>
      <c r="O647" s="24"/>
      <c r="S647" s="25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17"/>
      <c r="M648" s="17"/>
      <c r="O648" s="24"/>
      <c r="S648" s="25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9"/>
      <c r="M649" s="9"/>
      <c r="O649" s="24"/>
      <c r="S649" s="25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9"/>
      <c r="M650" s="9"/>
      <c r="O650" s="24"/>
      <c r="S650" s="25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17"/>
      <c r="M651" s="17"/>
      <c r="O651" s="24"/>
      <c r="S651" s="25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9"/>
      <c r="M652" s="9"/>
      <c r="O652" s="24"/>
      <c r="S652" s="25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17"/>
      <c r="M653" s="17"/>
      <c r="O653" s="24"/>
      <c r="S653" s="25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9"/>
      <c r="M654" s="9"/>
      <c r="O654" s="24"/>
      <c r="S654" s="25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17"/>
      <c r="M655" s="17"/>
      <c r="O655" s="24"/>
      <c r="S655" s="25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9"/>
      <c r="M656" s="9"/>
      <c r="O656" s="24"/>
      <c r="S656" s="25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17"/>
      <c r="M657" s="17"/>
      <c r="O657" s="24"/>
      <c r="S657" s="25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9"/>
      <c r="M658" s="9"/>
      <c r="O658" s="24"/>
      <c r="S658" s="25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17"/>
      <c r="M659" s="17"/>
      <c r="O659" s="24"/>
      <c r="S659" s="25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9"/>
      <c r="M660" s="9"/>
      <c r="O660" s="24"/>
      <c r="S660" s="25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17"/>
      <c r="M661" s="17"/>
      <c r="O661" s="24"/>
      <c r="S661" s="25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9"/>
      <c r="M662" s="9"/>
      <c r="O662" s="24"/>
      <c r="S662" s="25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17"/>
      <c r="M663" s="17"/>
      <c r="O663" s="24"/>
      <c r="S663" s="25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9"/>
      <c r="M664" s="9"/>
      <c r="O664" s="24"/>
      <c r="S664" s="25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17"/>
      <c r="M665" s="17"/>
      <c r="O665" s="24"/>
      <c r="S665" s="25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9"/>
      <c r="M666" s="9"/>
      <c r="O666" s="24"/>
      <c r="S666" s="25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17"/>
      <c r="M667" s="17"/>
      <c r="O667" s="24"/>
      <c r="S667" s="25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9"/>
      <c r="M668" s="9"/>
      <c r="O668" s="24"/>
      <c r="S668" s="25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17"/>
      <c r="M669" s="17"/>
      <c r="O669" s="24"/>
      <c r="S669" s="25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9"/>
      <c r="M670" s="9"/>
      <c r="O670" s="24"/>
      <c r="S670" s="25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17"/>
      <c r="M671" s="17"/>
      <c r="O671" s="24"/>
      <c r="S671" s="25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9"/>
      <c r="M672" s="9"/>
      <c r="O672" s="24"/>
      <c r="S672" s="25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17"/>
      <c r="M673" s="17"/>
      <c r="O673" s="24"/>
      <c r="S673" s="25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9"/>
      <c r="M674" s="9"/>
      <c r="O674" s="24"/>
      <c r="S674" s="25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17"/>
      <c r="M675" s="17"/>
      <c r="O675" s="24"/>
      <c r="S675" s="25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9"/>
      <c r="M676" s="9"/>
      <c r="O676" s="24"/>
      <c r="S676" s="25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17"/>
      <c r="M677" s="17"/>
      <c r="O677" s="24"/>
      <c r="S677" s="25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9"/>
      <c r="M678" s="9"/>
      <c r="O678" s="24"/>
      <c r="S678" s="25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17"/>
      <c r="M679" s="17"/>
      <c r="O679" s="24"/>
      <c r="S679" s="25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9"/>
      <c r="M680" s="9"/>
      <c r="O680" s="24"/>
      <c r="S680" s="25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17"/>
      <c r="M681" s="17"/>
      <c r="O681" s="24"/>
      <c r="S681" s="25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9"/>
      <c r="M682" s="9"/>
      <c r="O682" s="24"/>
      <c r="S682" s="25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17"/>
      <c r="M683" s="17"/>
      <c r="O683" s="24"/>
      <c r="S683" s="25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9"/>
      <c r="M684" s="9"/>
      <c r="O684" s="24"/>
      <c r="S684" s="25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17"/>
      <c r="M685" s="17"/>
      <c r="O685" s="24"/>
      <c r="S685" s="25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9"/>
      <c r="M686" s="9"/>
      <c r="O686" s="24"/>
      <c r="S686" s="25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17"/>
      <c r="M687" s="17"/>
      <c r="O687" s="24"/>
      <c r="S687" s="25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9"/>
      <c r="M688" s="9"/>
      <c r="O688" s="24"/>
      <c r="S688" s="25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17"/>
      <c r="M689" s="17"/>
      <c r="O689" s="24"/>
      <c r="S689" s="25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9"/>
      <c r="M690" s="9"/>
      <c r="O690" s="24"/>
      <c r="S690" s="25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17"/>
      <c r="M691" s="17"/>
      <c r="O691" s="24"/>
      <c r="S691" s="25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9"/>
      <c r="M692" s="9"/>
      <c r="O692" s="24"/>
      <c r="S692" s="25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17"/>
      <c r="M693" s="17"/>
      <c r="O693" s="24"/>
      <c r="S693" s="25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9"/>
      <c r="M694" s="9"/>
      <c r="O694" s="24"/>
      <c r="S694" s="25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17"/>
      <c r="M695" s="17"/>
      <c r="O695" s="24"/>
      <c r="S695" s="25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9"/>
      <c r="M696" s="9"/>
      <c r="O696" s="24"/>
      <c r="S696" s="25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17"/>
      <c r="M697" s="17"/>
      <c r="O697" s="24"/>
      <c r="S697" s="25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9"/>
      <c r="M698" s="9"/>
      <c r="O698" s="24"/>
      <c r="S698" s="25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17"/>
      <c r="M699" s="17"/>
      <c r="O699" s="24"/>
      <c r="S699" s="25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9"/>
      <c r="M700" s="9"/>
      <c r="O700" s="24"/>
      <c r="S700" s="25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17"/>
      <c r="M701" s="17"/>
      <c r="O701" s="24"/>
      <c r="S701" s="25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9"/>
      <c r="M702" s="9"/>
      <c r="O702" s="24"/>
      <c r="S702" s="25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17"/>
      <c r="M703" s="17"/>
      <c r="O703" s="24"/>
      <c r="S703" s="25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9"/>
      <c r="M704" s="9"/>
      <c r="O704" s="24"/>
      <c r="S704" s="25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17"/>
      <c r="M705" s="17"/>
      <c r="O705" s="24"/>
      <c r="S705" s="25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9"/>
      <c r="M706" s="9"/>
      <c r="O706" s="24"/>
      <c r="S706" s="25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17"/>
      <c r="M707" s="17"/>
      <c r="O707" s="24"/>
      <c r="S707" s="25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9"/>
      <c r="M708" s="9"/>
      <c r="O708" s="24"/>
      <c r="S708" s="25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17"/>
      <c r="M709" s="17"/>
      <c r="O709" s="24"/>
      <c r="S709" s="25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9"/>
      <c r="M710" s="9"/>
      <c r="O710" s="24"/>
      <c r="S710" s="25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17"/>
      <c r="M711" s="17"/>
      <c r="O711" s="24"/>
      <c r="S711" s="25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9"/>
      <c r="M712" s="9"/>
      <c r="O712" s="24"/>
      <c r="S712" s="25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17"/>
      <c r="M713" s="17"/>
      <c r="O713" s="24"/>
      <c r="S713" s="25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9"/>
      <c r="M714" s="9"/>
      <c r="O714" s="24"/>
      <c r="S714" s="25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17"/>
      <c r="M715" s="17"/>
      <c r="O715" s="24"/>
      <c r="S715" s="25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9"/>
      <c r="M716" s="9"/>
      <c r="O716" s="24"/>
      <c r="S716" s="25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17"/>
      <c r="M717" s="17"/>
      <c r="O717" s="24"/>
      <c r="S717" s="25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9"/>
      <c r="M718" s="9"/>
      <c r="O718" s="24"/>
      <c r="S718" s="25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17"/>
      <c r="M719" s="17"/>
      <c r="O719" s="24"/>
      <c r="S719" s="25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9"/>
      <c r="M720" s="9"/>
      <c r="O720" s="24"/>
      <c r="S720" s="25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17"/>
      <c r="M721" s="17"/>
      <c r="O721" s="24"/>
      <c r="S721" s="25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9"/>
      <c r="M722" s="9"/>
      <c r="O722" s="24"/>
      <c r="S722" s="25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17"/>
      <c r="M723" s="17"/>
      <c r="O723" s="24"/>
      <c r="S723" s="25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9"/>
      <c r="M724" s="9"/>
      <c r="O724" s="24"/>
      <c r="S724" s="25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17"/>
      <c r="M725" s="17"/>
      <c r="O725" s="24"/>
      <c r="S725" s="25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9"/>
      <c r="M726" s="9"/>
      <c r="O726" s="24"/>
      <c r="S726" s="25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17"/>
      <c r="M727" s="17"/>
      <c r="O727" s="24"/>
      <c r="S727" s="25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9"/>
      <c r="M728" s="9"/>
      <c r="O728" s="24"/>
      <c r="S728" s="25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17"/>
      <c r="M729" s="17"/>
      <c r="O729" s="24"/>
      <c r="S729" s="25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9"/>
      <c r="M730" s="9"/>
      <c r="O730" s="24"/>
      <c r="S730" s="25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9"/>
      <c r="M731" s="9"/>
      <c r="O731" s="24"/>
      <c r="S731" s="25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17"/>
      <c r="M732" s="17"/>
      <c r="O732" s="24"/>
      <c r="S732" s="25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9"/>
      <c r="M733" s="9"/>
      <c r="O733" s="24"/>
      <c r="S733" s="25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17"/>
      <c r="M734" s="17"/>
      <c r="O734" s="24"/>
      <c r="S734" s="25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9"/>
      <c r="M735" s="9"/>
      <c r="O735" s="24"/>
      <c r="S735" s="25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17"/>
      <c r="M736" s="17"/>
      <c r="O736" s="24"/>
      <c r="S736" s="25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9"/>
      <c r="M737" s="9"/>
      <c r="O737" s="24"/>
      <c r="S737" s="25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17"/>
      <c r="M738" s="17"/>
      <c r="O738" s="24"/>
      <c r="S738" s="25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9"/>
      <c r="M739" s="9"/>
      <c r="O739" s="24"/>
      <c r="S739" s="25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17"/>
      <c r="M740" s="17"/>
      <c r="O740" s="24"/>
      <c r="S740" s="25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9"/>
      <c r="M741" s="9"/>
      <c r="O741" s="24"/>
      <c r="S741" s="25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17"/>
      <c r="M742" s="17"/>
      <c r="O742" s="24"/>
      <c r="S742" s="25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9"/>
      <c r="M743" s="9"/>
      <c r="O743" s="24"/>
      <c r="S743" s="25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17"/>
      <c r="M744" s="17"/>
      <c r="O744" s="24"/>
      <c r="S744" s="25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9"/>
      <c r="M745" s="9"/>
      <c r="O745" s="24"/>
      <c r="S745" s="25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17"/>
      <c r="M746" s="17"/>
      <c r="O746" s="24"/>
      <c r="S746" s="25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9"/>
      <c r="M747" s="9"/>
      <c r="O747" s="24"/>
      <c r="S747" s="25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17"/>
      <c r="M748" s="17"/>
      <c r="O748" s="24"/>
      <c r="S748" s="25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9"/>
      <c r="M749" s="9"/>
      <c r="O749" s="24"/>
      <c r="S749" s="25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17"/>
      <c r="M750" s="17"/>
      <c r="O750" s="24"/>
      <c r="S750" s="25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9"/>
      <c r="M751" s="9"/>
      <c r="O751" s="24"/>
      <c r="S751" s="25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17"/>
      <c r="M752" s="17"/>
      <c r="O752" s="24"/>
      <c r="S752" s="25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9"/>
      <c r="M753" s="9"/>
      <c r="O753" s="24"/>
      <c r="S753" s="25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17"/>
      <c r="M754" s="17"/>
      <c r="O754" s="24"/>
      <c r="S754" s="25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9"/>
      <c r="M755" s="9"/>
      <c r="O755" s="24"/>
      <c r="S755" s="25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17"/>
      <c r="M756" s="17"/>
      <c r="O756" s="24"/>
      <c r="S756" s="25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9"/>
      <c r="M757" s="9"/>
      <c r="O757" s="24"/>
      <c r="S757" s="25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17"/>
      <c r="M758" s="17"/>
      <c r="O758" s="24"/>
      <c r="S758" s="25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9"/>
      <c r="M759" s="9"/>
      <c r="O759" s="24"/>
      <c r="S759" s="25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17"/>
      <c r="M760" s="17"/>
      <c r="O760" s="24"/>
      <c r="S760" s="25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9"/>
      <c r="M761" s="9"/>
      <c r="O761" s="24"/>
      <c r="S761" s="25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17"/>
      <c r="M762" s="17"/>
      <c r="O762" s="24"/>
      <c r="S762" s="25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9"/>
      <c r="M763" s="9"/>
      <c r="O763" s="24"/>
      <c r="S763" s="25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17"/>
      <c r="M764" s="17"/>
      <c r="O764" s="24"/>
      <c r="S764" s="25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9"/>
      <c r="M765" s="9"/>
      <c r="O765" s="24"/>
      <c r="S765" s="25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17"/>
      <c r="M766" s="17"/>
      <c r="O766" s="24"/>
      <c r="S766" s="25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9"/>
      <c r="M767" s="9"/>
      <c r="O767" s="24"/>
      <c r="S767" s="25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17"/>
      <c r="M768" s="17"/>
      <c r="O768" s="24"/>
      <c r="S768" s="25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9"/>
      <c r="M769" s="9"/>
      <c r="O769" s="24"/>
      <c r="S769" s="25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17"/>
      <c r="M770" s="17"/>
      <c r="O770" s="24"/>
      <c r="S770" s="25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9"/>
      <c r="M771" s="9"/>
      <c r="O771" s="24"/>
      <c r="S771" s="25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17"/>
      <c r="M772" s="17"/>
      <c r="O772" s="24"/>
      <c r="S772" s="25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9"/>
      <c r="M773" s="9"/>
      <c r="O773" s="24"/>
      <c r="S773" s="25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17"/>
      <c r="M774" s="17"/>
      <c r="O774" s="24"/>
      <c r="S774" s="25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9"/>
      <c r="M775" s="9"/>
      <c r="O775" s="24"/>
      <c r="S775" s="25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17"/>
      <c r="M776" s="17"/>
      <c r="O776" s="24"/>
      <c r="S776" s="25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9"/>
      <c r="M777" s="9"/>
      <c r="O777" s="24"/>
      <c r="S777" s="25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17"/>
      <c r="M778" s="17"/>
      <c r="O778" s="24"/>
      <c r="S778" s="25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9"/>
      <c r="M779" s="9"/>
      <c r="O779" s="24"/>
      <c r="S779" s="25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17"/>
      <c r="M780" s="17"/>
      <c r="O780" s="24"/>
      <c r="S780" s="25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9"/>
      <c r="M781" s="9"/>
      <c r="O781" s="24"/>
      <c r="S781" s="25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17"/>
      <c r="M782" s="17"/>
      <c r="O782" s="24"/>
      <c r="S782" s="25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9"/>
      <c r="M783" s="9"/>
      <c r="O783" s="24"/>
      <c r="S783" s="25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17"/>
      <c r="M784" s="17"/>
      <c r="O784" s="24"/>
      <c r="S784" s="25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9"/>
      <c r="M785" s="9"/>
      <c r="O785" s="24"/>
      <c r="S785" s="25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17"/>
      <c r="M786" s="17"/>
      <c r="O786" s="24"/>
      <c r="S786" s="25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9"/>
      <c r="M787" s="9"/>
      <c r="O787" s="24"/>
      <c r="S787" s="25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17"/>
      <c r="M788" s="17"/>
      <c r="O788" s="24"/>
      <c r="S788" s="25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9"/>
      <c r="M789" s="9"/>
      <c r="O789" s="24"/>
      <c r="S789" s="25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17"/>
      <c r="M790" s="17"/>
      <c r="O790" s="24"/>
      <c r="S790" s="25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9"/>
      <c r="M791" s="9"/>
      <c r="O791" s="24"/>
      <c r="S791" s="25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17"/>
      <c r="M792" s="17"/>
      <c r="O792" s="24"/>
      <c r="S792" s="25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9"/>
      <c r="M793" s="9"/>
      <c r="O793" s="24"/>
      <c r="S793" s="25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17"/>
      <c r="M794" s="17"/>
      <c r="O794" s="24"/>
      <c r="S794" s="25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9"/>
      <c r="M795" s="9"/>
      <c r="O795" s="24"/>
      <c r="S795" s="25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17"/>
      <c r="M796" s="17"/>
      <c r="O796" s="24"/>
      <c r="S796" s="25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9"/>
      <c r="M797" s="9"/>
      <c r="O797" s="24"/>
      <c r="S797" s="25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17"/>
      <c r="M798" s="17"/>
      <c r="O798" s="24"/>
      <c r="S798" s="25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9"/>
      <c r="M799" s="9"/>
      <c r="O799" s="24"/>
      <c r="S799" s="25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17"/>
      <c r="M800" s="17"/>
      <c r="O800" s="24"/>
      <c r="S800" s="25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9"/>
      <c r="M801" s="9"/>
      <c r="O801" s="24"/>
      <c r="S801" s="25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17"/>
      <c r="M802" s="17"/>
      <c r="O802" s="24"/>
      <c r="S802" s="25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9"/>
      <c r="M803" s="9"/>
      <c r="O803" s="24"/>
      <c r="S803" s="25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17"/>
      <c r="M804" s="17"/>
      <c r="O804" s="24"/>
      <c r="S804" s="25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9"/>
      <c r="M805" s="9"/>
      <c r="O805" s="24"/>
      <c r="S805" s="25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17"/>
      <c r="M806" s="17"/>
      <c r="O806" s="24"/>
      <c r="S806" s="25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9"/>
      <c r="M807" s="9"/>
      <c r="O807" s="24"/>
      <c r="S807" s="25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17"/>
      <c r="M808" s="17"/>
      <c r="O808" s="24"/>
      <c r="S808" s="25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9"/>
      <c r="M809" s="9"/>
      <c r="O809" s="24"/>
      <c r="S809" s="25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17"/>
      <c r="M810" s="17"/>
      <c r="O810" s="24"/>
      <c r="S810" s="25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9"/>
      <c r="M811" s="9"/>
      <c r="O811" s="24"/>
      <c r="S811" s="25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9"/>
      <c r="M812" s="9"/>
      <c r="O812" s="24"/>
      <c r="S812" s="25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17"/>
      <c r="M813" s="17"/>
      <c r="O813" s="24"/>
      <c r="S813" s="25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9"/>
      <c r="M814" s="9"/>
      <c r="O814" s="24"/>
      <c r="S814" s="25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17"/>
      <c r="M815" s="17"/>
      <c r="O815" s="24"/>
      <c r="S815" s="25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9"/>
      <c r="M816" s="9"/>
      <c r="O816" s="24"/>
      <c r="S816" s="25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17"/>
      <c r="M817" s="17"/>
      <c r="O817" s="24"/>
      <c r="S817" s="25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9"/>
      <c r="M818" s="9"/>
      <c r="O818" s="24"/>
      <c r="S818" s="25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17"/>
      <c r="M819" s="17"/>
      <c r="O819" s="24"/>
      <c r="S819" s="25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9"/>
      <c r="M820" s="9"/>
      <c r="O820" s="24"/>
      <c r="S820" s="25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17"/>
      <c r="M821" s="17"/>
      <c r="O821" s="24"/>
      <c r="S821" s="25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9"/>
      <c r="M822" s="9"/>
      <c r="O822" s="24"/>
      <c r="S822" s="25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17"/>
      <c r="M823" s="17"/>
      <c r="O823" s="24"/>
      <c r="S823" s="25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9"/>
      <c r="M824" s="9"/>
      <c r="O824" s="24"/>
      <c r="S824" s="25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17"/>
      <c r="M825" s="17"/>
      <c r="O825" s="24"/>
      <c r="S825" s="25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9"/>
      <c r="M826" s="9"/>
      <c r="O826" s="24"/>
      <c r="S826" s="25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17"/>
      <c r="M827" s="17"/>
      <c r="O827" s="24"/>
      <c r="S827" s="25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9"/>
      <c r="M828" s="9"/>
      <c r="O828" s="24"/>
      <c r="S828" s="25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17"/>
      <c r="M829" s="17"/>
      <c r="O829" s="24"/>
      <c r="S829" s="25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9"/>
      <c r="M830" s="9"/>
      <c r="O830" s="24"/>
      <c r="S830" s="25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17"/>
      <c r="M831" s="17"/>
      <c r="O831" s="24"/>
      <c r="S831" s="25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9"/>
      <c r="M832" s="9"/>
      <c r="O832" s="24"/>
      <c r="S832" s="25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17"/>
      <c r="M833" s="17"/>
      <c r="O833" s="24"/>
      <c r="S833" s="25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9"/>
      <c r="M834" s="9"/>
      <c r="O834" s="24"/>
      <c r="S834" s="25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17"/>
      <c r="M835" s="17"/>
      <c r="O835" s="24"/>
      <c r="S835" s="25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9"/>
      <c r="M836" s="9"/>
      <c r="O836" s="24"/>
      <c r="S836" s="25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17"/>
      <c r="M837" s="17"/>
      <c r="O837" s="24"/>
      <c r="S837" s="25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9"/>
      <c r="M838" s="9"/>
      <c r="O838" s="24"/>
      <c r="S838" s="25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17"/>
      <c r="M839" s="17"/>
      <c r="O839" s="24"/>
      <c r="S839" s="25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9"/>
      <c r="M840" s="9"/>
      <c r="O840" s="24"/>
      <c r="S840" s="25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17"/>
      <c r="M841" s="17"/>
      <c r="O841" s="24"/>
      <c r="S841" s="25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9"/>
      <c r="M842" s="9"/>
      <c r="O842" s="24"/>
      <c r="S842" s="25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17"/>
      <c r="M843" s="17"/>
      <c r="O843" s="24"/>
      <c r="S843" s="25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9"/>
      <c r="M844" s="9"/>
      <c r="O844" s="24"/>
      <c r="S844" s="25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17"/>
      <c r="M845" s="17"/>
      <c r="O845" s="24"/>
      <c r="S845" s="25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9"/>
      <c r="M846" s="9"/>
      <c r="O846" s="24"/>
      <c r="S846" s="25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17"/>
      <c r="M847" s="17"/>
      <c r="O847" s="24"/>
      <c r="S847" s="25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9"/>
      <c r="M848" s="9"/>
      <c r="O848" s="24"/>
      <c r="S848" s="25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17"/>
      <c r="M849" s="17"/>
      <c r="O849" s="24"/>
      <c r="S849" s="25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9"/>
      <c r="M850" s="9"/>
      <c r="O850" s="24"/>
      <c r="S850" s="25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17"/>
      <c r="M851" s="17"/>
      <c r="O851" s="24"/>
      <c r="S851" s="25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9"/>
      <c r="M852" s="9"/>
      <c r="O852" s="24"/>
      <c r="S852" s="25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17"/>
      <c r="M853" s="17"/>
      <c r="O853" s="24"/>
      <c r="S853" s="25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9"/>
      <c r="M854" s="9"/>
      <c r="O854" s="24"/>
      <c r="S854" s="25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17"/>
      <c r="M855" s="17"/>
      <c r="O855" s="24"/>
      <c r="S855" s="25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9"/>
      <c r="M856" s="9"/>
      <c r="O856" s="24"/>
      <c r="S856" s="25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17"/>
      <c r="M857" s="17"/>
      <c r="O857" s="24"/>
      <c r="S857" s="25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9"/>
      <c r="M858" s="9"/>
      <c r="O858" s="24"/>
      <c r="S858" s="25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17"/>
      <c r="M859" s="17"/>
      <c r="O859" s="24"/>
      <c r="S859" s="25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9"/>
      <c r="M860" s="9"/>
      <c r="O860" s="24"/>
      <c r="S860" s="25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17"/>
      <c r="M861" s="17"/>
      <c r="O861" s="24"/>
      <c r="S861" s="25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9"/>
      <c r="M862" s="9"/>
      <c r="O862" s="24"/>
      <c r="S862" s="25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17"/>
      <c r="M863" s="17"/>
      <c r="O863" s="24"/>
      <c r="S863" s="25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9"/>
      <c r="M864" s="9"/>
      <c r="O864" s="24"/>
      <c r="S864" s="25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17"/>
      <c r="M865" s="17"/>
      <c r="O865" s="24"/>
      <c r="S865" s="25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9"/>
      <c r="M866" s="9"/>
      <c r="O866" s="24"/>
      <c r="S866" s="25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17"/>
      <c r="M867" s="17"/>
      <c r="O867" s="24"/>
      <c r="S867" s="25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9"/>
      <c r="M868" s="9"/>
      <c r="O868" s="24"/>
      <c r="S868" s="25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17"/>
      <c r="M869" s="17"/>
      <c r="O869" s="24"/>
      <c r="S869" s="25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9"/>
      <c r="M870" s="9"/>
      <c r="O870" s="24"/>
      <c r="S870" s="25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17"/>
      <c r="M871" s="17"/>
      <c r="O871" s="24"/>
      <c r="S871" s="25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9"/>
      <c r="M872" s="9"/>
      <c r="O872" s="24"/>
      <c r="S872" s="25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17"/>
      <c r="M873" s="17"/>
      <c r="O873" s="24"/>
      <c r="S873" s="25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9"/>
      <c r="M874" s="9"/>
      <c r="O874" s="24"/>
      <c r="S874" s="25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17"/>
      <c r="M875" s="17"/>
      <c r="O875" s="24"/>
      <c r="S875" s="25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9"/>
      <c r="M876" s="9"/>
      <c r="O876" s="24"/>
      <c r="S876" s="25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17"/>
      <c r="M877" s="17"/>
      <c r="O877" s="24"/>
      <c r="S877" s="25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9"/>
      <c r="M878" s="9"/>
      <c r="O878" s="24"/>
      <c r="S878" s="25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17"/>
      <c r="M879" s="17"/>
      <c r="O879" s="24"/>
      <c r="S879" s="25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9"/>
      <c r="M880" s="9"/>
      <c r="O880" s="24"/>
      <c r="S880" s="25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17"/>
      <c r="M881" s="17"/>
      <c r="O881" s="24"/>
      <c r="S881" s="25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9"/>
      <c r="M882" s="9"/>
      <c r="O882" s="24"/>
      <c r="S882" s="25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17"/>
      <c r="M883" s="17"/>
      <c r="O883" s="24"/>
      <c r="S883" s="25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9"/>
      <c r="M884" s="9"/>
      <c r="O884" s="24"/>
      <c r="S884" s="25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17"/>
      <c r="M885" s="17"/>
      <c r="O885" s="24"/>
      <c r="S885" s="25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9"/>
      <c r="M886" s="9"/>
      <c r="O886" s="24"/>
      <c r="S886" s="25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17"/>
      <c r="M887" s="17"/>
      <c r="O887" s="24"/>
      <c r="S887" s="25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9"/>
      <c r="M888" s="9"/>
      <c r="O888" s="24"/>
      <c r="S888" s="25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17"/>
      <c r="M889" s="17"/>
      <c r="O889" s="24"/>
      <c r="S889" s="25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9"/>
      <c r="M890" s="9"/>
      <c r="O890" s="24"/>
      <c r="S890" s="25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17"/>
      <c r="M891" s="17"/>
      <c r="O891" s="24"/>
      <c r="S891" s="25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9"/>
      <c r="M892" s="9"/>
      <c r="O892" s="24"/>
      <c r="S892" s="25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9"/>
      <c r="M893" s="9"/>
      <c r="O893" s="24"/>
      <c r="S893" s="25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17"/>
      <c r="M894" s="17"/>
      <c r="O894" s="24"/>
      <c r="S894" s="25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9"/>
      <c r="M895" s="9"/>
      <c r="O895" s="24"/>
      <c r="S895" s="25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17"/>
      <c r="M896" s="17"/>
      <c r="O896" s="24"/>
      <c r="S896" s="25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9"/>
      <c r="M897" s="9"/>
      <c r="O897" s="24"/>
      <c r="S897" s="25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17"/>
      <c r="M898" s="17"/>
      <c r="O898" s="24"/>
      <c r="S898" s="25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9"/>
      <c r="M899" s="9"/>
      <c r="O899" s="24"/>
      <c r="S899" s="25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17"/>
      <c r="M900" s="17"/>
      <c r="O900" s="24"/>
      <c r="S900" s="25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9"/>
      <c r="M901" s="9"/>
      <c r="O901" s="24"/>
      <c r="S901" s="25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17"/>
      <c r="M902" s="17"/>
      <c r="O902" s="24"/>
      <c r="S902" s="25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9"/>
      <c r="M903" s="9"/>
      <c r="O903" s="24"/>
      <c r="S903" s="25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17"/>
      <c r="M904" s="17"/>
      <c r="O904" s="24"/>
      <c r="S904" s="25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9"/>
      <c r="M905" s="9"/>
      <c r="O905" s="24"/>
      <c r="S905" s="25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17"/>
      <c r="M906" s="17"/>
      <c r="O906" s="24"/>
      <c r="S906" s="25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9"/>
      <c r="M907" s="9"/>
      <c r="O907" s="24"/>
      <c r="S907" s="25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17"/>
      <c r="M908" s="17"/>
      <c r="O908" s="24"/>
      <c r="S908" s="25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9"/>
      <c r="M909" s="9"/>
      <c r="O909" s="24"/>
      <c r="S909" s="25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17"/>
      <c r="M910" s="17"/>
      <c r="O910" s="24"/>
      <c r="S910" s="25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9"/>
      <c r="M911" s="9"/>
      <c r="O911" s="24"/>
      <c r="S911" s="25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17"/>
      <c r="M912" s="17"/>
      <c r="O912" s="24"/>
      <c r="S912" s="25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9"/>
      <c r="M913" s="9"/>
      <c r="O913" s="24"/>
      <c r="S913" s="25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17"/>
      <c r="M914" s="17"/>
      <c r="O914" s="24"/>
      <c r="S914" s="25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9"/>
      <c r="M915" s="9"/>
      <c r="O915" s="24"/>
      <c r="S915" s="25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17"/>
      <c r="M916" s="17"/>
      <c r="O916" s="24"/>
      <c r="S916" s="25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9"/>
      <c r="M917" s="9"/>
      <c r="O917" s="24"/>
      <c r="S917" s="25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17"/>
      <c r="M918" s="17"/>
      <c r="O918" s="24"/>
      <c r="S918" s="25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9"/>
      <c r="M919" s="9"/>
      <c r="O919" s="24"/>
      <c r="S919" s="25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17"/>
      <c r="M920" s="17"/>
      <c r="O920" s="24"/>
      <c r="S920" s="25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9"/>
      <c r="M921" s="9"/>
      <c r="O921" s="24"/>
      <c r="S921" s="25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17"/>
      <c r="M922" s="17"/>
      <c r="O922" s="24"/>
      <c r="S922" s="25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9"/>
      <c r="M923" s="9"/>
      <c r="O923" s="24"/>
      <c r="S923" s="25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17"/>
      <c r="M924" s="17"/>
      <c r="O924" s="24"/>
      <c r="S924" s="25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9"/>
      <c r="M925" s="9"/>
      <c r="O925" s="24"/>
      <c r="S925" s="25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17"/>
      <c r="M926" s="17"/>
      <c r="O926" s="24"/>
      <c r="S926" s="25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9"/>
      <c r="M927" s="9"/>
      <c r="O927" s="24"/>
      <c r="S927" s="25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17"/>
      <c r="M928" s="17"/>
      <c r="O928" s="24"/>
      <c r="S928" s="25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9"/>
      <c r="M929" s="9"/>
      <c r="O929" s="24"/>
      <c r="S929" s="25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17"/>
      <c r="M930" s="17"/>
      <c r="O930" s="24"/>
      <c r="S930" s="25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9"/>
      <c r="M931" s="9"/>
      <c r="O931" s="24"/>
      <c r="S931" s="25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17"/>
      <c r="M932" s="17"/>
      <c r="O932" s="24"/>
      <c r="S932" s="25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9"/>
      <c r="M933" s="9"/>
      <c r="O933" s="24"/>
      <c r="S933" s="25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17"/>
      <c r="M934" s="17"/>
      <c r="O934" s="24"/>
      <c r="S934" s="25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9"/>
      <c r="M935" s="9"/>
      <c r="O935" s="24"/>
      <c r="S935" s="25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17"/>
      <c r="M936" s="17"/>
      <c r="O936" s="24"/>
      <c r="S936" s="25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9"/>
      <c r="M937" s="9"/>
      <c r="O937" s="24"/>
      <c r="S937" s="25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17"/>
      <c r="M938" s="17"/>
      <c r="O938" s="24"/>
      <c r="S938" s="25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9"/>
      <c r="M939" s="9"/>
      <c r="O939" s="24"/>
      <c r="S939" s="25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17"/>
      <c r="M940" s="17"/>
      <c r="O940" s="24"/>
      <c r="S940" s="25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9"/>
      <c r="M941" s="9"/>
      <c r="O941" s="24"/>
      <c r="S941" s="25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17"/>
      <c r="M942" s="17"/>
      <c r="O942" s="24"/>
      <c r="S942" s="25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9"/>
      <c r="M943" s="9"/>
      <c r="O943" s="24"/>
      <c r="S943" s="25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17"/>
      <c r="M944" s="17"/>
      <c r="O944" s="24"/>
      <c r="S944" s="25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9"/>
      <c r="M945" s="9"/>
      <c r="O945" s="24"/>
      <c r="S945" s="25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17"/>
      <c r="M946" s="17"/>
      <c r="O946" s="24"/>
      <c r="S946" s="25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9"/>
      <c r="M947" s="9"/>
      <c r="O947" s="24"/>
      <c r="S947" s="25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17"/>
      <c r="M948" s="17"/>
      <c r="O948" s="24"/>
      <c r="S948" s="25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9"/>
      <c r="M949" s="9"/>
      <c r="O949" s="24"/>
      <c r="S949" s="25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17"/>
      <c r="M950" s="17"/>
      <c r="O950" s="24"/>
      <c r="S950" s="25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9"/>
      <c r="M951" s="9"/>
      <c r="O951" s="24"/>
      <c r="S951" s="25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17"/>
      <c r="M952" s="17"/>
      <c r="O952" s="24"/>
      <c r="S952" s="25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9"/>
      <c r="M953" s="9"/>
      <c r="O953" s="24"/>
      <c r="S953" s="25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17"/>
      <c r="M954" s="17"/>
      <c r="O954" s="24"/>
      <c r="S954" s="25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9"/>
      <c r="M955" s="9"/>
      <c r="O955" s="24"/>
      <c r="S955" s="25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17"/>
      <c r="M956" s="17"/>
      <c r="O956" s="24"/>
      <c r="S956" s="25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9"/>
      <c r="M957" s="9"/>
      <c r="O957" s="24"/>
      <c r="S957" s="25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17"/>
      <c r="M958" s="17"/>
      <c r="O958" s="24"/>
      <c r="S958" s="25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9"/>
      <c r="M959" s="9"/>
      <c r="O959" s="24"/>
      <c r="S959" s="25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17"/>
      <c r="M960" s="17"/>
      <c r="O960" s="24"/>
      <c r="S960" s="25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9"/>
      <c r="M961" s="9"/>
      <c r="O961" s="24"/>
      <c r="S961" s="25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17"/>
      <c r="M962" s="17"/>
      <c r="O962" s="24"/>
      <c r="S962" s="25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9"/>
      <c r="M963" s="9"/>
      <c r="O963" s="24"/>
      <c r="S963" s="25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17"/>
      <c r="M964" s="17"/>
      <c r="O964" s="24"/>
      <c r="S964" s="25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9"/>
      <c r="M965" s="9"/>
      <c r="O965" s="24"/>
      <c r="S965" s="25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17"/>
      <c r="M966" s="17"/>
      <c r="O966" s="24"/>
      <c r="S966" s="25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9"/>
      <c r="M967" s="9"/>
      <c r="O967" s="24"/>
      <c r="S967" s="25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17"/>
      <c r="M968" s="17"/>
      <c r="O968" s="24"/>
      <c r="S968" s="25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9"/>
      <c r="M969" s="9"/>
      <c r="O969" s="24"/>
      <c r="S969" s="25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17"/>
      <c r="M970" s="17"/>
      <c r="O970" s="24"/>
      <c r="S970" s="25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9"/>
      <c r="M971" s="9"/>
      <c r="O971" s="24"/>
      <c r="S971" s="25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17"/>
      <c r="M972" s="17"/>
      <c r="O972" s="24"/>
      <c r="S972" s="25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9"/>
      <c r="M973" s="9"/>
      <c r="O973" s="24"/>
      <c r="S973" s="25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O974" s="24"/>
      <c r="S974" s="25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O975" s="24"/>
      <c r="S975" s="25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O976" s="24"/>
      <c r="S976" s="25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O977" s="24"/>
      <c r="S977" s="25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O978" s="24"/>
      <c r="S978" s="25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O979" s="24"/>
      <c r="S979" s="25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O980" s="24"/>
      <c r="S980" s="25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O981" s="24"/>
      <c r="S981" s="25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O982" s="24"/>
      <c r="S982" s="25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O983" s="24"/>
      <c r="S983" s="25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O984" s="24"/>
      <c r="S984" s="25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O985" s="24"/>
      <c r="S985" s="25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O986" s="24"/>
      <c r="S986" s="25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O987" s="24"/>
      <c r="S987" s="25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O988" s="24"/>
      <c r="S988" s="25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O989" s="24"/>
      <c r="S989" s="25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O990" s="24"/>
      <c r="S990" s="25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O991" s="24"/>
      <c r="S991" s="25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O992" s="24"/>
      <c r="S992" s="25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O993" s="24"/>
      <c r="S993" s="25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O994" s="24"/>
      <c r="S994" s="25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O995" s="24"/>
      <c r="S995" s="25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O996" s="24"/>
      <c r="S996" s="25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O997" s="24"/>
      <c r="S997" s="25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O998" s="24"/>
      <c r="S998" s="25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O999" s="24"/>
      <c r="S999" s="25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O1000" s="24"/>
      <c r="S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175</v>
      </c>
      <c r="B1" s="28" t="s">
        <v>10</v>
      </c>
      <c r="C1" s="28" t="s">
        <v>176</v>
      </c>
    </row>
    <row r="2">
      <c r="A2" s="29" t="s">
        <v>177</v>
      </c>
      <c r="B2" s="29" t="s">
        <v>178</v>
      </c>
      <c r="C2" s="29">
        <v>60.0</v>
      </c>
    </row>
    <row r="3">
      <c r="A3" s="29" t="s">
        <v>179</v>
      </c>
      <c r="B3" s="29" t="s">
        <v>180</v>
      </c>
      <c r="C3" s="29">
        <v>80.0</v>
      </c>
    </row>
    <row r="4">
      <c r="A4" s="29" t="s">
        <v>181</v>
      </c>
      <c r="B4" s="29" t="s">
        <v>182</v>
      </c>
      <c r="C4" s="29">
        <v>68.0</v>
      </c>
    </row>
    <row r="5">
      <c r="A5" s="29" t="s">
        <v>183</v>
      </c>
      <c r="B5" s="29" t="s">
        <v>184</v>
      </c>
      <c r="C5" s="29">
        <v>97.0</v>
      </c>
    </row>
    <row r="6">
      <c r="A6" s="29" t="s">
        <v>185</v>
      </c>
      <c r="B6" s="29" t="s">
        <v>186</v>
      </c>
      <c r="C6" s="29">
        <v>108.0</v>
      </c>
    </row>
    <row r="7">
      <c r="A7" s="29" t="s">
        <v>187</v>
      </c>
      <c r="B7" s="29" t="s">
        <v>182</v>
      </c>
      <c r="C7" s="29">
        <v>13.0</v>
      </c>
    </row>
    <row r="8">
      <c r="A8" s="29" t="s">
        <v>188</v>
      </c>
      <c r="B8" s="29" t="s">
        <v>180</v>
      </c>
      <c r="C8" s="29">
        <v>79.0</v>
      </c>
    </row>
    <row r="9">
      <c r="A9" s="29" t="s">
        <v>189</v>
      </c>
      <c r="B9" s="29" t="s">
        <v>190</v>
      </c>
      <c r="C9" s="29">
        <v>45.0</v>
      </c>
    </row>
    <row r="10">
      <c r="A10" s="29" t="s">
        <v>191</v>
      </c>
      <c r="B10" s="29" t="s">
        <v>192</v>
      </c>
      <c r="C10" s="29">
        <v>97.0</v>
      </c>
    </row>
    <row r="11">
      <c r="A11" s="29" t="s">
        <v>193</v>
      </c>
      <c r="B11" s="29" t="s">
        <v>194</v>
      </c>
      <c r="C11" s="29">
        <v>42.0</v>
      </c>
    </row>
    <row r="12">
      <c r="A12" s="29" t="s">
        <v>195</v>
      </c>
      <c r="B12" s="29" t="s">
        <v>196</v>
      </c>
      <c r="C12" s="29">
        <v>19.0</v>
      </c>
    </row>
    <row r="13">
      <c r="A13" s="29" t="s">
        <v>197</v>
      </c>
      <c r="B13" s="29" t="s">
        <v>198</v>
      </c>
      <c r="C13" s="29">
        <v>13.0</v>
      </c>
    </row>
    <row r="14">
      <c r="A14" s="29" t="s">
        <v>199</v>
      </c>
      <c r="B14" s="29" t="s">
        <v>182</v>
      </c>
      <c r="C14" s="29">
        <v>7.0</v>
      </c>
    </row>
    <row r="15">
      <c r="A15" s="29" t="s">
        <v>200</v>
      </c>
      <c r="B15" s="29" t="s">
        <v>186</v>
      </c>
      <c r="C15" s="29">
        <v>21.0</v>
      </c>
    </row>
    <row r="16">
      <c r="A16" s="29" t="s">
        <v>201</v>
      </c>
      <c r="B16" s="29" t="s">
        <v>178</v>
      </c>
      <c r="C16" s="29">
        <v>80.0</v>
      </c>
    </row>
    <row r="17">
      <c r="A17" s="29" t="s">
        <v>202</v>
      </c>
      <c r="B17" s="29" t="s">
        <v>203</v>
      </c>
      <c r="C17" s="29">
        <v>51.0</v>
      </c>
    </row>
    <row r="18">
      <c r="A18" s="29" t="s">
        <v>204</v>
      </c>
      <c r="B18" s="29" t="s">
        <v>205</v>
      </c>
      <c r="C18" s="29">
        <v>84.0</v>
      </c>
    </row>
    <row r="19">
      <c r="A19" s="29" t="s">
        <v>206</v>
      </c>
      <c r="B19" s="29" t="s">
        <v>207</v>
      </c>
      <c r="C19" s="29">
        <v>42.0</v>
      </c>
    </row>
    <row r="20">
      <c r="A20" s="29" t="s">
        <v>208</v>
      </c>
      <c r="B20" s="29" t="s">
        <v>209</v>
      </c>
      <c r="C20" s="29">
        <v>49.0</v>
      </c>
    </row>
    <row r="21">
      <c r="A21" s="29" t="s">
        <v>210</v>
      </c>
      <c r="B21" s="29" t="s">
        <v>192</v>
      </c>
      <c r="C21" s="29">
        <v>78.0</v>
      </c>
    </row>
    <row r="22">
      <c r="A22" s="29" t="s">
        <v>211</v>
      </c>
      <c r="B22" s="29" t="s">
        <v>212</v>
      </c>
      <c r="C22" s="29">
        <v>25.0</v>
      </c>
    </row>
    <row r="23">
      <c r="A23" s="29" t="s">
        <v>213</v>
      </c>
      <c r="B23" s="29" t="s">
        <v>205</v>
      </c>
      <c r="C23" s="29">
        <v>72.0</v>
      </c>
    </row>
    <row r="24">
      <c r="A24" s="29" t="s">
        <v>214</v>
      </c>
      <c r="B24" s="29" t="s">
        <v>212</v>
      </c>
      <c r="C24" s="29">
        <v>91.0</v>
      </c>
    </row>
    <row r="25">
      <c r="A25" s="29" t="s">
        <v>215</v>
      </c>
      <c r="B25" s="29" t="s">
        <v>216</v>
      </c>
      <c r="C25" s="29">
        <v>21.0</v>
      </c>
    </row>
    <row r="26">
      <c r="A26" s="29" t="s">
        <v>217</v>
      </c>
      <c r="B26" s="29" t="s">
        <v>218</v>
      </c>
      <c r="C26" s="29">
        <v>23.0</v>
      </c>
    </row>
    <row r="27">
      <c r="A27" s="29" t="s">
        <v>219</v>
      </c>
      <c r="B27" s="29" t="s">
        <v>220</v>
      </c>
      <c r="C27" s="29">
        <v>25.0</v>
      </c>
    </row>
    <row r="28">
      <c r="A28" s="29" t="s">
        <v>221</v>
      </c>
      <c r="B28" s="29" t="s">
        <v>222</v>
      </c>
      <c r="C28" s="29">
        <v>67.0</v>
      </c>
    </row>
    <row r="29">
      <c r="A29" s="29" t="s">
        <v>223</v>
      </c>
      <c r="B29" s="29" t="s">
        <v>224</v>
      </c>
      <c r="C29" s="29">
        <v>24.0</v>
      </c>
    </row>
    <row r="30">
      <c r="A30" s="29" t="s">
        <v>225</v>
      </c>
      <c r="B30" s="29" t="s">
        <v>226</v>
      </c>
      <c r="C30" s="29">
        <v>20.0</v>
      </c>
    </row>
    <row r="31">
      <c r="A31" s="29" t="s">
        <v>227</v>
      </c>
      <c r="B31" s="29" t="s">
        <v>228</v>
      </c>
      <c r="C31" s="29">
        <v>23.0</v>
      </c>
    </row>
    <row r="32">
      <c r="A32" s="29" t="s">
        <v>229</v>
      </c>
      <c r="B32" s="29" t="s">
        <v>182</v>
      </c>
      <c r="C32" s="29">
        <v>22.0</v>
      </c>
    </row>
    <row r="33">
      <c r="A33" s="29" t="s">
        <v>230</v>
      </c>
      <c r="B33" s="29" t="s">
        <v>226</v>
      </c>
      <c r="C33" s="29">
        <v>46.0</v>
      </c>
    </row>
    <row r="34">
      <c r="A34" s="29" t="s">
        <v>231</v>
      </c>
      <c r="B34" s="29" t="s">
        <v>192</v>
      </c>
      <c r="C34" s="29">
        <v>213.0</v>
      </c>
    </row>
    <row r="35">
      <c r="A35" s="29" t="s">
        <v>232</v>
      </c>
      <c r="B35" s="29" t="s">
        <v>205</v>
      </c>
      <c r="C35" s="29">
        <v>90.0</v>
      </c>
    </row>
    <row r="36">
      <c r="A36" s="29" t="s">
        <v>233</v>
      </c>
      <c r="B36" s="29" t="s">
        <v>178</v>
      </c>
      <c r="C36" s="29">
        <v>120.0</v>
      </c>
    </row>
    <row r="37">
      <c r="A37" s="29" t="s">
        <v>234</v>
      </c>
      <c r="B37" s="29" t="s">
        <v>212</v>
      </c>
      <c r="C37" s="29">
        <v>83.0</v>
      </c>
    </row>
    <row r="38">
      <c r="A38" s="29" t="s">
        <v>235</v>
      </c>
      <c r="B38" s="29" t="s">
        <v>212</v>
      </c>
      <c r="C38" s="29">
        <v>68.0</v>
      </c>
    </row>
    <row r="39">
      <c r="A39" s="29" t="s">
        <v>236</v>
      </c>
      <c r="B39" s="29" t="s">
        <v>205</v>
      </c>
      <c r="C39" s="29">
        <v>64.0</v>
      </c>
    </row>
    <row r="40">
      <c r="A40" s="29" t="s">
        <v>237</v>
      </c>
      <c r="B40" s="29" t="s">
        <v>178</v>
      </c>
      <c r="C40" s="29">
        <v>120.0</v>
      </c>
    </row>
    <row r="41">
      <c r="A41" s="29" t="s">
        <v>238</v>
      </c>
      <c r="B41" s="29" t="s">
        <v>182</v>
      </c>
      <c r="C41" s="29">
        <v>10.0</v>
      </c>
    </row>
    <row r="42">
      <c r="A42" s="29" t="s">
        <v>239</v>
      </c>
      <c r="B42" s="29" t="s">
        <v>186</v>
      </c>
      <c r="C42" s="29">
        <v>67.0</v>
      </c>
    </row>
    <row r="43">
      <c r="A43" s="29" t="s">
        <v>240</v>
      </c>
      <c r="B43" s="29" t="s">
        <v>241</v>
      </c>
      <c r="C43" s="29">
        <v>4.0</v>
      </c>
    </row>
    <row r="44">
      <c r="A44" s="29" t="s">
        <v>242</v>
      </c>
      <c r="B44" s="29" t="s">
        <v>212</v>
      </c>
      <c r="C44" s="29">
        <v>32.0</v>
      </c>
    </row>
    <row r="45">
      <c r="A45" s="29" t="s">
        <v>243</v>
      </c>
      <c r="B45" s="29" t="s">
        <v>244</v>
      </c>
      <c r="C45" s="29">
        <v>21.0</v>
      </c>
    </row>
    <row r="46">
      <c r="A46" s="29" t="s">
        <v>245</v>
      </c>
      <c r="B46" s="29" t="s">
        <v>246</v>
      </c>
      <c r="C46" s="29">
        <v>9.0</v>
      </c>
    </row>
    <row r="47">
      <c r="A47" s="29" t="s">
        <v>247</v>
      </c>
      <c r="B47" s="29" t="s">
        <v>248</v>
      </c>
      <c r="C47" s="29">
        <v>48.0</v>
      </c>
    </row>
    <row r="48">
      <c r="A48" s="29" t="s">
        <v>249</v>
      </c>
      <c r="B48" s="29" t="s">
        <v>228</v>
      </c>
      <c r="C48" s="29">
        <v>37.0</v>
      </c>
    </row>
    <row r="49">
      <c r="A49" s="29" t="s">
        <v>250</v>
      </c>
      <c r="B49" s="29" t="s">
        <v>186</v>
      </c>
      <c r="C49" s="29">
        <v>70.0</v>
      </c>
    </row>
    <row r="50">
      <c r="A50" s="29" t="s">
        <v>251</v>
      </c>
      <c r="B50" s="29" t="s">
        <v>186</v>
      </c>
      <c r="C50" s="29">
        <v>59.0</v>
      </c>
    </row>
    <row r="51">
      <c r="A51" s="29" t="s">
        <v>252</v>
      </c>
      <c r="B51" s="29" t="s">
        <v>186</v>
      </c>
      <c r="C51" s="29">
        <v>14.0</v>
      </c>
    </row>
    <row r="52">
      <c r="A52" s="29" t="s">
        <v>253</v>
      </c>
      <c r="B52" s="29" t="s">
        <v>254</v>
      </c>
      <c r="C52" s="29">
        <v>60.0</v>
      </c>
    </row>
    <row r="53">
      <c r="A53" s="29" t="s">
        <v>255</v>
      </c>
      <c r="B53" s="29" t="s">
        <v>256</v>
      </c>
      <c r="C53" s="29">
        <v>42.0</v>
      </c>
    </row>
    <row r="54">
      <c r="A54" s="29" t="s">
        <v>122</v>
      </c>
      <c r="B54" s="29" t="s">
        <v>257</v>
      </c>
      <c r="C54" s="29" t="s">
        <v>257</v>
      </c>
    </row>
    <row r="55">
      <c r="A55" s="29" t="s">
        <v>258</v>
      </c>
      <c r="B55" s="29" t="s">
        <v>259</v>
      </c>
      <c r="C55" s="29">
        <v>23.0</v>
      </c>
    </row>
    <row r="56">
      <c r="A56" s="29" t="s">
        <v>260</v>
      </c>
      <c r="B56" s="29" t="s">
        <v>203</v>
      </c>
      <c r="C56" s="29">
        <v>57.0</v>
      </c>
    </row>
    <row r="57">
      <c r="A57" s="29" t="s">
        <v>261</v>
      </c>
      <c r="B57" s="29" t="s">
        <v>186</v>
      </c>
      <c r="C57" s="29">
        <v>23.0</v>
      </c>
    </row>
    <row r="58">
      <c r="A58" s="29" t="s">
        <v>262</v>
      </c>
      <c r="B58" s="29" t="s">
        <v>186</v>
      </c>
      <c r="C58" s="29">
        <v>24.0</v>
      </c>
    </row>
    <row r="59">
      <c r="A59" s="29" t="s">
        <v>263</v>
      </c>
      <c r="B59" s="29" t="s">
        <v>182</v>
      </c>
      <c r="C59" s="29">
        <v>1.0</v>
      </c>
    </row>
    <row r="60">
      <c r="A60" s="29" t="s">
        <v>264</v>
      </c>
      <c r="B60" s="29" t="s">
        <v>246</v>
      </c>
      <c r="C60" s="29">
        <v>82.0</v>
      </c>
    </row>
    <row r="61">
      <c r="A61" s="29" t="s">
        <v>265</v>
      </c>
      <c r="B61" s="29" t="s">
        <v>205</v>
      </c>
      <c r="C61" s="29">
        <v>18.0</v>
      </c>
    </row>
    <row r="62">
      <c r="A62" s="29" t="s">
        <v>266</v>
      </c>
      <c r="B62" s="29" t="s">
        <v>207</v>
      </c>
      <c r="C62" s="29">
        <v>42.0</v>
      </c>
    </row>
    <row r="63">
      <c r="A63" s="29" t="s">
        <v>267</v>
      </c>
      <c r="B63" s="29" t="s">
        <v>194</v>
      </c>
      <c r="C63" s="29">
        <v>94.0</v>
      </c>
    </row>
    <row r="64">
      <c r="A64" s="29" t="s">
        <v>268</v>
      </c>
      <c r="B64" s="29" t="s">
        <v>209</v>
      </c>
      <c r="C64" s="29">
        <v>25.0</v>
      </c>
    </row>
    <row r="65">
      <c r="A65" s="29" t="s">
        <v>269</v>
      </c>
      <c r="B65" s="29" t="s">
        <v>209</v>
      </c>
      <c r="C65" s="29">
        <v>114.0</v>
      </c>
    </row>
    <row r="66">
      <c r="A66" s="29" t="s">
        <v>270</v>
      </c>
      <c r="B66" s="29" t="s">
        <v>207</v>
      </c>
      <c r="C66" s="29">
        <v>59.0</v>
      </c>
    </row>
    <row r="67">
      <c r="A67" s="29" t="s">
        <v>271</v>
      </c>
      <c r="B67" s="29" t="s">
        <v>272</v>
      </c>
      <c r="C67" s="29">
        <v>52.0</v>
      </c>
    </row>
    <row r="68">
      <c r="A68" s="29" t="s">
        <v>273</v>
      </c>
      <c r="B68" s="29" t="s">
        <v>274</v>
      </c>
      <c r="C68" s="29">
        <v>52.0</v>
      </c>
    </row>
    <row r="69">
      <c r="A69" s="29" t="s">
        <v>275</v>
      </c>
      <c r="B69" s="29" t="s">
        <v>205</v>
      </c>
      <c r="C69" s="29">
        <v>46.0</v>
      </c>
    </row>
    <row r="70">
      <c r="A70" s="29" t="s">
        <v>276</v>
      </c>
      <c r="B70" s="29" t="s">
        <v>277</v>
      </c>
      <c r="C70" s="29">
        <v>130.0</v>
      </c>
    </row>
    <row r="71">
      <c r="A71" s="29" t="s">
        <v>278</v>
      </c>
      <c r="B71" s="29" t="s">
        <v>279</v>
      </c>
      <c r="C71" s="29">
        <v>39.0</v>
      </c>
    </row>
    <row r="72">
      <c r="A72" s="29" t="s">
        <v>280</v>
      </c>
      <c r="B72" s="29" t="s">
        <v>256</v>
      </c>
      <c r="C72" s="29">
        <v>85.0</v>
      </c>
    </row>
    <row r="73">
      <c r="A73" s="29" t="s">
        <v>281</v>
      </c>
      <c r="B73" s="29" t="s">
        <v>194</v>
      </c>
      <c r="C73" s="29">
        <v>43.0</v>
      </c>
    </row>
    <row r="74">
      <c r="A74" s="29" t="s">
        <v>282</v>
      </c>
      <c r="B74" s="29" t="s">
        <v>205</v>
      </c>
      <c r="C74" s="29">
        <v>58.0</v>
      </c>
    </row>
    <row r="75">
      <c r="A75" s="29" t="s">
        <v>283</v>
      </c>
      <c r="B75" s="29" t="s">
        <v>205</v>
      </c>
      <c r="C75" s="29">
        <v>45.0</v>
      </c>
    </row>
    <row r="76">
      <c r="A76" s="29" t="s">
        <v>284</v>
      </c>
      <c r="B76" s="29" t="s">
        <v>205</v>
      </c>
      <c r="C76" s="29">
        <v>68.0</v>
      </c>
    </row>
    <row r="77">
      <c r="A77" s="29" t="s">
        <v>285</v>
      </c>
      <c r="B77" s="29" t="s">
        <v>241</v>
      </c>
      <c r="C77" s="29">
        <v>48.0</v>
      </c>
    </row>
    <row r="78">
      <c r="A78" s="29" t="s">
        <v>286</v>
      </c>
      <c r="B78" s="29" t="s">
        <v>287</v>
      </c>
      <c r="C78" s="29">
        <v>50.0</v>
      </c>
    </row>
    <row r="79">
      <c r="A79" s="29" t="s">
        <v>288</v>
      </c>
      <c r="B79" s="29" t="s">
        <v>198</v>
      </c>
      <c r="C79" s="29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289</v>
      </c>
      <c r="B1" s="30" t="s">
        <v>290</v>
      </c>
    </row>
    <row r="2">
      <c r="A2" s="31" t="s">
        <v>40</v>
      </c>
      <c r="B2" s="23">
        <v>2.35665566E8</v>
      </c>
    </row>
    <row r="3">
      <c r="A3" s="31" t="s">
        <v>122</v>
      </c>
      <c r="B3" s="23">
        <v>5.32616595E8</v>
      </c>
    </row>
    <row r="4">
      <c r="A4" s="31" t="s">
        <v>145</v>
      </c>
      <c r="B4" s="23">
        <v>1.76733968E8</v>
      </c>
    </row>
    <row r="5">
      <c r="A5" s="31" t="s">
        <v>104</v>
      </c>
      <c r="B5" s="23">
        <v>4.394245879E9</v>
      </c>
    </row>
    <row r="6">
      <c r="A6" s="31" t="s">
        <v>52</v>
      </c>
      <c r="B6" s="23">
        <v>6.2305891E7</v>
      </c>
    </row>
    <row r="7">
      <c r="A7" s="31" t="s">
        <v>153</v>
      </c>
      <c r="B7" s="23">
        <v>1.349217892E9</v>
      </c>
    </row>
    <row r="8">
      <c r="A8" s="31" t="s">
        <v>38</v>
      </c>
      <c r="B8" s="23">
        <v>3.27593725E8</v>
      </c>
    </row>
    <row r="9">
      <c r="A9" s="31" t="s">
        <v>155</v>
      </c>
      <c r="B9" s="23">
        <v>5.60279011E9</v>
      </c>
    </row>
    <row r="10">
      <c r="A10" s="31" t="s">
        <v>106</v>
      </c>
      <c r="B10" s="23">
        <v>6.71750768E8</v>
      </c>
    </row>
    <row r="11">
      <c r="A11" s="31" t="s">
        <v>92</v>
      </c>
      <c r="B11" s="23">
        <v>1.500728902E9</v>
      </c>
    </row>
    <row r="12">
      <c r="A12" s="31" t="s">
        <v>54</v>
      </c>
      <c r="B12" s="23">
        <v>5.146576868E9</v>
      </c>
    </row>
    <row r="13">
      <c r="A13" s="31" t="s">
        <v>72</v>
      </c>
      <c r="B13" s="23">
        <v>2.51003438E8</v>
      </c>
    </row>
    <row r="14">
      <c r="A14" s="31" t="s">
        <v>80</v>
      </c>
      <c r="B14" s="23">
        <v>1.420949112E9</v>
      </c>
    </row>
    <row r="15">
      <c r="A15" s="31" t="s">
        <v>36</v>
      </c>
      <c r="B15" s="23">
        <v>2.65877867E8</v>
      </c>
    </row>
    <row r="16">
      <c r="A16" s="31" t="s">
        <v>60</v>
      </c>
      <c r="B16" s="23">
        <v>1.677525446E9</v>
      </c>
    </row>
    <row r="17">
      <c r="A17" s="31" t="s">
        <v>291</v>
      </c>
      <c r="B17" s="23">
        <v>1.150645866E9</v>
      </c>
    </row>
    <row r="18">
      <c r="A18" s="31" t="s">
        <v>165</v>
      </c>
      <c r="B18" s="23">
        <v>5.33990587E8</v>
      </c>
    </row>
    <row r="19">
      <c r="A19" s="31" t="s">
        <v>167</v>
      </c>
      <c r="B19" s="23">
        <v>9.4843047E7</v>
      </c>
    </row>
    <row r="20">
      <c r="A20" s="31" t="s">
        <v>124</v>
      </c>
      <c r="B20" s="23">
        <v>9.95335937E8</v>
      </c>
    </row>
    <row r="21">
      <c r="A21" s="31" t="s">
        <v>112</v>
      </c>
      <c r="B21" s="23">
        <v>1.437415777E9</v>
      </c>
    </row>
    <row r="22">
      <c r="A22" s="31" t="s">
        <v>66</v>
      </c>
      <c r="B22" s="23">
        <v>1.095462329E9</v>
      </c>
    </row>
    <row r="23">
      <c r="A23" s="31" t="s">
        <v>126</v>
      </c>
      <c r="B23" s="23">
        <v>1.81492098E9</v>
      </c>
    </row>
    <row r="24">
      <c r="A24" s="31" t="s">
        <v>98</v>
      </c>
      <c r="B24" s="23">
        <v>1.67933529E9</v>
      </c>
    </row>
    <row r="25">
      <c r="A25" s="31" t="s">
        <v>86</v>
      </c>
      <c r="B25" s="23">
        <v>1.168097881E9</v>
      </c>
    </row>
    <row r="26">
      <c r="A26" s="31" t="s">
        <v>22</v>
      </c>
      <c r="B26" s="23">
        <v>1.87732538E8</v>
      </c>
    </row>
    <row r="27">
      <c r="A27" s="31" t="s">
        <v>16</v>
      </c>
      <c r="B27" s="23">
        <v>1.110559345E9</v>
      </c>
    </row>
    <row r="28">
      <c r="A28" s="31" t="s">
        <v>171</v>
      </c>
      <c r="B28" s="23">
        <v>5.25582771E8</v>
      </c>
    </row>
    <row r="29">
      <c r="A29" s="31" t="s">
        <v>147</v>
      </c>
      <c r="B29" s="23">
        <v>2.65784616E8</v>
      </c>
    </row>
    <row r="30">
      <c r="A30" s="31" t="s">
        <v>68</v>
      </c>
      <c r="B30" s="23">
        <v>3.0276824E8</v>
      </c>
    </row>
    <row r="31">
      <c r="A31" s="31" t="s">
        <v>136</v>
      </c>
      <c r="B31" s="23">
        <v>1.980568384E9</v>
      </c>
    </row>
    <row r="32">
      <c r="A32" s="31" t="s">
        <v>114</v>
      </c>
      <c r="B32" s="23">
        <v>2.68544014E8</v>
      </c>
    </row>
    <row r="33">
      <c r="A33" s="31" t="s">
        <v>149</v>
      </c>
      <c r="B33" s="23">
        <v>7.34632705E8</v>
      </c>
    </row>
    <row r="34">
      <c r="A34" s="31" t="s">
        <v>292</v>
      </c>
      <c r="B34" s="23">
        <v>2.90386402E8</v>
      </c>
    </row>
    <row r="35">
      <c r="A35" s="31" t="s">
        <v>116</v>
      </c>
      <c r="B35" s="23">
        <v>1.579130168E9</v>
      </c>
    </row>
    <row r="36">
      <c r="A36" s="31" t="s">
        <v>130</v>
      </c>
      <c r="B36" s="23">
        <v>2.55236961E8</v>
      </c>
    </row>
    <row r="37">
      <c r="A37" s="31" t="s">
        <v>42</v>
      </c>
      <c r="B37" s="23">
        <v>1.095587251E9</v>
      </c>
    </row>
    <row r="38">
      <c r="A38" s="31" t="s">
        <v>140</v>
      </c>
      <c r="B38" s="23">
        <v>9.1514307E7</v>
      </c>
    </row>
    <row r="39">
      <c r="A39" s="31" t="s">
        <v>142</v>
      </c>
      <c r="B39" s="23">
        <v>2.40822651E8</v>
      </c>
    </row>
    <row r="40">
      <c r="A40" s="31" t="s">
        <v>94</v>
      </c>
      <c r="B40" s="23">
        <v>1.118525506E9</v>
      </c>
    </row>
    <row r="41">
      <c r="A41" s="31" t="s">
        <v>84</v>
      </c>
      <c r="B41" s="23">
        <v>6.60411219E8</v>
      </c>
    </row>
    <row r="42">
      <c r="A42" s="31" t="s">
        <v>173</v>
      </c>
      <c r="B42" s="23">
        <v>1.98184909E8</v>
      </c>
    </row>
    <row r="43">
      <c r="A43" s="31" t="s">
        <v>151</v>
      </c>
      <c r="B43" s="23">
        <v>8.46244302E8</v>
      </c>
    </row>
    <row r="44">
      <c r="A44" s="31" t="s">
        <v>143</v>
      </c>
      <c r="B44" s="23">
        <v>4.96029967E8</v>
      </c>
    </row>
    <row r="45">
      <c r="A45" s="31" t="s">
        <v>161</v>
      </c>
      <c r="B45" s="23">
        <v>4.394332306E9</v>
      </c>
    </row>
    <row r="46">
      <c r="A46" s="31" t="s">
        <v>157</v>
      </c>
      <c r="B46" s="23">
        <v>4.09490388E8</v>
      </c>
    </row>
    <row r="47">
      <c r="A47" s="31" t="s">
        <v>293</v>
      </c>
      <c r="B47" s="23">
        <v>2.17622138E8</v>
      </c>
    </row>
    <row r="48">
      <c r="A48" s="31" t="s">
        <v>134</v>
      </c>
      <c r="B48" s="23">
        <v>8.1838843E7</v>
      </c>
    </row>
    <row r="49">
      <c r="A49" s="31" t="s">
        <v>78</v>
      </c>
      <c r="B49" s="23">
        <v>5.372783971E9</v>
      </c>
    </row>
    <row r="50">
      <c r="A50" s="31" t="s">
        <v>32</v>
      </c>
      <c r="B50" s="23">
        <v>4.801593832E9</v>
      </c>
    </row>
    <row r="51">
      <c r="A51" s="31" t="s">
        <v>88</v>
      </c>
      <c r="B51" s="23">
        <v>1.134986472E9</v>
      </c>
    </row>
    <row r="52">
      <c r="A52" s="31" t="s">
        <v>294</v>
      </c>
      <c r="B52" s="23">
        <v>7.06747385E8</v>
      </c>
    </row>
    <row r="53">
      <c r="A53" s="31" t="s">
        <v>169</v>
      </c>
      <c r="B53" s="23">
        <v>8.53202347E8</v>
      </c>
    </row>
    <row r="54">
      <c r="A54" s="31" t="s">
        <v>163</v>
      </c>
      <c r="B54" s="23">
        <v>9.5132977E8</v>
      </c>
    </row>
    <row r="55">
      <c r="A55" s="31" t="s">
        <v>74</v>
      </c>
      <c r="B55" s="23">
        <v>3.93173139E8</v>
      </c>
    </row>
    <row r="56">
      <c r="A56" s="31" t="s">
        <v>90</v>
      </c>
      <c r="B56" s="23">
        <v>2.867627068E9</v>
      </c>
    </row>
    <row r="57">
      <c r="A57" s="31" t="s">
        <v>102</v>
      </c>
      <c r="B57" s="23">
        <v>3.31799687E8</v>
      </c>
    </row>
    <row r="58">
      <c r="A58" s="31" t="s">
        <v>56</v>
      </c>
      <c r="B58" s="23">
        <v>2.61036182E8</v>
      </c>
    </row>
    <row r="59">
      <c r="A59" s="31" t="s">
        <v>50</v>
      </c>
      <c r="B59" s="23">
        <v>3.76187582E8</v>
      </c>
    </row>
    <row r="60">
      <c r="A60" s="31" t="s">
        <v>30</v>
      </c>
      <c r="B60" s="23">
        <v>2.68505432E8</v>
      </c>
    </row>
    <row r="61">
      <c r="A61" s="31" t="s">
        <v>58</v>
      </c>
      <c r="B61" s="23">
        <v>1.59430826E8</v>
      </c>
    </row>
    <row r="62">
      <c r="A62" s="31" t="s">
        <v>18</v>
      </c>
      <c r="B62" s="23">
        <v>2.379877655E9</v>
      </c>
    </row>
    <row r="63">
      <c r="A63" s="31" t="s">
        <v>26</v>
      </c>
      <c r="B63" s="23">
        <v>4.566445852E9</v>
      </c>
    </row>
    <row r="64">
      <c r="A64" s="31" t="s">
        <v>76</v>
      </c>
      <c r="B64" s="23">
        <v>2.75005663E8</v>
      </c>
    </row>
    <row r="65">
      <c r="A65" s="31" t="s">
        <v>24</v>
      </c>
      <c r="B65" s="23">
        <v>8.00010734E8</v>
      </c>
    </row>
    <row r="66">
      <c r="A66" s="31" t="s">
        <v>138</v>
      </c>
      <c r="B66" s="23">
        <v>3.09729428E8</v>
      </c>
    </row>
    <row r="67">
      <c r="A67" s="31" t="s">
        <v>82</v>
      </c>
      <c r="B67" s="23">
        <v>1.275798515E9</v>
      </c>
    </row>
    <row r="68">
      <c r="A68" s="31" t="s">
        <v>96</v>
      </c>
      <c r="B68" s="23">
        <v>1.193047233E9</v>
      </c>
    </row>
    <row r="69">
      <c r="A69" s="31" t="s">
        <v>34</v>
      </c>
      <c r="B69" s="23">
        <v>1.168230366E9</v>
      </c>
    </row>
    <row r="70">
      <c r="A70" s="31" t="s">
        <v>64</v>
      </c>
      <c r="B70" s="23">
        <v>1.218352541E9</v>
      </c>
    </row>
    <row r="71">
      <c r="A71" s="31" t="s">
        <v>108</v>
      </c>
      <c r="B71" s="23">
        <v>3.40001799E8</v>
      </c>
    </row>
    <row r="72">
      <c r="A72" s="31" t="s">
        <v>295</v>
      </c>
      <c r="B72" s="23">
        <v>3.42918449E8</v>
      </c>
    </row>
    <row r="73">
      <c r="A73" s="31" t="s">
        <v>159</v>
      </c>
      <c r="B73" s="23">
        <v>1.4237733E8</v>
      </c>
    </row>
    <row r="74">
      <c r="A74" s="31" t="s">
        <v>44</v>
      </c>
      <c r="B74" s="23">
        <v>6.00865451E8</v>
      </c>
    </row>
    <row r="75">
      <c r="A75" s="31" t="s">
        <v>120</v>
      </c>
      <c r="B75" s="23">
        <v>1.9575113E8</v>
      </c>
    </row>
    <row r="76">
      <c r="A76" s="31" t="s">
        <v>20</v>
      </c>
      <c r="B76" s="23">
        <v>6.83452836E8</v>
      </c>
    </row>
    <row r="77">
      <c r="A77" s="31" t="s">
        <v>296</v>
      </c>
      <c r="B77" s="23">
        <v>2.18568234E8</v>
      </c>
    </row>
    <row r="78">
      <c r="A78" s="31" t="s">
        <v>62</v>
      </c>
      <c r="B78" s="23">
        <v>4.23091712E8</v>
      </c>
    </row>
    <row r="79">
      <c r="A79" s="31" t="s">
        <v>70</v>
      </c>
      <c r="B79" s="23">
        <v>8.07896814E8</v>
      </c>
    </row>
    <row r="80">
      <c r="A80" s="31" t="s">
        <v>110</v>
      </c>
      <c r="B80" s="23">
        <v>5.14122351E8</v>
      </c>
    </row>
    <row r="81">
      <c r="A81" s="31" t="s">
        <v>128</v>
      </c>
      <c r="B81" s="23">
        <v>3.95801044E8</v>
      </c>
    </row>
    <row r="82">
      <c r="A82" s="31" t="s">
        <v>48</v>
      </c>
      <c r="B82" s="23">
        <v>1.086411192E9</v>
      </c>
    </row>
    <row r="83">
      <c r="A83" s="31" t="s">
        <v>14</v>
      </c>
      <c r="B83" s="23">
        <v>5.15117391E8</v>
      </c>
    </row>
    <row r="84">
      <c r="A84" s="31" t="s">
        <v>28</v>
      </c>
      <c r="B84" s="23">
        <v>4.196924316E9</v>
      </c>
    </row>
    <row r="85">
      <c r="A85" s="31" t="s">
        <v>100</v>
      </c>
      <c r="B85" s="23">
        <v>4.2138333E8</v>
      </c>
    </row>
    <row r="86">
      <c r="A86" s="31" t="s">
        <v>132</v>
      </c>
      <c r="B86" s="23">
        <v>1.114412532E9</v>
      </c>
    </row>
    <row r="87">
      <c r="A87" s="31" t="s">
        <v>118</v>
      </c>
      <c r="B87" s="23">
        <v>1.481593024E9</v>
      </c>
    </row>
    <row r="88">
      <c r="A88" s="31" t="s">
        <v>46</v>
      </c>
      <c r="B88" s="23">
        <v>2.89347914E8</v>
      </c>
    </row>
    <row r="89">
      <c r="A89" s="31" t="s">
        <v>297</v>
      </c>
      <c r="B89" s="23">
        <v>9.6372098181E10</v>
      </c>
    </row>
    <row r="90">
      <c r="A90" s="31" t="s">
        <v>298</v>
      </c>
      <c r="B90" s="27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299</v>
      </c>
      <c r="B1" s="33" t="s">
        <v>300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90</v>
      </c>
      <c r="B2" s="35" t="s">
        <v>236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161</v>
      </c>
      <c r="B3" s="36" t="s">
        <v>281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26</v>
      </c>
      <c r="B4" s="35" t="s">
        <v>181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155</v>
      </c>
      <c r="B5" s="36" t="s">
        <v>276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14</v>
      </c>
      <c r="B6" s="35" t="s">
        <v>177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171</v>
      </c>
      <c r="B7" s="36" t="s">
        <v>286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66</v>
      </c>
      <c r="B8" s="35" t="s">
        <v>219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28</v>
      </c>
      <c r="B9" s="36" t="s">
        <v>188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173</v>
      </c>
      <c r="B10" s="35" t="s">
        <v>288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54</v>
      </c>
      <c r="B11" s="36" t="s">
        <v>210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38</v>
      </c>
      <c r="B12" s="35" t="s">
        <v>197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126</v>
      </c>
      <c r="B13" s="36" t="s">
        <v>260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78</v>
      </c>
      <c r="B14" s="35" t="s">
        <v>230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32</v>
      </c>
      <c r="B15" s="36" t="s">
        <v>191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138</v>
      </c>
      <c r="B16" s="35" t="s">
        <v>265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50</v>
      </c>
      <c r="B17" s="36" t="s">
        <v>206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151</v>
      </c>
      <c r="B18" s="35" t="s">
        <v>273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163</v>
      </c>
      <c r="B19" s="36" t="s">
        <v>282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42</v>
      </c>
      <c r="B20" s="35" t="s">
        <v>200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169</v>
      </c>
      <c r="B21" s="36" t="s">
        <v>285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301</v>
      </c>
      <c r="B22" s="35" t="s">
        <v>302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303</v>
      </c>
      <c r="B23" s="36" t="s">
        <v>304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18</v>
      </c>
      <c r="B24" s="35" t="s">
        <v>181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74</v>
      </c>
      <c r="B25" s="36" t="s">
        <v>227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98</v>
      </c>
      <c r="B26" s="35" t="s">
        <v>239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305</v>
      </c>
      <c r="B27" s="36" t="s">
        <v>306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143</v>
      </c>
      <c r="B28" s="35" t="s">
        <v>268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80</v>
      </c>
      <c r="B29" s="36" t="s">
        <v>231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307</v>
      </c>
      <c r="B30" s="35" t="s">
        <v>308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64</v>
      </c>
      <c r="B31" s="36" t="s">
        <v>217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24</v>
      </c>
      <c r="B32" s="35" t="s">
        <v>187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309</v>
      </c>
      <c r="B33" s="36" t="s">
        <v>239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60</v>
      </c>
      <c r="B34" s="35" t="s">
        <v>214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104</v>
      </c>
      <c r="B35" s="36" t="s">
        <v>243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310</v>
      </c>
      <c r="B36" s="35" t="s">
        <v>311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312</v>
      </c>
      <c r="B37" s="36" t="s">
        <v>313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314</v>
      </c>
      <c r="B38" s="35" t="s">
        <v>315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44</v>
      </c>
      <c r="B39" s="36" t="s">
        <v>201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56</v>
      </c>
      <c r="B40" s="35" t="s">
        <v>211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153</v>
      </c>
      <c r="B41" s="36" t="s">
        <v>275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112</v>
      </c>
      <c r="B42" s="35" t="s">
        <v>250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316</v>
      </c>
      <c r="B43" s="36" t="s">
        <v>317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96</v>
      </c>
      <c r="B44" s="35" t="s">
        <v>238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58</v>
      </c>
      <c r="B45" s="36" t="s">
        <v>213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100</v>
      </c>
      <c r="B46" s="35" t="s">
        <v>240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94</v>
      </c>
      <c r="B47" s="36" t="s">
        <v>237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318</v>
      </c>
      <c r="B48" s="35" t="s">
        <v>319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16</v>
      </c>
      <c r="B49" s="36" t="s">
        <v>179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320</v>
      </c>
      <c r="B50" s="35" t="s">
        <v>321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322</v>
      </c>
      <c r="B51" s="36" t="s">
        <v>323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147</v>
      </c>
      <c r="B52" s="35" t="s">
        <v>270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324</v>
      </c>
      <c r="B53" s="36" t="s">
        <v>325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326</v>
      </c>
      <c r="B54" s="35" t="s">
        <v>313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102</v>
      </c>
      <c r="B55" s="36" t="s">
        <v>242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327</v>
      </c>
      <c r="B56" s="35" t="s">
        <v>328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82</v>
      </c>
      <c r="B57" s="36" t="s">
        <v>232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118</v>
      </c>
      <c r="B58" s="35" t="s">
        <v>253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48</v>
      </c>
      <c r="B59" s="36" t="s">
        <v>204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30</v>
      </c>
      <c r="B60" s="35" t="s">
        <v>189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84</v>
      </c>
      <c r="B61" s="36" t="s">
        <v>233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70</v>
      </c>
      <c r="B62" s="35" t="s">
        <v>223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329</v>
      </c>
      <c r="B63" s="36" t="s">
        <v>330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165</v>
      </c>
      <c r="B64" s="35" t="s">
        <v>283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52</v>
      </c>
      <c r="B65" s="36" t="s">
        <v>208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331</v>
      </c>
      <c r="B66" s="35" t="s">
        <v>332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157</v>
      </c>
      <c r="B67" s="36" t="s">
        <v>278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333</v>
      </c>
      <c r="B68" s="35" t="s">
        <v>334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92</v>
      </c>
      <c r="B69" s="36" t="s">
        <v>210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46</v>
      </c>
      <c r="B70" s="35" t="s">
        <v>202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335</v>
      </c>
      <c r="B71" s="36" t="s">
        <v>336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167</v>
      </c>
      <c r="B72" s="35" t="s">
        <v>284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20</v>
      </c>
      <c r="B73" s="36" t="s">
        <v>183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337</v>
      </c>
      <c r="B74" s="35" t="s">
        <v>338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72</v>
      </c>
      <c r="B75" s="36" t="s">
        <v>225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339</v>
      </c>
      <c r="B76" s="35" t="s">
        <v>340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106</v>
      </c>
      <c r="B77" s="36" t="s">
        <v>245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341</v>
      </c>
      <c r="B78" s="35" t="s">
        <v>342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343</v>
      </c>
      <c r="B79" s="36" t="s">
        <v>344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345</v>
      </c>
      <c r="B80" s="37" t="s">
        <v>346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347</v>
      </c>
      <c r="B81" s="36" t="s">
        <v>348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68</v>
      </c>
      <c r="B82" s="35" t="s">
        <v>221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40</v>
      </c>
      <c r="B83" s="36" t="s">
        <v>199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149</v>
      </c>
      <c r="B84" s="35" t="s">
        <v>271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136</v>
      </c>
      <c r="B85" s="36" t="s">
        <v>251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34</v>
      </c>
      <c r="B86" s="35" t="s">
        <v>349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159</v>
      </c>
      <c r="B87" s="36" t="s">
        <v>280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350</v>
      </c>
      <c r="B88" s="35" t="s">
        <v>351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352</v>
      </c>
      <c r="B89" s="36" t="s">
        <v>353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132</v>
      </c>
      <c r="B90" s="35" t="s">
        <v>263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354</v>
      </c>
      <c r="B91" s="36" t="s">
        <v>355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116</v>
      </c>
      <c r="B92" s="35" t="s">
        <v>252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76</v>
      </c>
      <c r="B93" s="36" t="s">
        <v>229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356</v>
      </c>
      <c r="B94" s="35" t="s">
        <v>357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124</v>
      </c>
      <c r="B95" s="36" t="s">
        <v>258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86</v>
      </c>
      <c r="B96" s="35" t="s">
        <v>234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36</v>
      </c>
      <c r="B97" s="36" t="s">
        <v>195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358</v>
      </c>
      <c r="B98" s="35" t="s">
        <v>359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142</v>
      </c>
      <c r="B99" s="36" t="s">
        <v>267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360</v>
      </c>
      <c r="B100" s="35" t="s">
        <v>361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362</v>
      </c>
      <c r="B101" s="36" t="s">
        <v>363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22</v>
      </c>
      <c r="B102" s="35" t="s">
        <v>185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364</v>
      </c>
      <c r="B103" s="36" t="s">
        <v>365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366</v>
      </c>
      <c r="B104" s="35" t="s">
        <v>177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134</v>
      </c>
      <c r="B105" s="36" t="s">
        <v>264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367</v>
      </c>
      <c r="B106" s="35" t="s">
        <v>368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369</v>
      </c>
      <c r="B107" s="36" t="s">
        <v>370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88</v>
      </c>
      <c r="B108" s="35" t="s">
        <v>235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108</v>
      </c>
      <c r="B109" s="36" t="s">
        <v>247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371</v>
      </c>
      <c r="B110" s="35" t="s">
        <v>372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145</v>
      </c>
      <c r="B111" s="36" t="s">
        <v>269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120</v>
      </c>
      <c r="B112" s="35" t="s">
        <v>255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373</v>
      </c>
      <c r="B113" s="36" t="s">
        <v>374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375</v>
      </c>
      <c r="B114" s="35" t="s">
        <v>376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122</v>
      </c>
      <c r="B115" s="36" t="s">
        <v>122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140</v>
      </c>
      <c r="B116" s="35" t="s">
        <v>266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110</v>
      </c>
      <c r="B117" s="36" t="s">
        <v>249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377</v>
      </c>
      <c r="B118" s="35" t="s">
        <v>378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379</v>
      </c>
      <c r="B119" s="36" t="s">
        <v>380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381</v>
      </c>
      <c r="B120" s="35" t="s">
        <v>382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62</v>
      </c>
      <c r="B121" s="36" t="s">
        <v>215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383</v>
      </c>
      <c r="B122" s="35" t="s">
        <v>384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385</v>
      </c>
      <c r="B123" s="36" t="s">
        <v>386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387</v>
      </c>
      <c r="B124" s="35" t="s">
        <v>388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389</v>
      </c>
      <c r="B125" s="36" t="s">
        <v>390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391</v>
      </c>
      <c r="B126" s="35" t="s">
        <v>392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393</v>
      </c>
      <c r="B127" s="36" t="s">
        <v>394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395</v>
      </c>
      <c r="B128" s="35" t="s">
        <v>396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397</v>
      </c>
      <c r="B129" s="36" t="s">
        <v>398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128</v>
      </c>
      <c r="B130" s="35" t="s">
        <v>261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130</v>
      </c>
      <c r="B131" s="36" t="s">
        <v>262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399</v>
      </c>
      <c r="B132" s="35" t="s">
        <v>400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401</v>
      </c>
      <c r="B133" s="36" t="s">
        <v>402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403</v>
      </c>
      <c r="B134" s="35" t="s">
        <v>404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405</v>
      </c>
      <c r="B135" s="36" t="s">
        <v>406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407</v>
      </c>
      <c r="B136" s="35" t="s">
        <v>408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409</v>
      </c>
      <c r="B137" s="36" t="s">
        <v>410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411</v>
      </c>
      <c r="B138" s="35" t="s">
        <v>412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413</v>
      </c>
      <c r="B139" s="36" t="s">
        <v>414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415</v>
      </c>
      <c r="B140" s="35" t="s">
        <v>416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417</v>
      </c>
      <c r="B141" s="36" t="s">
        <v>418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419</v>
      </c>
      <c r="B142" s="35" t="s">
        <v>420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421</v>
      </c>
      <c r="B143" s="36" t="s">
        <v>422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423</v>
      </c>
      <c r="B144" s="35" t="s">
        <v>424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425</v>
      </c>
      <c r="B145" s="36" t="s">
        <v>425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426</v>
      </c>
      <c r="B146" s="35" t="s">
        <v>427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428</v>
      </c>
      <c r="B147" s="36" t="s">
        <v>429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430</v>
      </c>
      <c r="B148" s="35" t="s">
        <v>431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432</v>
      </c>
      <c r="B149" s="36" t="s">
        <v>191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433</v>
      </c>
      <c r="B150" s="35" t="s">
        <v>434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435</v>
      </c>
      <c r="B151" s="36" t="s">
        <v>436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437</v>
      </c>
      <c r="B152" s="35" t="s">
        <v>438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439</v>
      </c>
      <c r="B153" s="36" t="s">
        <v>440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441</v>
      </c>
      <c r="B154" s="35" t="s">
        <v>442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443</v>
      </c>
      <c r="B155" s="36" t="s">
        <v>444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445</v>
      </c>
      <c r="B156" s="35" t="s">
        <v>446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447</v>
      </c>
      <c r="B157" s="36" t="s">
        <v>448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449</v>
      </c>
      <c r="B158" s="35" t="s">
        <v>450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451</v>
      </c>
      <c r="B159" s="36" t="s">
        <v>452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453</v>
      </c>
      <c r="B160" s="35" t="s">
        <v>454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455</v>
      </c>
      <c r="B161" s="36" t="s">
        <v>456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457</v>
      </c>
      <c r="B162" s="35" t="s">
        <v>458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459</v>
      </c>
      <c r="B163" s="36" t="s">
        <v>460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461</v>
      </c>
      <c r="B164" s="35" t="s">
        <v>462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463</v>
      </c>
      <c r="B165" s="36" t="s">
        <v>464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465</v>
      </c>
      <c r="B166" s="35" t="s">
        <v>466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467</v>
      </c>
      <c r="B167" s="36" t="s">
        <v>468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469</v>
      </c>
      <c r="B168" s="35" t="s">
        <v>470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471</v>
      </c>
      <c r="B169" s="36" t="s">
        <v>472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473</v>
      </c>
      <c r="B170" s="35" t="s">
        <v>474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475</v>
      </c>
      <c r="B171" s="36" t="s">
        <v>476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477</v>
      </c>
      <c r="B172" s="35" t="s">
        <v>250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114</v>
      </c>
      <c r="B173" s="36" t="s">
        <v>251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478</v>
      </c>
      <c r="B174" s="35" t="s">
        <v>479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480</v>
      </c>
      <c r="B175" s="36" t="s">
        <v>481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482</v>
      </c>
      <c r="B176" s="35" t="s">
        <v>483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484</v>
      </c>
      <c r="B177" s="36" t="s">
        <v>485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486</v>
      </c>
      <c r="B178" s="35" t="s">
        <v>487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488</v>
      </c>
      <c r="B179" s="36" t="s">
        <v>489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490</v>
      </c>
      <c r="B180" s="35" t="s">
        <v>372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491</v>
      </c>
      <c r="B181" s="36" t="s">
        <v>492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493</v>
      </c>
      <c r="B182" s="35" t="s">
        <v>494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495</v>
      </c>
      <c r="B183" s="36" t="s">
        <v>496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497</v>
      </c>
      <c r="B184" s="35" t="s">
        <v>498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499</v>
      </c>
      <c r="B185" s="36" t="s">
        <v>500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501</v>
      </c>
      <c r="B186" s="35" t="s">
        <v>502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503</v>
      </c>
      <c r="B187" s="36" t="s">
        <v>504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505</v>
      </c>
      <c r="B188" s="35" t="s">
        <v>506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507</v>
      </c>
      <c r="B189" s="36" t="s">
        <v>508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509</v>
      </c>
      <c r="B190" s="35" t="s">
        <v>510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511</v>
      </c>
      <c r="B191" s="36" t="s">
        <v>390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512</v>
      </c>
      <c r="B192" s="35" t="s">
        <v>422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513</v>
      </c>
      <c r="B193" s="36" t="s">
        <v>514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515</v>
      </c>
      <c r="B194" s="35" t="s">
        <v>516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517</v>
      </c>
      <c r="B195" s="36" t="s">
        <v>518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519</v>
      </c>
      <c r="B196" s="35" t="s">
        <v>520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521</v>
      </c>
      <c r="B197" s="36" t="s">
        <v>522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523</v>
      </c>
      <c r="B198" s="35" t="s">
        <v>524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525</v>
      </c>
      <c r="B199" s="36" t="s">
        <v>526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527</v>
      </c>
      <c r="B200" s="35" t="s">
        <v>528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529</v>
      </c>
      <c r="B201" s="36" t="s">
        <v>530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531</v>
      </c>
      <c r="B202" s="35" t="s">
        <v>532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533</v>
      </c>
      <c r="B203" s="36" t="s">
        <v>534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535</v>
      </c>
      <c r="B204" s="35" t="s">
        <v>536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537</v>
      </c>
      <c r="B205" s="36" t="s">
        <v>538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539</v>
      </c>
      <c r="B206" s="35" t="s">
        <v>540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541</v>
      </c>
      <c r="B207" s="36" t="s">
        <v>542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543</v>
      </c>
      <c r="B208" s="35" t="s">
        <v>302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544</v>
      </c>
      <c r="B209" s="36" t="s">
        <v>545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546</v>
      </c>
      <c r="B210" s="35" t="s">
        <v>547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548</v>
      </c>
      <c r="B211" s="36" t="s">
        <v>549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550</v>
      </c>
      <c r="B212" s="35" t="s">
        <v>551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552</v>
      </c>
      <c r="B213" s="36" t="s">
        <v>553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554</v>
      </c>
      <c r="B214" s="35" t="s">
        <v>555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556</v>
      </c>
      <c r="B215" s="36" t="s">
        <v>319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557</v>
      </c>
      <c r="B216" s="35" t="s">
        <v>558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559</v>
      </c>
      <c r="B217" s="36" t="s">
        <v>560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561</v>
      </c>
      <c r="B218" s="35" t="s">
        <v>562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563</v>
      </c>
      <c r="B219" s="36" t="s">
        <v>230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564</v>
      </c>
      <c r="B220" s="35" t="s">
        <v>565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566</v>
      </c>
      <c r="B221" s="36" t="s">
        <v>567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566</v>
      </c>
      <c r="B222" s="35" t="s">
        <v>568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569</v>
      </c>
      <c r="B223" s="36" t="s">
        <v>570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571</v>
      </c>
      <c r="B224" s="35" t="s">
        <v>572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573</v>
      </c>
      <c r="B225" s="36" t="s">
        <v>574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575</v>
      </c>
      <c r="B226" s="35" t="s">
        <v>576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577</v>
      </c>
      <c r="B227" s="36" t="s">
        <v>578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579</v>
      </c>
      <c r="B228" s="35" t="s">
        <v>580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581</v>
      </c>
      <c r="B229" s="36" t="s">
        <v>582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583</v>
      </c>
      <c r="B230" s="35" t="s">
        <v>580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584</v>
      </c>
      <c r="B231" s="36" t="s">
        <v>585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586</v>
      </c>
      <c r="B232" s="35" t="s">
        <v>587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588</v>
      </c>
      <c r="B233" s="36" t="s">
        <v>589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590</v>
      </c>
      <c r="B234" s="35" t="s">
        <v>591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592</v>
      </c>
      <c r="B235" s="36" t="s">
        <v>553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593</v>
      </c>
      <c r="B236" s="35" t="s">
        <v>594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595</v>
      </c>
      <c r="B237" s="36" t="s">
        <v>596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597</v>
      </c>
      <c r="B238" s="35" t="s">
        <v>237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598</v>
      </c>
      <c r="B239" s="36" t="s">
        <v>599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600</v>
      </c>
      <c r="B240" s="35" t="s">
        <v>570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601</v>
      </c>
      <c r="B241" s="36" t="s">
        <v>602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603</v>
      </c>
      <c r="B242" s="35" t="s">
        <v>604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605</v>
      </c>
      <c r="B243" s="36" t="s">
        <v>606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607</v>
      </c>
      <c r="B244" s="35" t="s">
        <v>233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608</v>
      </c>
      <c r="B245" s="36" t="s">
        <v>609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610</v>
      </c>
      <c r="B246" s="35" t="s">
        <v>524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611</v>
      </c>
      <c r="B247" s="36" t="s">
        <v>612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613</v>
      </c>
      <c r="B248" s="35" t="s">
        <v>614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615</v>
      </c>
      <c r="B249" s="36" t="s">
        <v>616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617</v>
      </c>
      <c r="B250" s="35" t="s">
        <v>618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619</v>
      </c>
      <c r="B251" s="36" t="s">
        <v>620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621</v>
      </c>
      <c r="B252" s="35" t="s">
        <v>376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622</v>
      </c>
      <c r="B253" s="36" t="s">
        <v>623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624</v>
      </c>
      <c r="B254" s="35" t="s">
        <v>625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626</v>
      </c>
      <c r="B255" s="36" t="s">
        <v>627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628</v>
      </c>
      <c r="B256" s="35" t="s">
        <v>225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629</v>
      </c>
      <c r="B257" s="36" t="s">
        <v>195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630</v>
      </c>
      <c r="B258" s="35" t="s">
        <v>631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632</v>
      </c>
      <c r="B259" s="36" t="s">
        <v>633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634</v>
      </c>
      <c r="B260" s="35" t="s">
        <v>625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635</v>
      </c>
      <c r="B261" s="36" t="s">
        <v>636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637</v>
      </c>
      <c r="B262" s="35" t="s">
        <v>638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639</v>
      </c>
      <c r="B263" s="36" t="s">
        <v>640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641</v>
      </c>
      <c r="B264" s="35" t="s">
        <v>642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643</v>
      </c>
      <c r="B265" s="36" t="s">
        <v>644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645</v>
      </c>
      <c r="B266" s="35" t="s">
        <v>646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647</v>
      </c>
      <c r="B267" s="36" t="s">
        <v>648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649</v>
      </c>
      <c r="B268" s="35" t="s">
        <v>549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650</v>
      </c>
      <c r="B269" s="36" t="s">
        <v>651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652</v>
      </c>
      <c r="B270" s="35" t="s">
        <v>651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653</v>
      </c>
      <c r="B271" s="36" t="s">
        <v>654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655</v>
      </c>
      <c r="B272" s="35" t="s">
        <v>656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657</v>
      </c>
      <c r="B273" s="36" t="s">
        <v>658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659</v>
      </c>
      <c r="B274" s="35" t="s">
        <v>660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661</v>
      </c>
      <c r="B275" s="36" t="s">
        <v>662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663</v>
      </c>
      <c r="B276" s="35" t="s">
        <v>664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665</v>
      </c>
      <c r="B277" s="36" t="s">
        <v>666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667</v>
      </c>
      <c r="B278" s="35" t="s">
        <v>668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669</v>
      </c>
      <c r="B279" s="36" t="s">
        <v>666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670</v>
      </c>
      <c r="B280" s="35" t="s">
        <v>530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671</v>
      </c>
      <c r="B281" s="36" t="s">
        <v>672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673</v>
      </c>
      <c r="B282" s="35" t="s">
        <v>666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674</v>
      </c>
      <c r="B283" s="36" t="s">
        <v>675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676</v>
      </c>
      <c r="B284" s="35" t="s">
        <v>408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677</v>
      </c>
      <c r="B285" s="36" t="s">
        <v>678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679</v>
      </c>
      <c r="B286" s="35" t="s">
        <v>640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680</v>
      </c>
      <c r="B287" s="36" t="s">
        <v>616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681</v>
      </c>
      <c r="B288" s="35" t="s">
        <v>682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683</v>
      </c>
      <c r="B289" s="36" t="s">
        <v>684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685</v>
      </c>
      <c r="B290" s="35" t="s">
        <v>686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687</v>
      </c>
      <c r="B291" s="36" t="s">
        <v>688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689</v>
      </c>
      <c r="B292" s="35" t="s">
        <v>690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691</v>
      </c>
      <c r="B293" s="36" t="s">
        <v>692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693</v>
      </c>
      <c r="B294" s="35" t="s">
        <v>694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695</v>
      </c>
      <c r="B295" s="36" t="s">
        <v>696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697</v>
      </c>
      <c r="B296" s="35" t="s">
        <v>698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699</v>
      </c>
      <c r="B297" s="36" t="s">
        <v>700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701</v>
      </c>
      <c r="B298" s="35" t="s">
        <v>702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703</v>
      </c>
      <c r="B299" s="36" t="s">
        <v>704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705</v>
      </c>
      <c r="B300" s="35" t="s">
        <v>706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707</v>
      </c>
      <c r="B301" s="36" t="s">
        <v>708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709</v>
      </c>
      <c r="B302" s="35" t="s">
        <v>710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711</v>
      </c>
      <c r="B303" s="36" t="s">
        <v>261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712</v>
      </c>
      <c r="B304" s="35" t="s">
        <v>713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714</v>
      </c>
      <c r="B305" s="36" t="s">
        <v>715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716</v>
      </c>
      <c r="B306" s="35" t="s">
        <v>717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718</v>
      </c>
      <c r="B307" s="36" t="s">
        <v>719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720</v>
      </c>
      <c r="B308" s="35" t="s">
        <v>721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722</v>
      </c>
      <c r="B309" s="36" t="s">
        <v>438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723</v>
      </c>
      <c r="B310" s="35" t="s">
        <v>724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725</v>
      </c>
      <c r="B311" s="36" t="s">
        <v>682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726</v>
      </c>
      <c r="B312" s="35" t="s">
        <v>727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728</v>
      </c>
      <c r="B313" s="36" t="s">
        <v>688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729</v>
      </c>
      <c r="B314" s="35" t="s">
        <v>631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730</v>
      </c>
      <c r="B315" s="36" t="s">
        <v>731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732</v>
      </c>
      <c r="B316" s="35" t="s">
        <v>733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734</v>
      </c>
      <c r="B317" s="36" t="s">
        <v>735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736</v>
      </c>
      <c r="B318" s="35" t="s">
        <v>737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738</v>
      </c>
      <c r="B319" s="36" t="s">
        <v>739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740</v>
      </c>
      <c r="B320" s="35" t="s">
        <v>741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742</v>
      </c>
      <c r="B321" s="36" t="s">
        <v>675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743</v>
      </c>
      <c r="B322" s="35" t="s">
        <v>744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745</v>
      </c>
      <c r="B323" s="36" t="s">
        <v>746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747</v>
      </c>
      <c r="B324" s="35" t="s">
        <v>748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749</v>
      </c>
      <c r="B325" s="36" t="s">
        <v>750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751</v>
      </c>
      <c r="B326" s="35" t="s">
        <v>696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752</v>
      </c>
      <c r="B327" s="36" t="s">
        <v>454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753</v>
      </c>
      <c r="B328" s="35" t="s">
        <v>754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755</v>
      </c>
      <c r="B329" s="36" t="s">
        <v>656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756</v>
      </c>
      <c r="B330" s="35" t="s">
        <v>757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758</v>
      </c>
      <c r="B331" s="36" t="s">
        <v>759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760</v>
      </c>
      <c r="B332" s="35" t="s">
        <v>761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762</v>
      </c>
      <c r="B333" s="36" t="s">
        <v>763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764</v>
      </c>
      <c r="B334" s="35" t="s">
        <v>765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766</v>
      </c>
      <c r="B335" s="36" t="s">
        <v>658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767</v>
      </c>
      <c r="B336" s="35" t="s">
        <v>768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769</v>
      </c>
      <c r="B337" s="36" t="s">
        <v>684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770</v>
      </c>
      <c r="B338" s="35" t="s">
        <v>771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772</v>
      </c>
      <c r="B339" s="36" t="s">
        <v>773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774</v>
      </c>
      <c r="B340" s="35" t="s">
        <v>775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776</v>
      </c>
      <c r="B341" s="36" t="s">
        <v>744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777</v>
      </c>
      <c r="B342" s="35" t="s">
        <v>612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778</v>
      </c>
      <c r="B343" s="36" t="s">
        <v>715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779</v>
      </c>
      <c r="B344" s="35" t="s">
        <v>771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780</v>
      </c>
      <c r="B345" s="36" t="s">
        <v>781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782</v>
      </c>
      <c r="B346" s="35" t="s">
        <v>783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784</v>
      </c>
      <c r="B347" s="36" t="s">
        <v>785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786</v>
      </c>
      <c r="B348" s="35" t="s">
        <v>660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787</v>
      </c>
      <c r="B349" s="36" t="s">
        <v>731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788</v>
      </c>
      <c r="B350" s="35" t="s">
        <v>765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789</v>
      </c>
      <c r="B351" s="36" t="s">
        <v>790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791</v>
      </c>
      <c r="B352" s="35" t="s">
        <v>792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793</v>
      </c>
      <c r="B353" s="36" t="s">
        <v>239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794</v>
      </c>
      <c r="B354" s="35" t="s">
        <v>757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795</v>
      </c>
      <c r="B355" s="36" t="s">
        <v>589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796</v>
      </c>
      <c r="B356" s="35" t="s">
        <v>562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797</v>
      </c>
      <c r="B357" s="36" t="s">
        <v>269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798</v>
      </c>
      <c r="B358" s="35" t="s">
        <v>799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800</v>
      </c>
      <c r="B359" s="36" t="s">
        <v>801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802</v>
      </c>
      <c r="B360" s="35" t="s">
        <v>803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804</v>
      </c>
      <c r="B361" s="36" t="s">
        <v>805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806</v>
      </c>
      <c r="B362" s="35" t="s">
        <v>750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807</v>
      </c>
      <c r="B363" s="36" t="s">
        <v>717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808</v>
      </c>
      <c r="B364" s="35" t="s">
        <v>700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809</v>
      </c>
      <c r="B365" s="36" t="s">
        <v>810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811</v>
      </c>
      <c r="B366" s="35" t="s">
        <v>785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812</v>
      </c>
      <c r="B367" s="36" t="s">
        <v>813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814</v>
      </c>
      <c r="B368" s="35" t="s">
        <v>815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816</v>
      </c>
      <c r="B369" s="36" t="s">
        <v>817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818</v>
      </c>
      <c r="B370" s="35" t="s">
        <v>819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820</v>
      </c>
      <c r="B371" s="36" t="s">
        <v>813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821</v>
      </c>
      <c r="B372" s="35" t="s">
        <v>822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823</v>
      </c>
      <c r="B373" s="36" t="s">
        <v>721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824</v>
      </c>
      <c r="B374" s="35" t="s">
        <v>825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826</v>
      </c>
      <c r="B375" s="36" t="s">
        <v>827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828</v>
      </c>
      <c r="B376" s="35" t="s">
        <v>829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830</v>
      </c>
      <c r="B377" s="36" t="s">
        <v>827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831</v>
      </c>
      <c r="B378" s="35" t="s">
        <v>832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833</v>
      </c>
      <c r="B379" s="36" t="s">
        <v>549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834</v>
      </c>
      <c r="B380" s="35" t="s">
        <v>724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835</v>
      </c>
      <c r="B381" s="36" t="s">
        <v>836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837</v>
      </c>
      <c r="B382" s="35" t="s">
        <v>838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839</v>
      </c>
      <c r="B383" s="36" t="s">
        <v>785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840</v>
      </c>
      <c r="B384" s="35" t="s">
        <v>568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840</v>
      </c>
      <c r="B385" s="36" t="s">
        <v>567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841</v>
      </c>
      <c r="B386" s="35" t="s">
        <v>842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843</v>
      </c>
      <c r="B387" s="36" t="s">
        <v>792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844</v>
      </c>
      <c r="B388" s="35" t="s">
        <v>700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845</v>
      </c>
      <c r="B389" s="36" t="s">
        <v>846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847</v>
      </c>
      <c r="B390" s="35" t="s">
        <v>848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849</v>
      </c>
      <c r="B391" s="36" t="s">
        <v>698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850</v>
      </c>
      <c r="B392" s="35" t="s">
        <v>819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851</v>
      </c>
      <c r="B393" s="36" t="s">
        <v>698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852</v>
      </c>
      <c r="B394" s="35" t="s">
        <v>853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854</v>
      </c>
      <c r="B395" s="36" t="s">
        <v>781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855</v>
      </c>
      <c r="B396" s="35" t="s">
        <v>856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857</v>
      </c>
      <c r="B397" s="36" t="s">
        <v>858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859</v>
      </c>
      <c r="B398" s="35" t="s">
        <v>819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860</v>
      </c>
      <c r="B399" s="36" t="s">
        <v>848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861</v>
      </c>
      <c r="B400" s="35" t="s">
        <v>698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862</v>
      </c>
      <c r="B401" s="36" t="s">
        <v>829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863</v>
      </c>
      <c r="B402" s="35" t="s">
        <v>864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865</v>
      </c>
      <c r="B403" s="36" t="s">
        <v>754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866</v>
      </c>
      <c r="B404" s="35" t="s">
        <v>842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867</v>
      </c>
      <c r="B405" s="36" t="s">
        <v>868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869</v>
      </c>
      <c r="B406" s="35" t="s">
        <v>870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871</v>
      </c>
      <c r="B407" s="36" t="s">
        <v>251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872</v>
      </c>
      <c r="B408" s="35" t="s">
        <v>785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873</v>
      </c>
      <c r="B409" s="36" t="s">
        <v>868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874</v>
      </c>
      <c r="B410" s="35" t="s">
        <v>868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875</v>
      </c>
      <c r="B411" s="36" t="s">
        <v>195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876</v>
      </c>
      <c r="B412" s="35" t="s">
        <v>177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877</v>
      </c>
      <c r="B413" s="36" t="s">
        <v>878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879</v>
      </c>
      <c r="B414" s="35" t="s">
        <v>880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881</v>
      </c>
      <c r="B415" s="36" t="s">
        <v>748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882</v>
      </c>
      <c r="B416" s="35" t="s">
        <v>710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883</v>
      </c>
      <c r="B417" s="36" t="s">
        <v>761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884</v>
      </c>
      <c r="B418" s="35" t="s">
        <v>880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885</v>
      </c>
      <c r="B419" s="36" t="s">
        <v>886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887</v>
      </c>
      <c r="B420" s="35" t="s">
        <v>408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888</v>
      </c>
      <c r="B421" s="36" t="s">
        <v>870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889</v>
      </c>
      <c r="B422" s="35" t="s">
        <v>785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890</v>
      </c>
      <c r="B423" s="36" t="s">
        <v>891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892</v>
      </c>
      <c r="B424" s="35" t="s">
        <v>893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894</v>
      </c>
      <c r="B425" s="36" t="s">
        <v>893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895</v>
      </c>
      <c r="B426" s="35" t="s">
        <v>846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896</v>
      </c>
      <c r="B427" s="36" t="s">
        <v>684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897</v>
      </c>
      <c r="B428" s="35" t="s">
        <v>898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899</v>
      </c>
      <c r="B429" s="36" t="s">
        <v>900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901</v>
      </c>
      <c r="B430" s="35" t="s">
        <v>785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902</v>
      </c>
      <c r="B431" s="36" t="s">
        <v>903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904</v>
      </c>
      <c r="B432" s="35" t="s">
        <v>905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906</v>
      </c>
      <c r="B433" s="36" t="s">
        <v>785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907</v>
      </c>
      <c r="B434" s="35" t="s">
        <v>908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909</v>
      </c>
      <c r="B435" s="36" t="s">
        <v>910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911</v>
      </c>
      <c r="B436" s="35" t="s">
        <v>735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912</v>
      </c>
      <c r="B437" s="36" t="s">
        <v>913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914</v>
      </c>
      <c r="B438" s="35" t="s">
        <v>913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915</v>
      </c>
      <c r="B439" s="36" t="s">
        <v>846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916</v>
      </c>
      <c r="B440" s="35" t="s">
        <v>916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917</v>
      </c>
      <c r="B441" s="36" t="s">
        <v>858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918</v>
      </c>
      <c r="B442" s="35" t="s">
        <v>763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919</v>
      </c>
      <c r="B443" s="36" t="s">
        <v>920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921</v>
      </c>
      <c r="B444" s="35" t="s">
        <v>922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923</v>
      </c>
      <c r="B445" s="36" t="s">
        <v>692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924</v>
      </c>
      <c r="B446" s="35" t="s">
        <v>822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925</v>
      </c>
      <c r="B447" s="36" t="s">
        <v>926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927</v>
      </c>
      <c r="B448" s="35" t="s">
        <v>678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928</v>
      </c>
      <c r="B449" s="36" t="s">
        <v>929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930</v>
      </c>
      <c r="B450" s="35" t="s">
        <v>930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931</v>
      </c>
      <c r="B451" s="36" t="s">
        <v>932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933</v>
      </c>
      <c r="B452" s="35" t="s">
        <v>934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935</v>
      </c>
      <c r="B453" s="36" t="s">
        <v>936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937</v>
      </c>
      <c r="B454" s="35" t="s">
        <v>938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939</v>
      </c>
      <c r="B455" s="36" t="s">
        <v>940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941</v>
      </c>
      <c r="B456" s="35" t="s">
        <v>941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942</v>
      </c>
      <c r="B457" s="36" t="s">
        <v>942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943</v>
      </c>
      <c r="B458" s="35" t="s">
        <v>934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944</v>
      </c>
      <c r="B459" s="36" t="s">
        <v>945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946</v>
      </c>
      <c r="B460" s="35" t="s">
        <v>947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948</v>
      </c>
      <c r="B461" s="36" t="s">
        <v>949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950</v>
      </c>
      <c r="B462" s="35" t="s">
        <v>949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951</v>
      </c>
      <c r="B463" s="36" t="s">
        <v>952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953</v>
      </c>
      <c r="B464" s="35" t="s">
        <v>952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954</v>
      </c>
      <c r="B465" s="36" t="s">
        <v>955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956</v>
      </c>
      <c r="B466" s="35" t="s">
        <v>957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958</v>
      </c>
      <c r="B467" s="36" t="s">
        <v>957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959</v>
      </c>
      <c r="B468" s="35" t="s">
        <v>955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960</v>
      </c>
      <c r="B469" s="36" t="s">
        <v>960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961</v>
      </c>
      <c r="B470" s="35" t="s">
        <v>962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963</v>
      </c>
      <c r="B471" s="36" t="s">
        <v>964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965</v>
      </c>
      <c r="B472" s="35" t="s">
        <v>964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966</v>
      </c>
      <c r="B473" s="36" t="s">
        <v>926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967</v>
      </c>
      <c r="B474" s="35" t="s">
        <v>967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968</v>
      </c>
      <c r="B475" s="36" t="s">
        <v>506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969</v>
      </c>
      <c r="B476" s="35" t="s">
        <v>970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971</v>
      </c>
      <c r="B477" s="36" t="s">
        <v>971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972</v>
      </c>
      <c r="B478" s="35" t="s">
        <v>790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973</v>
      </c>
      <c r="B479" s="36" t="s">
        <v>801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974</v>
      </c>
      <c r="B480" s="35" t="s">
        <v>975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976</v>
      </c>
      <c r="B481" s="36" t="s">
        <v>977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978</v>
      </c>
      <c r="B482" s="35" t="s">
        <v>977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979</v>
      </c>
      <c r="B483" s="36" t="s">
        <v>980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981</v>
      </c>
      <c r="B484" s="35" t="s">
        <v>980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982</v>
      </c>
      <c r="B485" s="36" t="s">
        <v>982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983</v>
      </c>
      <c r="B486" s="35" t="s">
        <v>880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984</v>
      </c>
      <c r="B487" s="36" t="s">
        <v>985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986</v>
      </c>
      <c r="B488" s="35" t="s">
        <v>985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987</v>
      </c>
      <c r="B489" s="36" t="s">
        <v>985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988</v>
      </c>
      <c r="B490" s="35" t="s">
        <v>989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990</v>
      </c>
      <c r="B491" s="36" t="s">
        <v>991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992</v>
      </c>
      <c r="B492" s="35" t="s">
        <v>993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994</v>
      </c>
      <c r="B493" s="36" t="s">
        <v>989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995</v>
      </c>
      <c r="B494" s="35" t="s">
        <v>996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997</v>
      </c>
      <c r="B495" s="36" t="s">
        <v>998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999</v>
      </c>
      <c r="B496" s="35" t="s">
        <v>998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1000</v>
      </c>
      <c r="B497" s="36" t="s">
        <v>1001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1002</v>
      </c>
      <c r="B498" s="35" t="s">
        <v>1002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1003</v>
      </c>
      <c r="B499" s="36" t="s">
        <v>1003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1004</v>
      </c>
      <c r="B500" s="35" t="s">
        <v>1004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1005</v>
      </c>
      <c r="B501" s="36" t="s">
        <v>1005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1006</v>
      </c>
      <c r="B502" s="35" t="s">
        <v>1006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1007</v>
      </c>
      <c r="B503" s="36" t="s">
        <v>1008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1009</v>
      </c>
      <c r="B504" s="35" t="s">
        <v>1009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1010</v>
      </c>
      <c r="B505" s="36" t="s">
        <v>1010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1011</v>
      </c>
      <c r="B506" s="35" t="s">
        <v>1011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1012</v>
      </c>
      <c r="B507" s="36" t="s">
        <v>504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1013</v>
      </c>
      <c r="B508" s="35" t="s">
        <v>609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1014</v>
      </c>
      <c r="B509" s="36" t="s">
        <v>1014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1015</v>
      </c>
      <c r="B510" s="35" t="s">
        <v>1016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1017</v>
      </c>
      <c r="B511" s="36" t="s">
        <v>1017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1018</v>
      </c>
      <c r="B512" s="35" t="s">
        <v>1018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1019</v>
      </c>
      <c r="B513" s="36" t="s">
        <v>1019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1020</v>
      </c>
      <c r="B514" s="35" t="s">
        <v>1021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1022</v>
      </c>
      <c r="B515" s="36" t="s">
        <v>1023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1024</v>
      </c>
      <c r="B516" s="35" t="s">
        <v>1025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1026</v>
      </c>
      <c r="B517" s="36" t="s">
        <v>1026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1027</v>
      </c>
      <c r="B518" s="35" t="s">
        <v>1028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1029</v>
      </c>
      <c r="B519" s="36" t="s">
        <v>1028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1030</v>
      </c>
      <c r="B520" s="35" t="s">
        <v>1031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1032</v>
      </c>
      <c r="B521" s="36" t="s">
        <v>955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1033</v>
      </c>
      <c r="B522" s="35" t="s">
        <v>864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1034</v>
      </c>
      <c r="B523" s="36" t="s">
        <v>625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1035</v>
      </c>
      <c r="B524" s="35" t="s">
        <v>940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1036</v>
      </c>
      <c r="B525" s="36" t="s">
        <v>733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1037</v>
      </c>
      <c r="B526" s="35" t="s">
        <v>1038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1039</v>
      </c>
      <c r="B527" s="36" t="s">
        <v>1040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1041</v>
      </c>
      <c r="B528" s="35" t="s">
        <v>1042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1043</v>
      </c>
      <c r="B529" s="36" t="s">
        <v>962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1044</v>
      </c>
      <c r="B530" s="35" t="s">
        <v>970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1045</v>
      </c>
      <c r="B531" s="36" t="s">
        <v>853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1046</v>
      </c>
      <c r="B532" s="35" t="s">
        <v>815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1047</v>
      </c>
      <c r="B533" s="36" t="s">
        <v>692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1048</v>
      </c>
      <c r="B534" s="35" t="s">
        <v>783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1049</v>
      </c>
      <c r="B535" s="36" t="s">
        <v>616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1050</v>
      </c>
      <c r="B536" s="35" t="s">
        <v>1051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1"/>
      <c r="B537" s="31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1"/>
      <c r="B538" s="31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1"/>
      <c r="B539" s="31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1"/>
      <c r="B540" s="31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1"/>
      <c r="B541" s="31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1"/>
      <c r="B542" s="31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1"/>
      <c r="B543" s="31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1"/>
      <c r="B544" s="31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1"/>
      <c r="B545" s="31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1"/>
      <c r="B546" s="31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1"/>
      <c r="B547" s="31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1"/>
      <c r="B548" s="31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1"/>
      <c r="B549" s="31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1"/>
      <c r="B550" s="31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1"/>
      <c r="B551" s="31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1"/>
      <c r="B552" s="31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1"/>
      <c r="B553" s="31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1"/>
      <c r="B554" s="31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1"/>
      <c r="B555" s="31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1"/>
      <c r="B556" s="31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1"/>
      <c r="B557" s="31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1"/>
      <c r="B558" s="31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1"/>
      <c r="B559" s="31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1"/>
      <c r="B560" s="31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1"/>
      <c r="B561" s="31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1"/>
      <c r="B562" s="31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1"/>
      <c r="B563" s="31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1"/>
      <c r="B564" s="31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1"/>
      <c r="B565" s="31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1"/>
      <c r="B566" s="31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1"/>
      <c r="B567" s="31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1"/>
      <c r="B568" s="31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1"/>
      <c r="B569" s="31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1"/>
      <c r="B570" s="31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1"/>
      <c r="B571" s="31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1"/>
      <c r="B572" s="31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1"/>
      <c r="B573" s="31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1"/>
      <c r="B574" s="31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1"/>
      <c r="B575" s="31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1"/>
      <c r="B576" s="31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1"/>
      <c r="B577" s="31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1"/>
      <c r="B578" s="31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1"/>
      <c r="B579" s="31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1"/>
      <c r="B580" s="31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1"/>
      <c r="B581" s="31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1"/>
      <c r="B582" s="31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1"/>
      <c r="B583" s="31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1"/>
      <c r="B584" s="31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1"/>
      <c r="B585" s="31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1"/>
      <c r="B586" s="31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1"/>
      <c r="B587" s="31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1"/>
      <c r="B588" s="31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1"/>
      <c r="B589" s="31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1"/>
      <c r="B590" s="31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1"/>
      <c r="B591" s="31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1"/>
      <c r="B592" s="31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1"/>
      <c r="B593" s="31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1"/>
      <c r="B594" s="31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1"/>
      <c r="B595" s="31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1"/>
      <c r="B596" s="31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1"/>
      <c r="B597" s="31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1"/>
      <c r="B598" s="31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1"/>
      <c r="B599" s="31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1"/>
      <c r="B600" s="31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1"/>
      <c r="B601" s="31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1"/>
      <c r="B602" s="31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1"/>
      <c r="B603" s="31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1"/>
      <c r="B604" s="31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1"/>
      <c r="B605" s="31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1"/>
      <c r="B606" s="31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1"/>
      <c r="B607" s="31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1"/>
      <c r="B608" s="31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1"/>
      <c r="B609" s="31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1"/>
      <c r="B610" s="31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1"/>
      <c r="B611" s="31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1"/>
      <c r="B612" s="31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1"/>
      <c r="B613" s="31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1"/>
      <c r="B614" s="31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1"/>
      <c r="B615" s="31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1"/>
      <c r="B616" s="31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1"/>
      <c r="B617" s="31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1"/>
      <c r="B618" s="31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1"/>
      <c r="B619" s="31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1"/>
      <c r="B620" s="31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1"/>
      <c r="B621" s="31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1"/>
      <c r="B622" s="31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1"/>
      <c r="B623" s="31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1"/>
      <c r="B624" s="31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1"/>
      <c r="B625" s="31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1"/>
      <c r="B626" s="31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1"/>
      <c r="B627" s="31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1"/>
      <c r="B628" s="31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1"/>
      <c r="B629" s="31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1"/>
      <c r="B630" s="31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1"/>
      <c r="B631" s="31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1"/>
      <c r="B632" s="31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1"/>
      <c r="B633" s="31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1"/>
      <c r="B634" s="31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1"/>
      <c r="B635" s="31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1"/>
      <c r="B636" s="31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1"/>
      <c r="B637" s="31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1"/>
      <c r="B638" s="31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1"/>
      <c r="B639" s="31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1"/>
      <c r="B640" s="31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1"/>
      <c r="B641" s="31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1"/>
      <c r="B642" s="31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1"/>
      <c r="B643" s="31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1"/>
      <c r="B644" s="31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1"/>
      <c r="B645" s="31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1"/>
      <c r="B646" s="31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1"/>
      <c r="B647" s="31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1"/>
      <c r="B648" s="31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1"/>
      <c r="B649" s="31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1"/>
      <c r="B650" s="31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1"/>
      <c r="B651" s="31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1"/>
      <c r="B652" s="31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1"/>
      <c r="B653" s="31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1"/>
      <c r="B654" s="31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1"/>
      <c r="B655" s="31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1"/>
      <c r="B656" s="31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1"/>
      <c r="B657" s="31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1"/>
      <c r="B658" s="31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1"/>
      <c r="B659" s="31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1"/>
      <c r="B660" s="31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1"/>
      <c r="B661" s="31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1"/>
      <c r="B662" s="31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1"/>
      <c r="B663" s="31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1"/>
      <c r="B664" s="31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1"/>
      <c r="B665" s="31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1"/>
      <c r="B666" s="31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1"/>
      <c r="B667" s="31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1"/>
      <c r="B668" s="31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1"/>
      <c r="B669" s="31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1"/>
      <c r="B670" s="31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1"/>
      <c r="B671" s="31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1"/>
      <c r="B672" s="31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1"/>
      <c r="B673" s="31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1"/>
      <c r="B674" s="31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1"/>
      <c r="B675" s="31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1"/>
      <c r="B676" s="31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1"/>
      <c r="B677" s="31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1"/>
      <c r="B678" s="31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1"/>
      <c r="B679" s="31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1"/>
      <c r="B680" s="31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1"/>
      <c r="B681" s="31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1"/>
      <c r="B682" s="31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1"/>
      <c r="B683" s="31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1"/>
      <c r="B684" s="31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1"/>
      <c r="B685" s="31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1"/>
      <c r="B686" s="31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1"/>
      <c r="B687" s="31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1"/>
      <c r="B688" s="31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1"/>
      <c r="B689" s="31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1"/>
      <c r="B690" s="31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1"/>
      <c r="B691" s="31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1"/>
      <c r="B692" s="31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1"/>
      <c r="B693" s="31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1"/>
      <c r="B694" s="31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1"/>
      <c r="B695" s="31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1"/>
      <c r="B696" s="31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1"/>
      <c r="B697" s="31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1"/>
      <c r="B698" s="31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1"/>
      <c r="B699" s="31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1"/>
      <c r="B700" s="31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1"/>
      <c r="B701" s="31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1"/>
      <c r="B702" s="31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1"/>
      <c r="B703" s="31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1"/>
      <c r="B704" s="31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1"/>
      <c r="B705" s="31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1"/>
      <c r="B706" s="31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1"/>
      <c r="B707" s="31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1"/>
      <c r="B708" s="31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1"/>
      <c r="B709" s="31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1"/>
      <c r="B710" s="31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1"/>
      <c r="B711" s="31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1"/>
      <c r="B712" s="31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1"/>
      <c r="B713" s="31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1"/>
      <c r="B714" s="31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1"/>
      <c r="B715" s="31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1"/>
      <c r="B716" s="31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1"/>
      <c r="B717" s="31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1"/>
      <c r="B718" s="31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1"/>
      <c r="B719" s="31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1"/>
      <c r="B720" s="31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1"/>
      <c r="B721" s="31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1"/>
      <c r="B722" s="31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1"/>
      <c r="B723" s="31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1"/>
      <c r="B724" s="31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1"/>
      <c r="B725" s="31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1"/>
      <c r="B726" s="31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1"/>
      <c r="B727" s="31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1"/>
      <c r="B728" s="31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1"/>
      <c r="B729" s="31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1"/>
      <c r="B730" s="31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1"/>
      <c r="B731" s="31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1"/>
      <c r="B732" s="31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1"/>
      <c r="B733" s="31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1"/>
      <c r="B734" s="31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1"/>
      <c r="B735" s="31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1"/>
      <c r="B736" s="31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1"/>
      <c r="B737" s="31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1"/>
      <c r="B738" s="31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1"/>
      <c r="B739" s="31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1"/>
      <c r="B740" s="31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1"/>
      <c r="B741" s="31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1"/>
      <c r="B742" s="31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1"/>
      <c r="B743" s="31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1"/>
      <c r="B744" s="31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1"/>
      <c r="B745" s="31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1"/>
      <c r="B746" s="31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1"/>
      <c r="B747" s="31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1"/>
      <c r="B748" s="31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1"/>
      <c r="B749" s="31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1"/>
      <c r="B750" s="31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1"/>
      <c r="B751" s="31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1"/>
      <c r="B752" s="31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1"/>
      <c r="B753" s="31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1"/>
      <c r="B754" s="31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1"/>
      <c r="B755" s="31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1"/>
      <c r="B756" s="31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1"/>
      <c r="B757" s="31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1"/>
      <c r="B758" s="31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1"/>
      <c r="B759" s="31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1"/>
      <c r="B760" s="31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1"/>
      <c r="B761" s="31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1"/>
      <c r="B762" s="31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1"/>
      <c r="B763" s="31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1"/>
      <c r="B764" s="31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1"/>
      <c r="B765" s="31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1"/>
      <c r="B766" s="31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1"/>
      <c r="B767" s="31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1"/>
      <c r="B768" s="31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1"/>
      <c r="B769" s="31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1"/>
      <c r="B770" s="31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1"/>
      <c r="B771" s="31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1"/>
      <c r="B772" s="31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1"/>
      <c r="B773" s="31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1"/>
      <c r="B774" s="31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1"/>
      <c r="B775" s="31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1"/>
      <c r="B776" s="31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1"/>
      <c r="B777" s="31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1"/>
      <c r="B778" s="31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1"/>
      <c r="B779" s="31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1"/>
      <c r="B780" s="31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1"/>
      <c r="B781" s="31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1"/>
      <c r="B782" s="31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1"/>
      <c r="B783" s="31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1"/>
      <c r="B784" s="31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1"/>
      <c r="B785" s="31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1"/>
      <c r="B786" s="31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1"/>
      <c r="B787" s="31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1"/>
      <c r="B788" s="31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1"/>
      <c r="B789" s="31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1"/>
      <c r="B790" s="31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1"/>
      <c r="B791" s="31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1"/>
      <c r="B792" s="31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1"/>
      <c r="B793" s="31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1"/>
      <c r="B794" s="31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1"/>
      <c r="B795" s="31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1"/>
      <c r="B796" s="31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1"/>
      <c r="B797" s="31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1"/>
      <c r="B798" s="31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1"/>
      <c r="B799" s="31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1"/>
      <c r="B800" s="31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1"/>
      <c r="B801" s="31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1"/>
      <c r="B802" s="31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1"/>
      <c r="B803" s="31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1"/>
      <c r="B804" s="31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1"/>
      <c r="B805" s="31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1"/>
      <c r="B806" s="31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1"/>
      <c r="B807" s="31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1"/>
      <c r="B808" s="31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1"/>
      <c r="B809" s="31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1"/>
      <c r="B810" s="31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1"/>
      <c r="B811" s="31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1"/>
      <c r="B812" s="31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1"/>
      <c r="B813" s="31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1"/>
      <c r="B814" s="31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1"/>
      <c r="B815" s="31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1"/>
      <c r="B816" s="31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1"/>
      <c r="B817" s="31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1"/>
      <c r="B818" s="31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1"/>
      <c r="B819" s="31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1"/>
      <c r="B820" s="31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1"/>
      <c r="B821" s="31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1"/>
      <c r="B822" s="31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1"/>
      <c r="B823" s="31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1"/>
      <c r="B824" s="31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1"/>
      <c r="B825" s="31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1"/>
      <c r="B826" s="31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1"/>
      <c r="B827" s="31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1"/>
      <c r="B828" s="31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1"/>
      <c r="B829" s="31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1"/>
      <c r="B830" s="31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1"/>
      <c r="B831" s="31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1"/>
      <c r="B832" s="31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1"/>
      <c r="B833" s="31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1"/>
      <c r="B834" s="31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1"/>
      <c r="B835" s="31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1"/>
      <c r="B836" s="31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1"/>
      <c r="B837" s="31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1"/>
      <c r="B838" s="31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1"/>
      <c r="B839" s="31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1"/>
      <c r="B840" s="31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1"/>
      <c r="B841" s="31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1"/>
      <c r="B842" s="31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1"/>
      <c r="B843" s="31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1"/>
      <c r="B844" s="31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1"/>
      <c r="B845" s="31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1"/>
      <c r="B846" s="31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1"/>
      <c r="B847" s="31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1"/>
      <c r="B848" s="31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1"/>
      <c r="B849" s="31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1"/>
      <c r="B850" s="31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1"/>
      <c r="B851" s="31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1"/>
      <c r="B852" s="31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1"/>
      <c r="B853" s="31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1"/>
      <c r="B854" s="31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1"/>
      <c r="B855" s="31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1"/>
      <c r="B856" s="31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1"/>
      <c r="B857" s="31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1"/>
      <c r="B858" s="31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1"/>
      <c r="B859" s="31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1"/>
      <c r="B860" s="31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1"/>
      <c r="B861" s="31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1"/>
      <c r="B862" s="31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1"/>
      <c r="B863" s="31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1"/>
      <c r="B864" s="31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1"/>
      <c r="B865" s="31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1"/>
      <c r="B866" s="31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1"/>
      <c r="B867" s="31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1"/>
      <c r="B868" s="31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1"/>
      <c r="B869" s="31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1"/>
      <c r="B870" s="31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1"/>
      <c r="B871" s="31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1"/>
      <c r="B872" s="31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1"/>
      <c r="B873" s="31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1"/>
      <c r="B874" s="31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1"/>
      <c r="B875" s="31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1"/>
      <c r="B876" s="31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1"/>
      <c r="B877" s="31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1"/>
      <c r="B878" s="31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1"/>
      <c r="B879" s="31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1"/>
      <c r="B880" s="31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1"/>
      <c r="B881" s="31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1"/>
      <c r="B882" s="31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1"/>
      <c r="B883" s="31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1"/>
      <c r="B884" s="31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1"/>
      <c r="B885" s="31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1"/>
      <c r="B886" s="31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1"/>
      <c r="B887" s="31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1"/>
      <c r="B888" s="31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1"/>
      <c r="B889" s="31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1"/>
      <c r="B890" s="31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1"/>
      <c r="B891" s="31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1"/>
      <c r="B892" s="31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1"/>
      <c r="B893" s="31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1"/>
      <c r="B894" s="31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1"/>
      <c r="B895" s="31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1"/>
      <c r="B896" s="31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1"/>
      <c r="B897" s="31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1"/>
      <c r="B898" s="31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1"/>
      <c r="B899" s="31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1"/>
      <c r="B900" s="31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1"/>
      <c r="B901" s="31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1"/>
      <c r="B902" s="31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1"/>
      <c r="B903" s="31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1"/>
      <c r="B904" s="31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1"/>
      <c r="B905" s="31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1"/>
      <c r="B906" s="31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1"/>
      <c r="B907" s="31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1"/>
      <c r="B908" s="31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1"/>
      <c r="B909" s="31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1"/>
      <c r="B910" s="31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1"/>
      <c r="B911" s="31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1"/>
      <c r="B912" s="31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1"/>
      <c r="B913" s="31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1"/>
      <c r="B914" s="31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1"/>
      <c r="B915" s="31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1"/>
      <c r="B916" s="31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1"/>
      <c r="B917" s="31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1"/>
      <c r="B918" s="31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1"/>
      <c r="B919" s="31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1"/>
      <c r="B920" s="31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1"/>
      <c r="B921" s="31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1"/>
      <c r="B922" s="31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1"/>
      <c r="B923" s="31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1"/>
      <c r="B924" s="31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1"/>
      <c r="B925" s="31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1"/>
      <c r="B926" s="31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1"/>
      <c r="B927" s="31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1"/>
      <c r="B928" s="31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1"/>
      <c r="B929" s="31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1"/>
      <c r="B930" s="31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1"/>
      <c r="B931" s="31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1"/>
      <c r="B932" s="31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1"/>
      <c r="B933" s="31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1"/>
      <c r="B934" s="31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1"/>
      <c r="B935" s="31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1"/>
      <c r="B936" s="31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1"/>
      <c r="B937" s="31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1"/>
      <c r="B938" s="31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1"/>
      <c r="B939" s="31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1"/>
      <c r="B940" s="31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1"/>
      <c r="B941" s="31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1"/>
      <c r="B942" s="31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1"/>
      <c r="B943" s="31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1"/>
      <c r="B944" s="31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1"/>
      <c r="B945" s="31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1"/>
      <c r="B946" s="31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1"/>
      <c r="B947" s="31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1"/>
      <c r="B948" s="31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1"/>
      <c r="B949" s="31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1"/>
      <c r="B950" s="31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1"/>
      <c r="B951" s="31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1"/>
      <c r="B952" s="31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1"/>
      <c r="B953" s="31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1"/>
      <c r="B954" s="31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1"/>
      <c r="B955" s="31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1"/>
      <c r="B956" s="31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1"/>
      <c r="B957" s="31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1"/>
      <c r="B958" s="31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1"/>
      <c r="B959" s="31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1"/>
      <c r="B960" s="31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1"/>
      <c r="B961" s="31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1"/>
      <c r="B962" s="31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1"/>
      <c r="B963" s="31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1"/>
      <c r="B964" s="31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1"/>
      <c r="B965" s="31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1"/>
      <c r="B966" s="31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1"/>
      <c r="B967" s="31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1"/>
      <c r="B968" s="31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1"/>
      <c r="B969" s="31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1"/>
      <c r="B970" s="31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1"/>
      <c r="B971" s="31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1"/>
      <c r="B972" s="31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1"/>
      <c r="B973" s="31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1"/>
      <c r="B974" s="31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1"/>
      <c r="B975" s="31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1"/>
      <c r="B976" s="31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1"/>
      <c r="B977" s="31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1"/>
      <c r="B978" s="31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1"/>
      <c r="B979" s="31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1"/>
      <c r="B980" s="31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1"/>
      <c r="B981" s="31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1"/>
      <c r="B982" s="31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1"/>
      <c r="B983" s="31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1"/>
      <c r="B984" s="31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1"/>
      <c r="B985" s="31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1"/>
      <c r="B986" s="31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1"/>
      <c r="B987" s="31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1"/>
      <c r="B988" s="31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1"/>
      <c r="B989" s="31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1"/>
      <c r="B990" s="31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1"/>
      <c r="B991" s="31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1"/>
      <c r="B992" s="31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1"/>
      <c r="B993" s="31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1"/>
      <c r="B994" s="31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1"/>
      <c r="B995" s="31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1"/>
      <c r="B996" s="31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1"/>
      <c r="B997" s="31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1"/>
      <c r="B998" s="31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1"/>
      <c r="B999" s="31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1"/>
      <c r="B1000" s="31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