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Chronologie du projet" sheetId="1" r:id="rId1"/>
    <sheet name="calculs" sheetId="2" state="hidden" r:id="rId2"/>
  </sheets>
  <definedNames>
    <definedName name="CalcGrille">IFERROR(calculs!$A1/SUMPRODUCT( (Activités[ID]=calculs!$C1)*(Activités[DÉBUT]&lt;=calculs!A$31)*((Activités[FIN]&gt;=calculs!A$31)+(LEN(Activités[FIN])=0)*(Activités[DÉBUT]=calculs!A$31)) ),NA())</definedName>
    <definedName name="DateDébut">calculs!$D$28</definedName>
    <definedName name="FenêtreDateDébut">calculs!$D$25</definedName>
    <definedName name="FenêtreDécalage">calculs!$D$26</definedName>
    <definedName name="FenêtreJours">calculs!$D$29</definedName>
    <definedName name="RailsJour">FenêtreDateDébut+ROW('Chronologie du projet'!$1:$25)-1</definedName>
  </definedNames>
  <calcPr calcId="152511"/>
</workbook>
</file>

<file path=xl/calcChain.xml><?xml version="1.0" encoding="utf-8"?>
<calcChain xmlns="http://schemas.openxmlformats.org/spreadsheetml/2006/main">
  <c r="D25" i="1" l="1"/>
  <c r="D26" i="1" s="1"/>
  <c r="D27" i="1" s="1"/>
  <c r="D24" i="1"/>
  <c r="E24" i="1" s="1"/>
  <c r="D28" i="1" l="1"/>
  <c r="E27" i="1"/>
  <c r="E25" i="1"/>
  <c r="E26" i="1" s="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E28" i="1" l="1"/>
  <c r="D29" i="1"/>
  <c r="E29" i="1" s="1"/>
  <c r="A33" i="2"/>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AH70" i="2" l="1"/>
  <c r="AH72" i="2"/>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AE70" i="2" l="1"/>
  <c r="AE72" i="2"/>
  <c r="AD70" i="2"/>
  <c r="AD72" i="2"/>
  <c r="AC70" i="2"/>
  <c r="AC72" i="2"/>
  <c r="AG70" i="2"/>
  <c r="AG72" i="2"/>
  <c r="AF70" i="2"/>
  <c r="AF72" i="2"/>
  <c r="AB70" i="2"/>
  <c r="AB72" i="2"/>
  <c r="AA70" i="2"/>
  <c r="AA72" i="2"/>
  <c r="Z70" i="2"/>
  <c r="Z72" i="2"/>
  <c r="W70" i="2"/>
  <c r="W72" i="2"/>
  <c r="N70" i="2"/>
  <c r="N72" i="2"/>
  <c r="Y70" i="2"/>
  <c r="Y72" i="2"/>
  <c r="R70" i="2"/>
  <c r="R72" i="2"/>
  <c r="H70" i="2"/>
  <c r="H72" i="2"/>
  <c r="G70" i="2"/>
  <c r="G72" i="2"/>
  <c r="I70" i="2"/>
  <c r="I72" i="2"/>
  <c r="K70" i="2"/>
  <c r="K72" i="2"/>
  <c r="Q70" i="2"/>
  <c r="Q72" i="2"/>
  <c r="S70" i="2"/>
  <c r="S72" i="2"/>
  <c r="O70" i="2"/>
  <c r="O72" i="2"/>
  <c r="V70" i="2"/>
  <c r="V72" i="2"/>
  <c r="X70" i="2"/>
  <c r="X72" i="2"/>
  <c r="L70" i="2"/>
  <c r="L72" i="2"/>
  <c r="T70" i="2"/>
  <c r="T72" i="2"/>
  <c r="M70" i="2"/>
  <c r="M72" i="2"/>
  <c r="P70" i="2"/>
  <c r="P72" i="2"/>
  <c r="U70" i="2"/>
  <c r="U72" i="2"/>
  <c r="J70" i="2"/>
  <c r="J72" i="2"/>
  <c r="F70" i="2"/>
  <c r="F72" i="2"/>
  <c r="E70" i="2"/>
  <c r="E72" i="2"/>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D61" i="2" l="1"/>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E15" i="2" l="1" a="1"/>
  <c r="E15" i="2" s="1"/>
  <c r="AA65" i="2"/>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6" i="2" l="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R35" i="2"/>
  <c r="AH35" i="2"/>
  <c r="Z35" i="2"/>
  <c r="F16" i="2"/>
  <c r="C33" i="2" s="1"/>
  <c r="AI33" i="2" s="1"/>
  <c r="F17" i="2"/>
  <c r="C34" i="2" s="1"/>
  <c r="I34" i="2" s="1"/>
  <c r="F15" i="2"/>
  <c r="C32" i="2" s="1"/>
  <c r="D32" i="2" s="1"/>
  <c r="F20" i="2"/>
  <c r="C37" i="2" s="1"/>
  <c r="F22" i="2"/>
  <c r="C39" i="2" s="1"/>
  <c r="F21" i="2"/>
  <c r="C38" i="2" s="1"/>
  <c r="F23" i="2"/>
  <c r="C40" i="2" s="1"/>
  <c r="O35" i="2" l="1"/>
  <c r="L35" i="2"/>
  <c r="H35" i="2"/>
  <c r="G47" i="2" s="1"/>
  <c r="J35" i="2"/>
  <c r="I47" i="2" s="1"/>
  <c r="W35" i="2"/>
  <c r="M35" i="2"/>
  <c r="L47" i="2" s="1"/>
  <c r="AB35" i="2"/>
  <c r="E35" i="2"/>
  <c r="I35" i="2"/>
  <c r="AA35" i="2"/>
  <c r="K35" i="2"/>
  <c r="J47" i="2" s="1"/>
  <c r="AD35" i="2"/>
  <c r="AF35" i="2"/>
  <c r="U35" i="2"/>
  <c r="T47" i="2" s="1"/>
  <c r="N35" i="2"/>
  <c r="T35" i="2"/>
  <c r="S47" i="2" s="1"/>
  <c r="V35" i="2"/>
  <c r="F35" i="2"/>
  <c r="E47" i="2" s="1"/>
  <c r="Y35" i="2"/>
  <c r="Y47" i="2" s="1"/>
  <c r="Q35" i="2"/>
  <c r="P47" i="2" s="1"/>
  <c r="P35" i="2"/>
  <c r="S35" i="2"/>
  <c r="R47" i="2" s="1"/>
  <c r="AG35" i="2"/>
  <c r="AG47" i="2" s="1"/>
  <c r="G35" i="2"/>
  <c r="F47" i="2" s="1"/>
  <c r="X35" i="2"/>
  <c r="W47" i="2" s="1"/>
  <c r="AC35" i="2"/>
  <c r="AE35" i="2"/>
  <c r="AE47" i="2" s="1"/>
  <c r="D35" i="2"/>
  <c r="C47" i="2"/>
  <c r="D47" i="2" s="1"/>
  <c r="O47" i="2"/>
  <c r="AH36" i="2"/>
  <c r="AH48" i="2" s="1"/>
  <c r="Y36" i="2"/>
  <c r="R36" i="2"/>
  <c r="O36" i="2"/>
  <c r="I33" i="2"/>
  <c r="U47" i="2"/>
  <c r="F34" i="2"/>
  <c r="AC34" i="2"/>
  <c r="C44" i="2"/>
  <c r="D44" i="2" s="1"/>
  <c r="D34" i="2"/>
  <c r="C46" i="2"/>
  <c r="D46" i="2" s="1"/>
  <c r="AI34" i="2"/>
  <c r="D36" i="2"/>
  <c r="Q47" i="2"/>
  <c r="W36" i="2"/>
  <c r="J36" i="2"/>
  <c r="T36" i="2"/>
  <c r="J33" i="2"/>
  <c r="AH47" i="2"/>
  <c r="AD36" i="2"/>
  <c r="F36" i="2"/>
  <c r="K36" i="2"/>
  <c r="V36" i="2"/>
  <c r="AA36" i="2"/>
  <c r="AF36" i="2"/>
  <c r="H36" i="2"/>
  <c r="M36" i="2"/>
  <c r="C48" i="2"/>
  <c r="D48" i="2" s="1"/>
  <c r="M33" i="2"/>
  <c r="X33" i="2"/>
  <c r="V47" i="2"/>
  <c r="K47" i="2"/>
  <c r="Y34" i="2"/>
  <c r="V34" i="2"/>
  <c r="S34" i="2"/>
  <c r="P34" i="2"/>
  <c r="H47" i="2"/>
  <c r="M47" i="2"/>
  <c r="X36" i="2"/>
  <c r="L36" i="2"/>
  <c r="AC36" i="2"/>
  <c r="Q36" i="2"/>
  <c r="E36" i="2"/>
  <c r="AB36" i="2"/>
  <c r="P36" i="2"/>
  <c r="AG36" i="2"/>
  <c r="U36" i="2"/>
  <c r="I36" i="2"/>
  <c r="Z36" i="2"/>
  <c r="N36" i="2"/>
  <c r="AE36" i="2"/>
  <c r="S36" i="2"/>
  <c r="G36" i="2"/>
  <c r="R32" i="2"/>
  <c r="AF33" i="2"/>
  <c r="W33" i="2"/>
  <c r="Z33" i="2"/>
  <c r="E33" i="2"/>
  <c r="N47"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X47" i="2" l="1"/>
  <c r="AF47" i="2"/>
  <c r="AC47" i="2"/>
  <c r="AA47" i="2"/>
  <c r="AD47" i="2"/>
  <c r="Z47" i="2"/>
  <c r="F48" i="2"/>
  <c r="AB46" i="2"/>
  <c r="AC46" i="2"/>
  <c r="AB47" i="2"/>
  <c r="T48" i="2"/>
  <c r="S46"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<sst xmlns="http://schemas.openxmlformats.org/spreadsheetml/2006/main" count="26" uniqueCount="26">
  <si>
    <t>Position</t>
  </si>
  <si>
    <t>*** Cette feuille doit rester masquée ***</t>
  </si>
  <si>
    <t>Aujourd’hui :</t>
  </si>
  <si>
    <t>Début du projet</t>
  </si>
  <si>
    <t>Aujourd’hui</t>
  </si>
  <si>
    <t>CHRONOLOGIE DU PROJET</t>
  </si>
  <si>
    <t xml:space="preserve">ENTRER LA DATE DE DÉBUT : </t>
  </si>
  <si>
    <t>ACTIVITÉ</t>
  </si>
  <si>
    <t>DÉBUT</t>
  </si>
  <si>
    <t>FIN</t>
  </si>
  <si>
    <t>REMARQUES</t>
  </si>
  <si>
    <t>Calcul fenêtre de début</t>
  </si>
  <si>
    <t>Décalage</t>
  </si>
  <si>
    <t>Début</t>
  </si>
  <si>
    <t>Fenêtre</t>
  </si>
  <si>
    <t>Série</t>
  </si>
  <si>
    <t>ID d’activité</t>
  </si>
  <si>
    <t>Activité</t>
  </si>
  <si>
    <t>Fenêtre Activités :</t>
  </si>
  <si>
    <t>ID</t>
  </si>
  <si>
    <t>Robot génère numéro + msg</t>
  </si>
  <si>
    <t>[Robot] Fonction génèrer numero</t>
  </si>
  <si>
    <t>[Robot] Fonction génèrer message</t>
  </si>
  <si>
    <t>[Robot] Correction fonctions</t>
  </si>
  <si>
    <t>[Robot] Classe Thread</t>
  </si>
  <si>
    <t>[Robot] Ajout % d'erreur des msgs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</si>
</sst>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calculs!$B$32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calculs!$D$44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calculs!$B$33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calculs!$D$45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calculs!$B$34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calculs!$E$34:$AH$34</c:f>
              <c:numCache>
                <c:formatCode>General</c:formatCode>
                <c:ptCount val="30"/>
                <c:pt idx="0">
                  <c:v>9.3000000000000007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calculs!$D$46</c:f>
              <c:strCache>
                <c:ptCount val="1"/>
                <c:pt idx="0">
                  <c:v>DÉBUT DU PROJET</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calculs!$E$46:$AH$46</c:f>
              <c:numCache>
                <c:formatCode>General</c:formatCode>
                <c:ptCount val="30"/>
                <c:pt idx="0">
                  <c:v>9.3000000000000007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calculs!$B$35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calculs!$E$35:$AH$35</c:f>
              <c:numCache>
                <c:formatCode>General</c:formatCode>
                <c:ptCount val="30"/>
                <c:pt idx="0">
                  <c:v>#N/A</c:v>
                </c:pt>
                <c:pt idx="1">
                  <c:v>8.3000000000000007</c:v>
                </c:pt>
                <c:pt idx="2">
                  <c:v>8.3000000000000007</c:v>
                </c:pt>
                <c:pt idx="3">
                  <c:v>8.3000000000000007</c:v>
                </c:pt>
                <c:pt idx="4">
                  <c:v>8.3000000000000007</c:v>
                </c:pt>
                <c:pt idx="5">
                  <c:v>8.3000000000000007</c:v>
                </c:pt>
                <c:pt idx="6">
                  <c:v>8.3000000000000007</c:v>
                </c:pt>
                <c:pt idx="7">
                  <c:v>8.3000000000000007</c:v>
                </c:pt>
                <c:pt idx="8">
                  <c:v>8.3000000000000007</c:v>
                </c:pt>
                <c:pt idx="9">
                  <c:v>8.3000000000000007</c:v>
                </c:pt>
                <c:pt idx="10">
                  <c:v>8.3000000000000007</c:v>
                </c:pt>
                <c:pt idx="11">
                  <c:v>8.3000000000000007</c:v>
                </c:pt>
                <c:pt idx="12">
                  <c:v>8.3000000000000007</c:v>
                </c:pt>
                <c:pt idx="13">
                  <c:v>8.3000000000000007</c:v>
                </c:pt>
                <c:pt idx="14">
                  <c:v>8.3000000000000007</c:v>
                </c:pt>
                <c:pt idx="15">
                  <c:v>8.3000000000000007</c:v>
                </c:pt>
                <c:pt idx="16">
                  <c:v>8.3000000000000007</c:v>
                </c:pt>
                <c:pt idx="17">
                  <c:v>8.3000000000000007</c:v>
                </c:pt>
                <c:pt idx="18">
                  <c:v>8.3000000000000007</c:v>
                </c:pt>
                <c:pt idx="19">
                  <c:v>8.3000000000000007</c:v>
                </c:pt>
                <c:pt idx="20">
                  <c:v>8.3000000000000007</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calculs!$D$47</c:f>
              <c:strCache>
                <c:ptCount val="1"/>
                <c:pt idx="0">
                  <c:v>ROBOT GÉNÈRE NUMÉRO + MSG</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8.3000000000000007</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calculs!$B$36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calculs!$E$36:$AH$36</c:f>
              <c:numCache>
                <c:formatCode>General</c:formatCode>
                <c:ptCount val="30"/>
                <c:pt idx="0">
                  <c:v>#N/A</c:v>
                </c:pt>
                <c:pt idx="1">
                  <c:v>7.3000000000000007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calculs!$D$48</c:f>
              <c:strCache>
                <c:ptCount val="1"/>
                <c:pt idx="0">
                  <c:v>[ROBOT] FONCTION GÉNÈRER NUMERO</c:v>
                </c:pt>
              </c:strCache>
            </c:strRef>
          </c:tx>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800" baseline="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calculs!$E$48:$AH$48</c:f>
              <c:numCache>
                <c:formatCode>General</c:formatCode>
                <c:ptCount val="30"/>
                <c:pt idx="0">
                  <c:v>#N/A</c:v>
                </c:pt>
                <c:pt idx="1">
                  <c:v>7.3000000000000007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calculs!$B$37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calculs!$E$37:$AH$37</c:f>
              <c:numCache>
                <c:formatCode>General</c:formatCode>
                <c:ptCount val="30"/>
                <c:pt idx="0">
                  <c:v>#N/A</c:v>
                </c:pt>
                <c:pt idx="1">
                  <c:v>6.3000000000000007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calculs!$D$49</c:f>
              <c:strCache>
                <c:ptCount val="1"/>
                <c:pt idx="0">
                  <c:v>[ROBOT] FONCTION GÉNÈRER MESSAGE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calculs!$E$49:$AH$49</c:f>
              <c:numCache>
                <c:formatCode>General</c:formatCode>
                <c:ptCount val="30"/>
                <c:pt idx="0">
                  <c:v>#N/A</c:v>
                </c:pt>
                <c:pt idx="1">
                  <c:v>6.3000000000000007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calculs!$B$38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calculs!$E$38:$AH$38</c:f>
              <c:numCache>
                <c:formatCode>General</c:formatCode>
                <c:ptCount val="30"/>
                <c:pt idx="0">
                  <c:v>#N/A</c:v>
                </c:pt>
                <c:pt idx="1">
                  <c:v>#N/A</c:v>
                </c:pt>
                <c:pt idx="2">
                  <c:v>#N/A</c:v>
                </c:pt>
                <c:pt idx="3">
                  <c:v>#N/A</c:v>
                </c:pt>
                <c:pt idx="4">
                  <c:v>#N/A</c:v>
                </c:pt>
                <c:pt idx="5">
                  <c:v>#N/A</c:v>
                </c:pt>
                <c:pt idx="6">
                  <c:v>#N/A</c:v>
                </c:pt>
                <c:pt idx="7">
                  <c:v>5.3000000000000007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calculs!$D$50</c:f>
              <c:strCache>
                <c:ptCount val="1"/>
                <c:pt idx="0">
                  <c:v>[ROBOT] CORRECTION FONCTIONS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calculs!$E$50:$AH$50</c:f>
              <c:numCache>
                <c:formatCode>General</c:formatCode>
                <c:ptCount val="30"/>
                <c:pt idx="0">
                  <c:v>#N/A</c:v>
                </c:pt>
                <c:pt idx="1">
                  <c:v>#N/A</c:v>
                </c:pt>
                <c:pt idx="2">
                  <c:v>#N/A</c:v>
                </c:pt>
                <c:pt idx="3">
                  <c:v>#N/A</c:v>
                </c:pt>
                <c:pt idx="4">
                  <c:v>#N/A</c:v>
                </c:pt>
                <c:pt idx="5">
                  <c:v>#N/A</c:v>
                </c:pt>
                <c:pt idx="6">
                  <c:v>#N/A</c:v>
                </c:pt>
                <c:pt idx="7">
                  <c:v>5.3000000000000007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calculs!$B$39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calculs!$D$51</c:f>
              <c:strCache>
                <c:ptCount val="1"/>
                <c:pt idx="0">
                  <c:v>[ROBOT] CLASSE THREAD</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calculs!$B$40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3.3000000000000007</c:v>
                </c:pt>
                <c:pt idx="21">
                  <c:v>#N/A</c:v>
                </c:pt>
                <c:pt idx="22">
                  <c:v>#N/A</c:v>
                </c:pt>
                <c:pt idx="23">
                  <c:v>#N/A</c:v>
                </c:pt>
                <c:pt idx="24">
                  <c:v>#N/A</c:v>
                </c:pt>
                <c:pt idx="25">
                  <c:v>#N/A</c:v>
                </c:pt>
                <c:pt idx="26">
                  <c:v>#N/A</c:v>
                </c:pt>
                <c:pt idx="27">
                  <c:v>#N/A</c:v>
                </c:pt>
                <c:pt idx="28">
                  <c:v>#N/A</c:v>
                </c:pt>
                <c:pt idx="29">
                  <c:v>#N/A</c:v>
                </c:pt>
              </c:numCache>
            </c:numRef>
          </c:val>
          <c:smooth val="0"/>
        </c:ser>
        <c:ser>
          <c:idx val="17"/>
          <c:order val="17"/>
          <c:tx>
            <c:strRef>
              <c:f>calculs!$D$52</c:f>
              <c:strCache>
                <c:ptCount val="1"/>
                <c:pt idx="0">
                  <c:v>[ROBOT] AJOUT % D'ERREUR DES MSGS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3.3000000000000007</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calculs!$E$56:$AH$56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calculs!$D$58</c:f>
              <c:strCache>
                <c:ptCount val="1"/>
                <c:pt idx="0">
                  <c:v>déc 2014</c:v>
                </c:pt>
              </c:strCache>
            </c:strRef>
          </c:tx>
          <c:spPr>
            <a:ln w="228600" cap="sq">
              <a:solidFill>
                <a:schemeClr val="accent3"/>
              </a:solidFill>
            </a:ln>
          </c:spPr>
          <c:marker>
            <c:symbol val="none"/>
          </c:marker>
          <c:val>
            <c:numRef>
              <c:f>calculs!$E$58:$AH$58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0"/>
          <c:order val="20"/>
          <c:tx>
            <c:strRef>
              <c:f>calculs!$D$61</c:f>
              <c:strCache>
                <c:ptCount val="1"/>
                <c:pt idx="0">
                  <c:v>janv 2015</c:v>
                </c:pt>
              </c:strCache>
            </c:strRef>
          </c:tx>
          <c:spPr>
            <a:ln w="228600" cap="sq">
              <a:solidFill>
                <a:schemeClr val="accent2"/>
              </a:solidFill>
            </a:ln>
          </c:spPr>
          <c:marker>
            <c:symbol val="none"/>
          </c:marker>
          <c:val>
            <c:numRef>
              <c:f>calculs!$E$61:$AH$61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1"/>
          <c:order val="21"/>
          <c:tx>
            <c:strRef>
              <c:f>calculs!$D$66</c:f>
              <c:strCache>
                <c:ptCount val="1"/>
                <c:pt idx="0">
                  <c:v>janv 2015</c:v>
                </c:pt>
              </c:strCache>
            </c:strRef>
          </c:tx>
          <c:marker>
            <c:symbol val="none"/>
          </c:marker>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calculs!$D$65</c:f>
              <c:strCache>
                <c:ptCount val="1"/>
                <c:pt idx="0">
                  <c:v>déc 2014</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calculs!$E$65:$AH$65</c:f>
              <c:numCache>
                <c:formatCode>General</c:formatCode>
                <c:ptCount val="30"/>
                <c:pt idx="0">
                  <c:v>0.5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Ligne en pointillés pour les jours</c:v>
          </c:tx>
          <c:spPr>
            <a:ln w="15875">
              <a:solidFill>
                <a:schemeClr val="tx2"/>
              </a:solidFill>
            </a:ln>
          </c:spPr>
          <c:marker>
            <c:symbol val="circle"/>
            <c:size val="5"/>
            <c:spPr>
              <a:solidFill>
                <a:schemeClr val="tx2"/>
              </a:solidFill>
              <a:ln>
                <a:noFill/>
              </a:ln>
            </c:spPr>
          </c:marker>
          <c:dLbls>
            <c:dLbl>
              <c:idx val="0"/>
              <c:layout/>
              <c:tx>
                <c:strRef>
                  <c:f>calculs!$E$72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{18236614-5ECD-48D7-8E19-30ACE1C725CC}</c15:txfldGUID>
                      <c15:f>calculs!$E$72</c15:f>
                      <c15:dlblFieldTableCache>
                        <c:ptCount val="1"/>
                        <c:pt idx="0">
                          <c:v>02</c:v>
                        </c:pt>
                      </c15:dlblFieldTableCache>
                    </c15:dlblFTEntry>
                  </c15:dlblFieldTable>
                  <c15:showDataLabelsRange val="0"/>
                </c:ext>
              </c:extLst>
            </c:dLbl>
            <c:dLbl>
              <c:idx val="1"/>
              <c:layout/>
              <c:tx>
                <c:strRef>
                  <c:f>calculs!$F$72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{26150F0A-3B01-46A7-8A72-4D8D52915C98}</c15:txfldGUID>
                      <c15:f>calculs!$F$72</c15:f>
                      <c15:dlblFieldTableCache>
                        <c:ptCount val="1"/>
                        <c:pt idx="0">
                          <c:v>03</c:v>
                        </c:pt>
                      </c15:dlblFieldTableCache>
                    </c15:dlblFTEntry>
                  </c15:dlblFieldTable>
                  <c15:showDataLabelsRange val="0"/>
                </c:ext>
              </c:extLst>
            </c:dLbl>
            <c:dLbl>
              <c:idx val="2"/>
              <c:layout/>
              <c:tx>
                <c:strRef>
                  <c:f>calculs!$G$72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{740C8562-C373-4954-91DD-1DA09EB18A0C}</c15:txfldGUID>
                      <c15:f>calculs!$G$72</c15:f>
                      <c15:dlblFieldTableCache>
                        <c:ptCount val="1"/>
                        <c:pt idx="0">
                          <c:v>04</c:v>
                        </c:pt>
                      </c15:dlblFieldTableCache>
                    </c15:dlblFTEntry>
                  </c15:dlblFieldTable>
                  <c15:showDataLabelsRange val="0"/>
                </c:ext>
              </c:extLst>
            </c:dLbl>
            <c:dLbl>
              <c:idx val="3"/>
              <c:layout/>
              <c:tx>
                <c:strRef>
                  <c:f>calculs!$H$72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{16A8EFCC-E51E-467E-A434-CCBE28CB8CB5}</c15:txfldGUID>
                      <c15:f>calculs!$H$72</c15:f>
                      <c15:dlblFieldTableCache>
                        <c:ptCount val="1"/>
                        <c:pt idx="0">
                          <c:v>05</c:v>
                        </c:pt>
                      </c15:dlblFieldTableCache>
                    </c15:dlblFTEntry>
                  </c15:dlblFieldTable>
                  <c15:showDataLabelsRange val="0"/>
                </c:ext>
              </c:extLst>
            </c:dLbl>
            <c:dLbl>
              <c:idx val="4"/>
              <c:layout/>
              <c:tx>
                <c:strRef>
                  <c:f>calculs!$I$72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{9A852075-BC05-4B97-B886-D180B2A1C44E}</c15:txfldGUID>
                      <c15:f>calculs!$I$72</c15:f>
                      <c15:dlblFieldTableCache>
                        <c:ptCount val="1"/>
                        <c:pt idx="0">
                          <c:v>06</c:v>
                        </c:pt>
                      </c15:dlblFieldTableCache>
                    </c15:dlblFTEntry>
                  </c15:dlblFieldTable>
                  <c15:showDataLabelsRange val="0"/>
                </c:ext>
              </c:extLst>
            </c:dLbl>
            <c:dLbl>
              <c:idx val="5"/>
              <c:layout/>
              <c:tx>
                <c:strRef>
                  <c:f>calculs!$J$72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{A1296E5A-FE81-41F6-89B6-9E6CC2051A4C}</c15:txfldGUID>
                      <c15:f>calculs!$J$72</c15:f>
                      <c15:dlblFieldTableCache>
                        <c:ptCount val="1"/>
                        <c:pt idx="0">
                          <c:v>07</c:v>
                        </c:pt>
                      </c15:dlblFieldTableCache>
                    </c15:dlblFTEntry>
                  </c15:dlblFieldTable>
                  <c15:showDataLabelsRange val="0"/>
                </c:ext>
              </c:extLst>
            </c:dLbl>
            <c:dLbl>
              <c:idx val="6"/>
              <c:layout/>
              <c:tx>
                <c:strRef>
                  <c:f>calculs!$K$72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{7E152F71-443A-4AEA-81E9-60AA44070D52}</c15:txfldGUID>
                      <c15:f>calculs!$K$72</c15:f>
                      <c15:dlblFieldTableCache>
                        <c:ptCount val="1"/>
                        <c:pt idx="0">
                          <c:v>08</c:v>
                        </c:pt>
                      </c15:dlblFieldTableCache>
                    </c15:dlblFTEntry>
                  </c15:dlblFieldTable>
                  <c15:showDataLabelsRange val="0"/>
                </c:ext>
              </c:extLst>
            </c:dLbl>
            <c:dLbl>
              <c:idx val="7"/>
              <c:layout/>
              <c:tx>
                <c:strRef>
                  <c:f>calculs!$L$72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{318ABE7C-99D5-4665-B684-246B16086F7A}</c15:txfldGUID>
                      <c15:f>calculs!$L$72</c15:f>
                      <c15:dlblFieldTableCache>
                        <c:ptCount val="1"/>
                        <c:pt idx="0">
                          <c:v>09</c:v>
                        </c:pt>
                      </c15:dlblFieldTableCache>
                    </c15:dlblFTEntry>
                  </c15:dlblFieldTable>
                  <c15:showDataLabelsRange val="0"/>
                </c:ext>
              </c:extLst>
            </c:dLbl>
            <c:dLbl>
              <c:idx val="8"/>
              <c:layout/>
              <c:tx>
                <c:strRef>
                  <c:f>calculs!$M$72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{C94E7E16-57AD-4CAB-9131-7C621CC51E8C}</c15:txfldGUID>
                      <c15:f>calculs!$M$72</c15:f>
                      <c15:dlblFieldTableCache>
                        <c:ptCount val="1"/>
                        <c:pt idx="0">
                          <c:v>10</c:v>
                        </c:pt>
                      </c15:dlblFieldTableCache>
                    </c15:dlblFTEntry>
                  </c15:dlblFieldTable>
                  <c15:showDataLabelsRange val="0"/>
                </c:ext>
              </c:extLst>
            </c:dLbl>
            <c:dLbl>
              <c:idx val="9"/>
              <c:layout/>
              <c:tx>
                <c:strRef>
                  <c:f>calculs!$N$72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{80EB1082-A916-48E9-8CEB-F4B718CEE991}</c15:txfldGUID>
                      <c15:f>calculs!$N$72</c15:f>
                      <c15:dlblFieldTableCache>
                        <c:ptCount val="1"/>
                        <c:pt idx="0">
                          <c:v>11</c:v>
                        </c:pt>
                      </c15:dlblFieldTableCache>
                    </c15:dlblFTEntry>
                  </c15:dlblFieldTable>
                  <c15:showDataLabelsRange val="0"/>
                </c:ext>
              </c:extLst>
            </c:dLbl>
            <c:dLbl>
              <c:idx val="10"/>
              <c:layout/>
              <c:tx>
                <c:strRef>
                  <c:f>calculs!$O$72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{EE71A7CE-567D-45B8-89BF-E102B2A012FC}</c15:txfldGUID>
                      <c15:f>calculs!$O$72</c15:f>
                      <c15:dlblFieldTableCache>
                        <c:ptCount val="1"/>
                        <c:pt idx="0">
                          <c:v>12</c:v>
                        </c:pt>
                      </c15:dlblFieldTableCache>
                    </c15:dlblFTEntry>
                  </c15:dlblFieldTable>
                  <c15:showDataLabelsRange val="0"/>
                </c:ext>
              </c:extLst>
            </c:dLbl>
            <c:dLbl>
              <c:idx val="11"/>
              <c:layout/>
              <c:tx>
                <c:strRef>
                  <c:f>calculs!$P$72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{D3B42D9E-F828-4D01-B1AE-7DE5FAE0612D}</c15:txfldGUID>
                      <c15:f>calculs!$P$72</c15:f>
                      <c15:dlblFieldTableCache>
                        <c:ptCount val="1"/>
                        <c:pt idx="0">
                          <c:v>13</c:v>
                        </c:pt>
                      </c15:dlblFieldTableCache>
                    </c15:dlblFTEntry>
                  </c15:dlblFieldTable>
                  <c15:showDataLabelsRange val="0"/>
                </c:ext>
              </c:extLst>
            </c:dLbl>
            <c:dLbl>
              <c:idx val="12"/>
              <c:layout/>
              <c:tx>
                <c:strRef>
                  <c:f>calculs!$Q$72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{E70211C5-6856-4729-A03E-690C776DC52F}</c15:txfldGUID>
                      <c15:f>calculs!$Q$72</c15:f>
                      <c15:dlblFieldTableCache>
                        <c:ptCount val="1"/>
                        <c:pt idx="0">
                          <c:v>14</c:v>
                        </c:pt>
                      </c15:dlblFieldTableCache>
                    </c15:dlblFTEntry>
                  </c15:dlblFieldTable>
                  <c15:showDataLabelsRange val="0"/>
                </c:ext>
              </c:extLst>
            </c:dLbl>
            <c:dLbl>
              <c:idx val="13"/>
              <c:layout/>
              <c:tx>
                <c:strRef>
                  <c:f>calculs!$R$72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{9B3355F2-469C-4582-B8FE-509106E4BBE1}</c15:txfldGUID>
                      <c15:f>calculs!$R$72</c15:f>
                      <c15:dlblFieldTableCache>
                        <c:ptCount val="1"/>
                        <c:pt idx="0">
                          <c:v>15</c:v>
                        </c:pt>
                      </c15:dlblFieldTableCache>
                    </c15:dlblFTEntry>
                  </c15:dlblFieldTable>
                  <c15:showDataLabelsRange val="0"/>
                </c:ext>
              </c:extLst>
            </c:dLbl>
            <c:dLbl>
              <c:idx val="14"/>
              <c:layout/>
              <c:tx>
                <c:strRef>
                  <c:f>calculs!$S$72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{61D231D4-9769-41FE-8B9B-065568AB2A09}</c15:txfldGUID>
                      <c15:f>calculs!$S$72</c15:f>
                      <c15:dlblFieldTableCache>
                        <c:ptCount val="1"/>
                        <c:pt idx="0">
                          <c:v>16</c:v>
                        </c:pt>
                      </c15:dlblFieldTableCache>
                    </c15:dlblFTEntry>
                  </c15:dlblFieldTable>
                  <c15:showDataLabelsRange val="0"/>
                </c:ext>
              </c:extLst>
            </c:dLbl>
            <c:dLbl>
              <c:idx val="15"/>
              <c:layout/>
              <c:tx>
                <c:strRef>
                  <c:f>calculs!$T$72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{C309C7A4-30FC-46AA-B55C-EC01BE05370F}</c15:txfldGUID>
                      <c15:f>calculs!$T$72</c15:f>
                      <c15:dlblFieldTableCache>
                        <c:ptCount val="1"/>
                        <c:pt idx="0">
                          <c:v>17</c:v>
                        </c:pt>
                      </c15:dlblFieldTableCache>
                    </c15:dlblFTEntry>
                  </c15:dlblFieldTable>
                  <c15:showDataLabelsRange val="0"/>
                </c:ext>
              </c:extLst>
            </c:dLbl>
            <c:dLbl>
              <c:idx val="16"/>
              <c:layout/>
              <c:tx>
                <c:strRef>
                  <c:f>calculs!$U$72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{D8759FEB-03EE-4A3F-BECD-BB80E9A3F21E}</c15:txfldGUID>
                      <c15:f>calculs!$U$72</c15:f>
                      <c15:dlblFieldTableCache>
                        <c:ptCount val="1"/>
                        <c:pt idx="0">
                          <c:v>18</c:v>
                        </c:pt>
                      </c15:dlblFieldTableCache>
                    </c15:dlblFTEntry>
                  </c15:dlblFieldTable>
                  <c15:showDataLabelsRange val="0"/>
                </c:ext>
              </c:extLst>
            </c:dLbl>
            <c:dLbl>
              <c:idx val="17"/>
              <c:layout/>
              <c:tx>
                <c:strRef>
                  <c:f>calculs!$V$72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{814E352E-9031-45E7-828F-3DDE0A60DF3D}</c15:txfldGUID>
                      <c15:f>calculs!$V$72</c15:f>
                      <c15:dlblFieldTableCache>
                        <c:ptCount val="1"/>
                        <c:pt idx="0">
                          <c:v>19</c:v>
                        </c:pt>
                      </c15:dlblFieldTableCache>
                    </c15:dlblFTEntry>
                  </c15:dlblFieldTable>
                  <c15:showDataLabelsRange val="0"/>
                </c:ext>
              </c:extLst>
            </c:dLbl>
            <c:dLbl>
              <c:idx val="18"/>
              <c:layout/>
              <c:tx>
                <c:strRef>
                  <c:f>calculs!$W$72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{C9B5BCEC-67BA-4EAB-BBE7-52AC4F095BB7}</c15:txfldGUID>
                      <c15:f>calculs!$W$72</c15:f>
                      <c15:dlblFieldTableCache>
                        <c:ptCount val="1"/>
                        <c:pt idx="0">
                          <c:v>20</c:v>
                        </c:pt>
                      </c15:dlblFieldTableCache>
                    </c15:dlblFTEntry>
                  </c15:dlblFieldTable>
                  <c15:showDataLabelsRange val="0"/>
                </c:ext>
              </c:extLst>
            </c:dLbl>
            <c:dLbl>
              <c:idx val="19"/>
              <c:layout/>
              <c:tx>
                <c:strRef>
                  <c:f>calculs!$X$72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{C0409AB2-AC08-47F5-9E1D-5FF997583BA4}</c15:txfldGUID>
                      <c15:f>calculs!$X$72</c15:f>
                      <c15:dlblFieldTableCache>
                        <c:ptCount val="1"/>
                        <c:pt idx="0">
                          <c:v>21</c:v>
                        </c:pt>
                      </c15:dlblFieldTableCache>
                    </c15:dlblFTEntry>
                  </c15:dlblFieldTable>
                  <c15:showDataLabelsRange val="0"/>
                </c:ext>
              </c:extLst>
            </c:dLbl>
            <c:dLbl>
              <c:idx val="20"/>
              <c:layout/>
              <c:tx>
                <c:strRef>
                  <c:f>calculs!$Y$72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{D22F8A05-7451-4ED0-B6F1-67BD86365600}</c15:txfldGUID>
                      <c15:f>calculs!$Y$72</c15:f>
                      <c15:dlblFieldTableCache>
                        <c:ptCount val="1"/>
                        <c:pt idx="0">
                          <c:v>22</c:v>
                        </c:pt>
                      </c15:dlblFieldTableCache>
                    </c15:dlblFTEntry>
                  </c15:dlblFieldTable>
                  <c15:showDataLabelsRange val="0"/>
                </c:ext>
              </c:extLst>
            </c:dLbl>
            <c:dLbl>
              <c:idx val="21"/>
              <c:layout/>
              <c:tx>
                <c:strRef>
                  <c:f>calculs!$Z$72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{B57733CB-C242-483D-95BC-61E1615DB632}</c15:txfldGUID>
                      <c15:f>calculs!$Z$72</c15:f>
                      <c15:dlblFieldTableCache>
                        <c:ptCount val="1"/>
                        <c:pt idx="0">
                          <c:v>23</c:v>
                        </c:pt>
                      </c15:dlblFieldTableCache>
                    </c15:dlblFTEntry>
                  </c15:dlblFieldTable>
                  <c15:showDataLabelsRange val="0"/>
                </c:ext>
              </c:extLst>
            </c:dLbl>
            <c:dLbl>
              <c:idx val="22"/>
              <c:layout/>
              <c:tx>
                <c:strRef>
                  <c:f>calculs!$AA$72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{31CE1293-771A-41F9-A5B1-9A8B6A49737C}</c15:txfldGUID>
                      <c15:f>calculs!$AA$72</c15:f>
                      <c15:dlblFieldTableCache>
                        <c:ptCount val="1"/>
                        <c:pt idx="0">
                          <c:v>24</c:v>
                        </c:pt>
                      </c15:dlblFieldTableCache>
                    </c15:dlblFTEntry>
                  </c15:dlblFieldTable>
                  <c15:showDataLabelsRange val="0"/>
                </c:ext>
              </c:extLst>
            </c:dLbl>
            <c:dLbl>
              <c:idx val="23"/>
              <c:layout/>
              <c:tx>
                <c:strRef>
                  <c:f>calculs!$AB$72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{7627697C-A064-4C72-B5A3-E6E0D2A23AD6}</c15:txfldGUID>
                      <c15:f>calculs!$AB$72</c15:f>
                      <c15:dlblFieldTableCache>
                        <c:ptCount val="1"/>
                        <c:pt idx="0">
                          <c:v>25</c:v>
                        </c:pt>
                      </c15:dlblFieldTableCache>
                    </c15:dlblFTEntry>
                  </c15:dlblFieldTable>
                  <c15:showDataLabelsRange val="0"/>
                </c:ext>
              </c:extLst>
            </c:dLbl>
            <c:dLbl>
              <c:idx val="24"/>
              <c:layout/>
              <c:tx>
                <c:strRef>
                  <c:f>calculs!$AC$72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{72BB3C0E-E3BB-44D7-AE07-FC658CAADF95}</c15:txfldGUID>
                      <c15:f>calculs!$AC$72</c15:f>
                      <c15:dlblFieldTableCache>
                        <c:ptCount val="1"/>
                        <c:pt idx="0">
                          <c:v>26</c:v>
                        </c:pt>
                      </c15:dlblFieldTableCache>
                    </c15:dlblFTEntry>
                  </c15:dlblFieldTable>
                  <c15:showDataLabelsRange val="0"/>
                </c:ext>
              </c:extLst>
            </c:dLbl>
            <c:dLbl>
              <c:idx val="25"/>
              <c:layout/>
              <c:tx>
                <c:strRef>
                  <c:f>calculs!$AD$72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{F0BD42DD-2332-48D4-B27D-67632EF30547}</c15:txfldGUID>
                      <c15:f>calculs!$AD$72</c15:f>
                      <c15:dlblFieldTableCache>
                        <c:ptCount val="1"/>
                        <c:pt idx="0">
                          <c:v>27</c:v>
                        </c:pt>
                      </c15:dlblFieldTableCache>
                    </c15:dlblFTEntry>
                  </c15:dlblFieldTable>
                  <c15:showDataLabelsRange val="0"/>
                </c:ext>
              </c:extLst>
            </c:dLbl>
            <c:dLbl>
              <c:idx val="26"/>
              <c:layout/>
              <c:tx>
                <c:strRef>
                  <c:f>calculs!$AE$72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{464EB22F-6CAA-42C8-9087-311C19F8ADD4}</c15:txfldGUID>
                      <c15:f>calculs!$AE$72</c15:f>
                      <c15:dlblFieldTableCache>
                        <c:ptCount val="1"/>
                        <c:pt idx="0">
                          <c:v>28</c:v>
                        </c:pt>
                      </c15:dlblFieldTableCache>
                    </c15:dlblFTEntry>
                  </c15:dlblFieldTable>
                  <c15:showDataLabelsRange val="0"/>
                </c:ext>
              </c:extLst>
            </c:dLbl>
            <c:dLbl>
              <c:idx val="27"/>
              <c:layout/>
              <c:tx>
                <c:strRef>
                  <c:f>calculs!$AF$72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{6E594145-7DF1-432F-ACD5-617AB1216C8C}</c15:txfldGUID>
                      <c15:f>calculs!$AF$72</c15:f>
                      <c15:dlblFieldTableCache>
                        <c:ptCount val="1"/>
                        <c:pt idx="0">
                          <c:v>29</c:v>
                        </c:pt>
                      </c15:dlblFieldTableCache>
                    </c15:dlblFTEntry>
                  </c15:dlblFieldTable>
                  <c15:showDataLabelsRange val="0"/>
                </c:ext>
              </c:extLst>
            </c:dLbl>
            <c:dLbl>
              <c:idx val="28"/>
              <c:layout/>
              <c:tx>
                <c:strRef>
                  <c:f>calculs!$AG$72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{16A0C51E-7CC5-4DC2-8C58-B8999B0D8D37}</c15:txfldGUID>
                      <c15:f>calculs!$AG$72</c15:f>
                      <c15:dlblFieldTableCache>
                        <c:ptCount val="1"/>
                        <c:pt idx="0">
                          <c:v>30</c:v>
                        </c:pt>
                      </c15:dlblFieldTableCache>
                    </c15:dlblFTEntry>
                  </c15:dlblFieldTable>
                  <c15:showDataLabelsRange val="0"/>
                </c:ext>
              </c:extLst>
            </c:dLbl>
            <c:dLbl>
              <c:idx val="29"/>
              <c:layout/>
              <c:tx>
                <c:strRef>
                  <c:f>calculs!$AH$72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{FB2C8969-C68A-4DF7-B925-0E2B3265106D}</c15:txfldGUID>
                      <c15:f>calculs!$AH$72</c15:f>
                      <c15:dlblFieldTableCache>
                        <c:ptCount val="1"/>
                        <c:pt idx="0">
                          <c:v>31</c:v>
                        </c:pt>
                      </c15:dlblFieldTableCache>
                    </c15:dlblFTEntry>
                  </c15:dlblFieldTable>
                  <c15:showDataLabelsRange val="0"/>
                </c:ext>
              </c:extLst>
            </c:dLbl>
            <c:spPr>
              <a:noFill/>
              <a:ln>
                <a:noFill/>
              </a:ln>
              <a:effectLst/>
            </c:spPr>
            <c:txPr>
              <a:bodyPr/>
              <a:lstStyle/>
              <a:p>
                <a:pPr>
                  <a:defRPr sz="750"/>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Ligne en pointillés pour les jours applicable aux étiquettes de texte</c:v>
          </c:tx>
          <c:spPr>
            <a:ln>
              <a:noFill/>
            </a:ln>
          </c:spPr>
          <c:marker>
            <c:symbol val="none"/>
          </c:marker>
          <c:dLbls>
            <c:dLbl>
              <c:idx val="0"/>
              <c:layout/>
              <c:tx>
                <c:strRef>
                  <c:f>calculs!$E$70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{5BF11F8B-99D0-4272-9EFE-92580652BCCA}</c15:txfldGUID>
                      <c15:f>calculs!$E$70</c15:f>
                      <c15:dlblFieldTableCache>
                        <c:ptCount val="1"/>
                        <c:pt idx="0">
                          <c:v>MAR</c:v>
                        </c:pt>
                      </c15:dlblFieldTableCache>
                    </c15:dlblFTEntry>
                  </c15:dlblFieldTable>
                  <c15:showDataLabelsRange val="0"/>
                </c:ext>
              </c:extLst>
            </c:dLbl>
            <c:dLbl>
              <c:idx val="1"/>
              <c:layout/>
              <c:tx>
                <c:strRef>
                  <c:f>calculs!$F$70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{BB41DCA1-2FFD-4724-B025-716949A48709}</c15:txfldGUID>
                      <c15:f>calculs!$F$70</c15:f>
                      <c15:dlblFieldTableCache>
                        <c:ptCount val="1"/>
                        <c:pt idx="0">
                          <c:v>MER</c:v>
                        </c:pt>
                      </c15:dlblFieldTableCache>
                    </c15:dlblFTEntry>
                  </c15:dlblFieldTable>
                  <c15:showDataLabelsRange val="0"/>
                </c:ext>
              </c:extLst>
            </c:dLbl>
            <c:dLbl>
              <c:idx val="2"/>
              <c:layout/>
              <c:tx>
                <c:strRef>
                  <c:f>calculs!$G$70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{1A68DFE4-A760-43BA-9BE6-E00CBC81083D}</c15:txfldGUID>
                      <c15:f>calculs!$G$70</c15:f>
                      <c15:dlblFieldTableCache>
                        <c:ptCount val="1"/>
                        <c:pt idx="0">
                          <c:v>JEU</c:v>
                        </c:pt>
                      </c15:dlblFieldTableCache>
                    </c15:dlblFTEntry>
                  </c15:dlblFieldTable>
                  <c15:showDataLabelsRange val="0"/>
                </c:ext>
              </c:extLst>
            </c:dLbl>
            <c:dLbl>
              <c:idx val="3"/>
              <c:layout/>
              <c:tx>
                <c:strRef>
                  <c:f>calculs!$H$70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{D3EEFEE9-2566-423F-923D-5D7225303753}</c15:txfldGUID>
                      <c15:f>calculs!$H$70</c15:f>
                      <c15:dlblFieldTableCache>
                        <c:ptCount val="1"/>
                        <c:pt idx="0">
                          <c:v>VEN</c:v>
                        </c:pt>
                      </c15:dlblFieldTableCache>
                    </c15:dlblFTEntry>
                  </c15:dlblFieldTable>
                  <c15:showDataLabelsRange val="0"/>
                </c:ext>
              </c:extLst>
            </c:dLbl>
            <c:dLbl>
              <c:idx val="4"/>
              <c:layout/>
              <c:tx>
                <c:strRef>
                  <c:f>calculs!$I$70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{E197E0DD-2B97-4412-8F0D-8ED44A9A5946}</c15:txfldGUID>
                      <c15:f>calculs!$I$70</c15:f>
                      <c15:dlblFieldTableCache>
                        <c:ptCount val="1"/>
                        <c:pt idx="0">
                          <c:v>SAM</c:v>
                        </c:pt>
                      </c15:dlblFieldTableCache>
                    </c15:dlblFTEntry>
                  </c15:dlblFieldTable>
                  <c15:showDataLabelsRange val="0"/>
                </c:ext>
              </c:extLst>
            </c:dLbl>
            <c:dLbl>
              <c:idx val="5"/>
              <c:layout/>
              <c:tx>
                <c:strRef>
                  <c:f>calculs!$J$70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{F56C0930-AC1E-4041-8305-70366EA8E860}</c15:txfldGUID>
                      <c15:f>calculs!$J$70</c15:f>
                      <c15:dlblFieldTableCache>
                        <c:ptCount val="1"/>
                        <c:pt idx="0">
                          <c:v>DIM</c:v>
                        </c:pt>
                      </c15:dlblFieldTableCache>
                    </c15:dlblFTEntry>
                  </c15:dlblFieldTable>
                  <c15:showDataLabelsRange val="0"/>
                </c:ext>
              </c:extLst>
            </c:dLbl>
            <c:dLbl>
              <c:idx val="6"/>
              <c:layout/>
              <c:tx>
                <c:strRef>
                  <c:f>calculs!$K$70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{64F7E657-57F3-4E56-A8B2-47090054F96D}</c15:txfldGUID>
                      <c15:f>calculs!$K$70</c15:f>
                      <c15:dlblFieldTableCache>
                        <c:ptCount val="1"/>
                        <c:pt idx="0">
                          <c:v>LUN</c:v>
                        </c:pt>
                      </c15:dlblFieldTableCache>
                    </c15:dlblFTEntry>
                  </c15:dlblFieldTable>
                  <c15:showDataLabelsRange val="0"/>
                </c:ext>
              </c:extLst>
            </c:dLbl>
            <c:dLbl>
              <c:idx val="7"/>
              <c:layout/>
              <c:tx>
                <c:strRef>
                  <c:f>calculs!$L$70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{ABADE6C7-10B2-4BE5-8A05-13644E857F24}</c15:txfldGUID>
                      <c15:f>calculs!$L$70</c15:f>
                      <c15:dlblFieldTableCache>
                        <c:ptCount val="1"/>
                        <c:pt idx="0">
                          <c:v>MAR</c:v>
                        </c:pt>
                      </c15:dlblFieldTableCache>
                    </c15:dlblFTEntry>
                  </c15:dlblFieldTable>
                  <c15:showDataLabelsRange val="0"/>
                </c:ext>
              </c:extLst>
            </c:dLbl>
            <c:dLbl>
              <c:idx val="8"/>
              <c:layout/>
              <c:tx>
                <c:strRef>
                  <c:f>calculs!$M$70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{CF7EB79A-A594-4E25-8DD3-3DE657D8D533}</c15:txfldGUID>
                      <c15:f>calculs!$M$70</c15:f>
                      <c15:dlblFieldTableCache>
                        <c:ptCount val="1"/>
                        <c:pt idx="0">
                          <c:v>MER</c:v>
                        </c:pt>
                      </c15:dlblFieldTableCache>
                    </c15:dlblFTEntry>
                  </c15:dlblFieldTable>
                  <c15:showDataLabelsRange val="0"/>
                </c:ext>
              </c:extLst>
            </c:dLbl>
            <c:dLbl>
              <c:idx val="9"/>
              <c:layout/>
              <c:tx>
                <c:strRef>
                  <c:f>calculs!$N$70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{72BB3F2C-D6C3-4330-9038-83C90C7D1598}</c15:txfldGUID>
                      <c15:f>calculs!$N$70</c15:f>
                      <c15:dlblFieldTableCache>
                        <c:ptCount val="1"/>
                        <c:pt idx="0">
                          <c:v>JEU</c:v>
                        </c:pt>
                      </c15:dlblFieldTableCache>
                    </c15:dlblFTEntry>
                  </c15:dlblFieldTable>
                  <c15:showDataLabelsRange val="0"/>
                </c:ext>
              </c:extLst>
            </c:dLbl>
            <c:dLbl>
              <c:idx val="10"/>
              <c:layout/>
              <c:tx>
                <c:strRef>
                  <c:f>calculs!$O$70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{C07F545A-5E3E-495E-9388-12A9FE600590}</c15:txfldGUID>
                      <c15:f>calculs!$O$70</c15:f>
                      <c15:dlblFieldTableCache>
                        <c:ptCount val="1"/>
                        <c:pt idx="0">
                          <c:v>VEN</c:v>
                        </c:pt>
                      </c15:dlblFieldTableCache>
                    </c15:dlblFTEntry>
                  </c15:dlblFieldTable>
                  <c15:showDataLabelsRange val="0"/>
                </c:ext>
              </c:extLst>
            </c:dLbl>
            <c:dLbl>
              <c:idx val="11"/>
              <c:layout/>
              <c:tx>
                <c:strRef>
                  <c:f>calculs!$P$70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{3A4A8DF6-D449-4569-BE54-DD4FAFB2FA16}</c15:txfldGUID>
                      <c15:f>calculs!$P$70</c15:f>
                      <c15:dlblFieldTableCache>
                        <c:ptCount val="1"/>
                        <c:pt idx="0">
                          <c:v>SAM</c:v>
                        </c:pt>
                      </c15:dlblFieldTableCache>
                    </c15:dlblFTEntry>
                  </c15:dlblFieldTable>
                  <c15:showDataLabelsRange val="0"/>
                </c:ext>
              </c:extLst>
            </c:dLbl>
            <c:dLbl>
              <c:idx val="12"/>
              <c:layout/>
              <c:tx>
                <c:strRef>
                  <c:f>calculs!$Q$70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{58F44E22-EBCA-4427-B798-3EBE1213BAF6}</c15:txfldGUID>
                      <c15:f>calculs!$Q$70</c15:f>
                      <c15:dlblFieldTableCache>
                        <c:ptCount val="1"/>
                        <c:pt idx="0">
                          <c:v>DIM</c:v>
                        </c:pt>
                      </c15:dlblFieldTableCache>
                    </c15:dlblFTEntry>
                  </c15:dlblFieldTable>
                  <c15:showDataLabelsRange val="0"/>
                </c:ext>
              </c:extLst>
            </c:dLbl>
            <c:dLbl>
              <c:idx val="13"/>
              <c:layout/>
              <c:tx>
                <c:strRef>
                  <c:f>calculs!$R$70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{2BB771F4-F6B1-4D0C-8B39-6F1B20762D4A}</c15:txfldGUID>
                      <c15:f>calculs!$R$70</c15:f>
                      <c15:dlblFieldTableCache>
                        <c:ptCount val="1"/>
                        <c:pt idx="0">
                          <c:v>LUN</c:v>
                        </c:pt>
                      </c15:dlblFieldTableCache>
                    </c15:dlblFTEntry>
                  </c15:dlblFieldTable>
                  <c15:showDataLabelsRange val="0"/>
                </c:ext>
              </c:extLst>
            </c:dLbl>
            <c:dLbl>
              <c:idx val="14"/>
              <c:layout/>
              <c:tx>
                <c:strRef>
                  <c:f>calculs!$S$70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{A6EB53FD-366E-4C36-A914-3DEAA61A2269}</c15:txfldGUID>
                      <c15:f>calculs!$S$70</c15:f>
                      <c15:dlblFieldTableCache>
                        <c:ptCount val="1"/>
                        <c:pt idx="0">
                          <c:v>MAR</c:v>
                        </c:pt>
                      </c15:dlblFieldTableCache>
                    </c15:dlblFTEntry>
                  </c15:dlblFieldTable>
                  <c15:showDataLabelsRange val="0"/>
                </c:ext>
              </c:extLst>
            </c:dLbl>
            <c:dLbl>
              <c:idx val="15"/>
              <c:layout/>
              <c:tx>
                <c:strRef>
                  <c:f>calculs!$T$70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{5501AB1F-5C95-4462-89A1-8CC4D0FDCA93}</c15:txfldGUID>
                      <c15:f>calculs!$T$70</c15:f>
                      <c15:dlblFieldTableCache>
                        <c:ptCount val="1"/>
                        <c:pt idx="0">
                          <c:v>MER</c:v>
                        </c:pt>
                      </c15:dlblFieldTableCache>
                    </c15:dlblFTEntry>
                  </c15:dlblFieldTable>
                  <c15:showDataLabelsRange val="0"/>
                </c:ext>
              </c:extLst>
            </c:dLbl>
            <c:dLbl>
              <c:idx val="16"/>
              <c:layout/>
              <c:tx>
                <c:strRef>
                  <c:f>calculs!$U$70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{E97FB8DE-E20D-44E5-B821-928930DDE717}</c15:txfldGUID>
                      <c15:f>calculs!$U$70</c15:f>
                      <c15:dlblFieldTableCache>
                        <c:ptCount val="1"/>
                        <c:pt idx="0">
                          <c:v>JEU</c:v>
                        </c:pt>
                      </c15:dlblFieldTableCache>
                    </c15:dlblFTEntry>
                  </c15:dlblFieldTable>
                  <c15:showDataLabelsRange val="0"/>
                </c:ext>
              </c:extLst>
            </c:dLbl>
            <c:dLbl>
              <c:idx val="17"/>
              <c:layout/>
              <c:tx>
                <c:strRef>
                  <c:f>calculs!$V$70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{2CF5F5F3-C992-4605-ABAE-E036824F1CE2}</c15:txfldGUID>
                      <c15:f>calculs!$V$70</c15:f>
                      <c15:dlblFieldTableCache>
                        <c:ptCount val="1"/>
                        <c:pt idx="0">
                          <c:v>VEN</c:v>
                        </c:pt>
                      </c15:dlblFieldTableCache>
                    </c15:dlblFTEntry>
                  </c15:dlblFieldTable>
                  <c15:showDataLabelsRange val="0"/>
                </c:ext>
              </c:extLst>
            </c:dLbl>
            <c:dLbl>
              <c:idx val="18"/>
              <c:layout/>
              <c:tx>
                <c:strRef>
                  <c:f>calculs!$W$70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{A2F20796-F030-4494-B95D-58A9C5810618}</c15:txfldGUID>
                      <c15:f>calculs!$W$70</c15:f>
                      <c15:dlblFieldTableCache>
                        <c:ptCount val="1"/>
                        <c:pt idx="0">
                          <c:v>SAM</c:v>
                        </c:pt>
                      </c15:dlblFieldTableCache>
                    </c15:dlblFTEntry>
                  </c15:dlblFieldTable>
                  <c15:showDataLabelsRange val="0"/>
                </c:ext>
              </c:extLst>
            </c:dLbl>
            <c:dLbl>
              <c:idx val="19"/>
              <c:layout/>
              <c:tx>
                <c:strRef>
                  <c:f>calculs!$X$70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{9D95231A-7BE5-4C1C-8A28-5FDC81FAE014}</c15:txfldGUID>
                      <c15:f>calculs!$X$70</c15:f>
                      <c15:dlblFieldTableCache>
                        <c:ptCount val="1"/>
                        <c:pt idx="0">
                          <c:v>DIM</c:v>
                        </c:pt>
                      </c15:dlblFieldTableCache>
                    </c15:dlblFTEntry>
                  </c15:dlblFieldTable>
                  <c15:showDataLabelsRange val="0"/>
                </c:ext>
              </c:extLst>
            </c:dLbl>
            <c:dLbl>
              <c:idx val="20"/>
              <c:layout/>
              <c:tx>
                <c:strRef>
                  <c:f>calculs!$Y$70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{A4A2D562-8326-4419-AB13-E86694074EDE}</c15:txfldGUID>
                      <c15:f>calculs!$Y$70</c15:f>
                      <c15:dlblFieldTableCache>
                        <c:ptCount val="1"/>
                        <c:pt idx="0">
                          <c:v>LUN</c:v>
                        </c:pt>
                      </c15:dlblFieldTableCache>
                    </c15:dlblFTEntry>
                  </c15:dlblFieldTable>
                  <c15:showDataLabelsRange val="0"/>
                </c:ext>
              </c:extLst>
            </c:dLbl>
            <c:dLbl>
              <c:idx val="21"/>
              <c:layout/>
              <c:tx>
                <c:strRef>
                  <c:f>calculs!$Z$70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{E486ECFB-B056-4468-9C3A-52A842ED3F79}</c15:txfldGUID>
                      <c15:f>calculs!$Z$70</c15:f>
                      <c15:dlblFieldTableCache>
                        <c:ptCount val="1"/>
                        <c:pt idx="0">
                          <c:v>MAR</c:v>
                        </c:pt>
                      </c15:dlblFieldTableCache>
                    </c15:dlblFTEntry>
                  </c15:dlblFieldTable>
                  <c15:showDataLabelsRange val="0"/>
                </c:ext>
              </c:extLst>
            </c:dLbl>
            <c:dLbl>
              <c:idx val="22"/>
              <c:layout/>
              <c:tx>
                <c:strRef>
                  <c:f>calculs!$AA$70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{689B4079-51F5-4C4D-8FBB-60EFF7595960}</c15:txfldGUID>
                      <c15:f>calculs!$AA$70</c15:f>
                      <c15:dlblFieldTableCache>
                        <c:ptCount val="1"/>
                        <c:pt idx="0">
                          <c:v>MER</c:v>
                        </c:pt>
                      </c15:dlblFieldTableCache>
                    </c15:dlblFTEntry>
                  </c15:dlblFieldTable>
                  <c15:showDataLabelsRange val="0"/>
                </c:ext>
              </c:extLst>
            </c:dLbl>
            <c:dLbl>
              <c:idx val="23"/>
              <c:layout/>
              <c:tx>
                <c:strRef>
                  <c:f>calculs!$AB$70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{7254EADF-F365-499B-8E9F-B88643FA5DB5}</c15:txfldGUID>
                      <c15:f>calculs!$AB$70</c15:f>
                      <c15:dlblFieldTableCache>
                        <c:ptCount val="1"/>
                        <c:pt idx="0">
                          <c:v>JEU</c:v>
                        </c:pt>
                      </c15:dlblFieldTableCache>
                    </c15:dlblFTEntry>
                  </c15:dlblFieldTable>
                  <c15:showDataLabelsRange val="0"/>
                </c:ext>
              </c:extLst>
            </c:dLbl>
            <c:dLbl>
              <c:idx val="24"/>
              <c:layout/>
              <c:tx>
                <c:strRef>
                  <c:f>calculs!$AC$70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{AA94030E-8D64-4066-A284-49B17CBD7361}</c15:txfldGUID>
                      <c15:f>calculs!$AC$70</c15:f>
                      <c15:dlblFieldTableCache>
                        <c:ptCount val="1"/>
                        <c:pt idx="0">
                          <c:v>VEN</c:v>
                        </c:pt>
                      </c15:dlblFieldTableCache>
                    </c15:dlblFTEntry>
                  </c15:dlblFieldTable>
                  <c15:showDataLabelsRange val="0"/>
                </c:ext>
              </c:extLst>
            </c:dLbl>
            <c:dLbl>
              <c:idx val="25"/>
              <c:layout/>
              <c:tx>
                <c:strRef>
                  <c:f>calculs!$AD$70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{844F10AC-DB87-4637-AA05-7B3AB5BA3C92}</c15:txfldGUID>
                      <c15:f>calculs!$AD$70</c15:f>
                      <c15:dlblFieldTableCache>
                        <c:ptCount val="1"/>
                        <c:pt idx="0">
                          <c:v>SAM</c:v>
                        </c:pt>
                      </c15:dlblFieldTableCache>
                    </c15:dlblFTEntry>
                  </c15:dlblFieldTable>
                  <c15:showDataLabelsRange val="0"/>
                </c:ext>
              </c:extLst>
            </c:dLbl>
            <c:dLbl>
              <c:idx val="26"/>
              <c:layout/>
              <c:tx>
                <c:strRef>
                  <c:f>calculs!$AE$70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{B9D3A07A-99E9-41E9-9A60-62C500581956}</c15:txfldGUID>
                      <c15:f>calculs!$AE$70</c15:f>
                      <c15:dlblFieldTableCache>
                        <c:ptCount val="1"/>
                        <c:pt idx="0">
                          <c:v>DIM</c:v>
                        </c:pt>
                      </c15:dlblFieldTableCache>
                    </c15:dlblFTEntry>
                  </c15:dlblFieldTable>
                  <c15:showDataLabelsRange val="0"/>
                </c:ext>
              </c:extLst>
            </c:dLbl>
            <c:dLbl>
              <c:idx val="27"/>
              <c:layout/>
              <c:tx>
                <c:strRef>
                  <c:f>calculs!$AF$70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{FAA4B70E-4BA1-4F20-96DD-3121584337F7}</c15:txfldGUID>
                      <c15:f>calculs!$AF$70</c15:f>
                      <c15:dlblFieldTableCache>
                        <c:ptCount val="1"/>
                        <c:pt idx="0">
                          <c:v>LUN</c:v>
                        </c:pt>
                      </c15:dlblFieldTableCache>
                    </c15:dlblFTEntry>
                  </c15:dlblFieldTable>
                  <c15:showDataLabelsRange val="0"/>
                </c:ext>
              </c:extLst>
            </c:dLbl>
            <c:dLbl>
              <c:idx val="28"/>
              <c:layout/>
              <c:tx>
                <c:strRef>
                  <c:f>calculs!$AG$70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{9DA7B5E6-F7DE-4803-A013-E6EF4164E204}</c15:txfldGUID>
                      <c15:f>calculs!$AG$70</c15:f>
                      <c15:dlblFieldTableCache>
                        <c:ptCount val="1"/>
                        <c:pt idx="0">
                          <c:v>MAR</c:v>
                        </c:pt>
                      </c15:dlblFieldTableCache>
                    </c15:dlblFTEntry>
                  </c15:dlblFieldTable>
                  <c15:showDataLabelsRange val="0"/>
                </c:ext>
              </c:extLst>
            </c:dLbl>
            <c:dLbl>
              <c:idx val="29"/>
              <c:layout/>
              <c:tx>
                <c:strRef>
                  <c:f>calculs!$AH$70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{40F4642E-3B31-4588-B978-581F51BD93E6}</c15:txfldGUID>
                      <c15:f>calculs!$AH$70</c15:f>
                      <c15:dlblFieldTableCache>
                        <c:ptCount val="1"/>
                        <c:pt idx="0">
                          <c:v>MER</c:v>
                        </c:pt>
                      </c15:dlblFieldTableCache>
                    </c15:dlblFTEntry>
                  </c15:dlblFieldTable>
                  <c15:showDataLabelsRange val="0"/>
                </c:ext>
              </c:extLst>
            </c:dLbl>
            <c:spPr>
              <a:noFill/>
              <a:ln>
                <a:noFill/>
              </a:ln>
              <a:effectLst/>
            </c:spPr>
            <c:txPr>
              <a:bodyPr/>
              <a:lstStyle/>
              <a:p>
                <a:pPr>
                  <a:defRPr sz="75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calculs!$D$59</c:f>
              <c:strCache>
                <c:ptCount val="1"/>
                <c:pt idx="0">
                  <c:v>déc 2014 -Bande supérieure</c:v>
                </c:pt>
              </c:strCache>
            </c:strRef>
          </c:tx>
          <c:spPr>
            <a:ln w="228600" cap="sq">
              <a:solidFill>
                <a:schemeClr val="accent3"/>
              </a:solidFill>
            </a:ln>
          </c:spPr>
          <c:marker>
            <c:symbol val="none"/>
          </c:marker>
          <c:val>
            <c:numRef>
              <c:f>calculs!$E$59:$AH$59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6"/>
          <c:order val="26"/>
          <c:tx>
            <c:strRef>
              <c:f>calculs!$D$62</c:f>
              <c:strCache>
                <c:ptCount val="1"/>
                <c:pt idx="0">
                  <c:v>janv 2015 -Bande supérieure</c:v>
                </c:pt>
              </c:strCache>
            </c:strRef>
          </c:tx>
          <c:spPr>
            <a:ln w="228600" cap="sq">
              <a:solidFill>
                <a:schemeClr val="accent2"/>
              </a:solidFill>
            </a:ln>
          </c:spPr>
          <c:marker>
            <c:symbol val="none"/>
          </c:marker>
          <c:val>
            <c:numRef>
              <c:f>calculs!$E$62:$AH$62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dLbls>
          <c:showLegendKey val="0"/>
          <c:showVal val="0"/>
          <c:showCatName val="0"/>
          <c:showSerName val="0"/>
          <c:showPercent val="0"/>
          <c:showBubbleSize val="0"/>
        </c:dLbls>
        <c:marker val="1"/>
        <c:smooth val="0"/>
        <c:axId val="-1705597440"/>
        <c:axId val="-1705599616"/>
      </c:lineChart>
      <c:dateAx>
        <c:axId val="-1705597440"/>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705599616"/>
        <c:crosses val="autoZero"/>
        <c:auto val="1"/>
        <c:lblOffset val="100"/>
        <c:baseTimeUnit val="days"/>
      </c:dateAx>
      <c:valAx>
        <c:axId val="-1705599616"/>
        <c:scaling>
          <c:orientation val="minMax"/>
          <c:max val="13.5"/>
          <c:min val="0"/>
        </c:scaling>
        <c:delete val="1"/>
        <c:axPos val="l"/>
        <c:numFmt formatCode="General" sourceLinked="1"/>
        <c:majorTickMark val="out"/>
        <c:minorTickMark val="none"/>
        <c:tickLblPos val="nextTo"/>
        <c:crossAx val="-1705597440"/>
        <c:crosses val="autoZero"/>
        <c:crossBetween val="between"/>
        <c:majorUnit val="1"/>
      </c:valAx>
    </c:plotArea>
    <c:plotVisOnly val="1"/>
    <c:dispBlanksAs val="gap"/>
    <c:showDLblsOverMax val="0"/>
  </c:chart>
  <c:spPr>
    <a:noFill/>
    <a:ln>
      <a:noFill/>
    </a:ln>
  </c:spPr>
  <c:txPr>
    <a:bodyPr/>
    <a:lstStyle/>
    <a:p>
      <a:pPr>
        <a:defRPr sz="1000"/>
      </a:pPr>
      <a:endParaRPr lang="fr-FR"/>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FenêtreDécalage"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22479</xdr:colOff>
      <xdr:row>16</xdr:row>
      <xdr:rowOff>161925</xdr:rowOff>
    </xdr:to>
    <xdr:graphicFrame macro="">
      <xdr:nvGraphicFramePr>
        <xdr:cNvPr id="7" name="GraphiqueChronologie" descr="Chronologie déroulante des activités du projet" title="GraphiqueChronologi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Barre de défilement" descr="Cliquez sur la barre de défilement pour modifier la période du projet affichée dans le graphique chronologique ou entrez la date de début pour afficher les activités de projet dans la cellule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és" displayName="Activités" ref="B22:F29" totalsRowShown="0" headerRowDxfId="6" dataDxfId="5">
  <autoFilter ref="B22:F29"/>
  <sortState ref="C20:F25">
    <sortCondition ref="D19:D25"/>
  </sortState>
  <tableColumns count="5">
    <tableColumn id="5" name="ID" dataDxfId="4">
      <calculatedColumnFormula>N(B22)+1</calculatedColumnFormula>
    </tableColumn>
    <tableColumn id="1" name="ACTIVITÉ" dataDxfId="3"/>
    <tableColumn id="2" name="DÉBUT" dataDxfId="2">
      <calculatedColumnFormula>D22+10</calculatedColumnFormula>
    </tableColumn>
    <tableColumn id="3" name="FIN" dataDxfId="1">
      <calculatedColumnFormula>Activités[[#This Row],[DÉBUT]]+2</calculatedColumnFormula>
    </tableColumn>
    <tableColumn id="4" name="REMARQU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29"/>
  <sheetViews>
    <sheetView showGridLines="0" tabSelected="1" topLeftCell="A16" zoomScaleNormal="100" workbookViewId="0">
      <selection activeCell="F32" sqref="F32"/>
    </sheetView>
  </sheetViews>
  <sheetFormatPr baseColWidth="10" defaultColWidth="9.140625" defaultRowHeight="17.25" customHeight="1" x14ac:dyDescent="0.2"/>
  <cols>
    <col min="1" max="1" width="5.42578125" style="8" customWidth="1"/>
    <col min="2" max="2" width="9"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5</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6</v>
      </c>
      <c r="D20" s="18">
        <v>41975</v>
      </c>
      <c r="E20" s="11"/>
      <c r="F20" s="11"/>
    </row>
    <row r="21" spans="2:6" ht="17.25" customHeight="1" x14ac:dyDescent="0.2">
      <c r="C21" s="11"/>
      <c r="D21" s="11"/>
      <c r="E21" s="11"/>
      <c r="F21" s="11"/>
    </row>
    <row r="22" spans="2:6" ht="17.25" customHeight="1" x14ac:dyDescent="0.2">
      <c r="B22" s="12" t="s">
        <v>19</v>
      </c>
      <c r="C22" s="13" t="s">
        <v>7</v>
      </c>
      <c r="D22" s="13" t="s">
        <v>8</v>
      </c>
      <c r="E22" s="13" t="s">
        <v>9</v>
      </c>
      <c r="F22" s="13" t="s">
        <v>10</v>
      </c>
    </row>
    <row r="23" spans="2:6" ht="17.25" customHeight="1" x14ac:dyDescent="0.2">
      <c r="B23" s="12">
        <f t="shared" ref="B23:B28" si="0">N(B22)+1</f>
        <v>1</v>
      </c>
      <c r="C23" s="14" t="s">
        <v>3</v>
      </c>
      <c r="D23" s="15">
        <v>41975</v>
      </c>
      <c r="E23" s="15"/>
      <c r="F23" s="14"/>
    </row>
    <row r="24" spans="2:6" ht="17.25" customHeight="1" x14ac:dyDescent="0.2">
      <c r="B24" s="12">
        <f t="shared" si="0"/>
        <v>2</v>
      </c>
      <c r="C24" s="14" t="s">
        <v>20</v>
      </c>
      <c r="D24" s="15">
        <f>D23+1</f>
        <v>41976</v>
      </c>
      <c r="E24" s="15">
        <f>Activités[[#This Row],[DÉBUT]]+19</f>
        <v>41995</v>
      </c>
      <c r="F24" s="14"/>
    </row>
    <row r="25" spans="2:6" ht="17.25" customHeight="1" x14ac:dyDescent="0.2">
      <c r="B25" s="12">
        <f t="shared" si="0"/>
        <v>3</v>
      </c>
      <c r="C25" s="14" t="s">
        <v>21</v>
      </c>
      <c r="D25" s="15">
        <f>D24+0</f>
        <v>41976</v>
      </c>
      <c r="E25" s="15">
        <f>Activités[[#This Row],[DÉBUT]]+0</f>
        <v>41976</v>
      </c>
      <c r="F25" s="14"/>
    </row>
    <row r="26" spans="2:6" ht="17.25" customHeight="1" x14ac:dyDescent="0.2">
      <c r="B26" s="12">
        <f t="shared" si="0"/>
        <v>4</v>
      </c>
      <c r="C26" s="14" t="s">
        <v>22</v>
      </c>
      <c r="D26" s="15">
        <f>D25+0</f>
        <v>41976</v>
      </c>
      <c r="E26" s="15">
        <f>E25+0</f>
        <v>41976</v>
      </c>
      <c r="F26" s="14"/>
    </row>
    <row r="27" spans="2:6" ht="17.25" customHeight="1" x14ac:dyDescent="0.2">
      <c r="B27" s="12">
        <f t="shared" si="0"/>
        <v>5</v>
      </c>
      <c r="C27" s="14" t="s">
        <v>23</v>
      </c>
      <c r="D27" s="15">
        <f>D26+6</f>
        <v>41982</v>
      </c>
      <c r="E27" s="15">
        <f>Activités[[#This Row],[DÉBUT]]+0</f>
        <v>41982</v>
      </c>
      <c r="F27" s="14"/>
    </row>
    <row r="28" spans="2:6" ht="17.25" customHeight="1" x14ac:dyDescent="0.2">
      <c r="B28" s="12">
        <f t="shared" si="0"/>
        <v>6</v>
      </c>
      <c r="C28" s="14" t="s">
        <v>24</v>
      </c>
      <c r="D28" s="15">
        <f>D27+12</f>
        <v>41994</v>
      </c>
      <c r="E28" s="15">
        <f>Activités[[#This Row],[DÉBUT]]+0</f>
        <v>41994</v>
      </c>
      <c r="F28" s="14"/>
    </row>
    <row r="29" spans="2:6" ht="17.25" customHeight="1" x14ac:dyDescent="0.2">
      <c r="B29" s="16">
        <f t="shared" ref="B29" si="1">N(B28)+1</f>
        <v>7</v>
      </c>
      <c r="C29" s="14" t="s">
        <v>25</v>
      </c>
      <c r="D29" s="15">
        <f>D28+1</f>
        <v>41995</v>
      </c>
      <c r="E29" s="15">
        <f>Activités[[#This Row],[DÉBUT]]+0</f>
        <v>41995</v>
      </c>
      <c r="F29"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arre de défilement">
              <controlPr defaultSize="0" autoPict="0" altText="Cliquez sur la barre de défilement pour modifier la période du projet affichée dans le graphique chronologique ou entrez la date de début pour afficher les activités de projet dans la cellule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topLeftCell="A10" workbookViewId="0">
      <selection activeCell="D28" sqref="D28"/>
    </sheetView>
  </sheetViews>
  <sheetFormatPr baseColWidth="10" defaultColWidth="9.140625" defaultRowHeight="12.75" x14ac:dyDescent="0.2"/>
  <cols>
    <col min="3" max="3" width="19.140625" bestFit="1" customWidth="1"/>
    <col min="4" max="4" width="24" bestFit="1" customWidth="1"/>
    <col min="5" max="34" width="10.85546875" customWidth="1"/>
    <col min="35" max="35" width="17.5703125" customWidth="1"/>
  </cols>
  <sheetData>
    <row r="1" spans="1:6" x14ac:dyDescent="0.2">
      <c r="A1" t="s">
        <v>1</v>
      </c>
    </row>
    <row r="3" spans="1:6" x14ac:dyDescent="0.2">
      <c r="C3" t="s">
        <v>2</v>
      </c>
      <c r="D3" s="1">
        <f ca="1">TODAY()</f>
        <v>42013</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18</v>
      </c>
      <c r="D9">
        <f>SUMPRODUCT( ((Activités[DÉBUT]&gt;=FenêtreDateDébut)+(Activités[FIN]&gt;=FenêtreDateDébut)&gt;0)*(Activités[DÉBUT]&lt;=(FenêtreDateDébut+FenêtreJours-1)) )</f>
        <v>7</v>
      </c>
      <c r="E9" t="e">
        <f>NA()</f>
        <v>#N/A</v>
      </c>
    </row>
    <row r="10" spans="1:6" x14ac:dyDescent="0.2">
      <c r="D10">
        <v>9</v>
      </c>
      <c r="E10" t="e">
        <f>NA()</f>
        <v>#N/A</v>
      </c>
    </row>
    <row r="11" spans="1:6" x14ac:dyDescent="0.2">
      <c r="D11">
        <f>D10-MIN(D10,D9)</f>
        <v>2</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INDEX(Activités[ID],MATCH(1, ((Activités[DÉBUT]&gt;=FenêtreDateDébut)+(Activités[FIN]&gt;=FenêtreDateDébut)&gt;0)*(Activités[DÉBUT]&lt;=(FenêtreDateDébut+FenêtreJours-1)), 0))</f>
        <v>1</v>
      </c>
      <c r="F15" t="e">
        <f t="shared" ref="F15:F23" ca="1" si="0">OFFSET(E15,-$D$11,)</f>
        <v>#N/A</v>
      </c>
    </row>
    <row r="16" spans="1:6" x14ac:dyDescent="0.2">
      <c r="C16" s="2"/>
      <c r="E16">
        <f t="array" ref="E16">INDEX(Activités[ID],MATCH(1, (Activités[ID]&gt;E15)*((Activités[DÉBUT]&gt;=FenêtreDateDébut)+(Activités[FIN]&gt;=FenêtreDateDébut)&gt;0)*(Activités[DÉBUT]&lt;=(FenêtreDateDébut+FenêtreJours-1)), 0))</f>
        <v>2</v>
      </c>
      <c r="F16" t="e">
        <f t="shared" ca="1" si="0"/>
        <v>#N/A</v>
      </c>
    </row>
    <row r="17" spans="1:35" x14ac:dyDescent="0.2">
      <c r="C17" s="2"/>
      <c r="E17">
        <f t="array" ref="E17">INDEX(Activités[ID],MATCH(1, (Activités[ID]&gt;E16)*((Activités[DÉBUT]&gt;=FenêtreDateDébut)+(Activités[FIN]&gt;=FenêtreDateDébut)&gt;0)*(Activités[DÉBUT]&lt;=(FenêtreDateDébut+FenêtreJours-1)), 0))</f>
        <v>3</v>
      </c>
      <c r="F17">
        <f t="shared" ca="1" si="0"/>
        <v>1</v>
      </c>
    </row>
    <row r="18" spans="1:35" x14ac:dyDescent="0.2">
      <c r="E18">
        <f t="array" ref="E18">INDEX(Activités[ID],MATCH(1, (Activités[ID]&gt;E17)*((Activités[DÉBUT]&gt;=FenêtreDateDébut)+(Activités[FIN]&gt;=FenêtreDateDébut)&gt;0)*(Activités[DÉBUT]&lt;=(FenêtreDateDébut+FenêtreJours-1)), 0))</f>
        <v>4</v>
      </c>
      <c r="F18">
        <f t="shared" ca="1" si="0"/>
        <v>2</v>
      </c>
    </row>
    <row r="19" spans="1:35" x14ac:dyDescent="0.2">
      <c r="E19">
        <f t="array" ref="E19">INDEX(Activités[ID],MATCH(1, (Activités[ID]&gt;E18)*((Activités[DÉBUT]&gt;=FenêtreDateDébut)+(Activités[FIN]&gt;=FenêtreDateDébut)&gt;0)*(Activités[DÉBUT]&lt;=(FenêtreDateDébut+FenêtreJours-1)), 0))</f>
        <v>5</v>
      </c>
      <c r="F19">
        <f t="shared" ca="1" si="0"/>
        <v>3</v>
      </c>
    </row>
    <row r="20" spans="1:35" x14ac:dyDescent="0.2">
      <c r="E20">
        <f t="array" ref="E20">INDEX(Activités[ID],MATCH(1, (Activités[ID]&gt;E19)*((Activités[DÉBUT]&gt;=FenêtreDateDébut)+(Activités[FIN]&gt;=FenêtreDateDébut)&gt;0)*(Activités[DÉBUT]&lt;=(FenêtreDateDébut+FenêtreJours-1)), 0))</f>
        <v>6</v>
      </c>
      <c r="F20">
        <f t="shared" ca="1" si="0"/>
        <v>4</v>
      </c>
    </row>
    <row r="21" spans="1:35" x14ac:dyDescent="0.2">
      <c r="E21">
        <f t="array" ref="E21">INDEX(Activités[ID],MATCH(1, (Activités[ID]&gt;E20)*((Activités[DÉBUT]&gt;=FenêtreDateDébut)+(Activités[FIN]&gt;=FenêtreDateDébut)&gt;0)*(Activités[DÉBUT]&lt;=(FenêtreDateDébut+FenêtreJours-1)), 0))</f>
        <v>7</v>
      </c>
      <c r="F21">
        <f t="shared" ca="1" si="0"/>
        <v>5</v>
      </c>
    </row>
    <row r="22" spans="1:35" x14ac:dyDescent="0.2">
      <c r="E22" t="e">
        <f t="array" ref="E22">INDEX(Activités[ID],MATCH(1, (Activités[ID]&gt;E21)*((Activités[DÉBUT]&gt;=FenêtreDateDébut)+(Activités[FIN]&gt;=FenêtreDateDébut)&gt;0)*(Activités[DÉBUT]&lt;=(FenêtreDateDébut+FenêtreJours-1)), 0))</f>
        <v>#N/A</v>
      </c>
      <c r="F22">
        <f t="shared" ca="1" si="0"/>
        <v>6</v>
      </c>
    </row>
    <row r="23" spans="1:35" x14ac:dyDescent="0.2">
      <c r="E23" t="e">
        <f t="array" ref="E23">INDEX(Activités[ID],MATCH(1, (Activités[ID]&gt;E22)*((Activités[DÉBUT]&gt;=FenêtreDateDébut)+(Activités[FIN]&gt;=FenêtreDateDébut)&gt;0)*(Activités[DÉBUT]&lt;=(FenêtreDateDébut+FenêtreJours-1)), 0))</f>
        <v>#N/A</v>
      </c>
      <c r="F23">
        <f t="shared" ca="1" si="0"/>
        <v>7</v>
      </c>
    </row>
    <row r="25" spans="1:35" x14ac:dyDescent="0.2">
      <c r="C25" t="s">
        <v>11</v>
      </c>
      <c r="D25" s="1">
        <f>DateDébut+FenêtreDécalage</f>
        <v>41975</v>
      </c>
    </row>
    <row r="26" spans="1:35" x14ac:dyDescent="0.2">
      <c r="C26" t="s">
        <v>12</v>
      </c>
      <c r="D26">
        <v>0</v>
      </c>
    </row>
    <row r="28" spans="1:35" x14ac:dyDescent="0.2">
      <c r="C28" t="s">
        <v>13</v>
      </c>
      <c r="D28" s="2">
        <f>'Chronologie du projet'!D20</f>
        <v>41975</v>
      </c>
    </row>
    <row r="29" spans="1:35" x14ac:dyDescent="0.2">
      <c r="C29" t="s">
        <v>14</v>
      </c>
      <c r="D29">
        <v>30</v>
      </c>
    </row>
    <row r="31" spans="1:35" x14ac:dyDescent="0.2">
      <c r="A31" t="s">
        <v>0</v>
      </c>
      <c r="B31" t="s">
        <v>15</v>
      </c>
      <c r="C31" t="s">
        <v>16</v>
      </c>
      <c r="D31" t="s">
        <v>17</v>
      </c>
      <c r="E31" s="1">
        <f>FenêtreDateDébut</f>
        <v>41975</v>
      </c>
      <c r="F31" s="1">
        <f t="shared" ref="F31:AI31" si="1">E31+1</f>
        <v>41976</v>
      </c>
      <c r="G31" s="1">
        <f t="shared" si="1"/>
        <v>41977</v>
      </c>
      <c r="H31" s="1">
        <f t="shared" si="1"/>
        <v>41978</v>
      </c>
      <c r="I31" s="1">
        <f t="shared" si="1"/>
        <v>41979</v>
      </c>
      <c r="J31" s="1">
        <f t="shared" si="1"/>
        <v>41980</v>
      </c>
      <c r="K31" s="1">
        <f t="shared" si="1"/>
        <v>41981</v>
      </c>
      <c r="L31" s="1">
        <f t="shared" si="1"/>
        <v>41982</v>
      </c>
      <c r="M31" s="1">
        <f t="shared" si="1"/>
        <v>41983</v>
      </c>
      <c r="N31" s="1">
        <f t="shared" si="1"/>
        <v>41984</v>
      </c>
      <c r="O31" s="1">
        <f t="shared" si="1"/>
        <v>41985</v>
      </c>
      <c r="P31" s="1">
        <f t="shared" si="1"/>
        <v>41986</v>
      </c>
      <c r="Q31" s="1">
        <f t="shared" si="1"/>
        <v>41987</v>
      </c>
      <c r="R31" s="1">
        <f t="shared" si="1"/>
        <v>41988</v>
      </c>
      <c r="S31" s="1">
        <f t="shared" si="1"/>
        <v>41989</v>
      </c>
      <c r="T31" s="1">
        <f t="shared" si="1"/>
        <v>41990</v>
      </c>
      <c r="U31" s="1">
        <f t="shared" si="1"/>
        <v>41991</v>
      </c>
      <c r="V31" s="1">
        <f t="shared" si="1"/>
        <v>41992</v>
      </c>
      <c r="W31" s="1">
        <f t="shared" si="1"/>
        <v>41993</v>
      </c>
      <c r="X31" s="1">
        <f t="shared" si="1"/>
        <v>41994</v>
      </c>
      <c r="Y31" s="1">
        <f t="shared" si="1"/>
        <v>41995</v>
      </c>
      <c r="Z31" s="1">
        <f t="shared" si="1"/>
        <v>41996</v>
      </c>
      <c r="AA31" s="1">
        <f t="shared" si="1"/>
        <v>41997</v>
      </c>
      <c r="AB31" s="1">
        <f t="shared" si="1"/>
        <v>41998</v>
      </c>
      <c r="AC31" s="1">
        <f t="shared" si="1"/>
        <v>41999</v>
      </c>
      <c r="AD31" s="1">
        <f t="shared" si="1"/>
        <v>42000</v>
      </c>
      <c r="AE31" s="1">
        <f t="shared" si="1"/>
        <v>42001</v>
      </c>
      <c r="AF31" s="1">
        <f t="shared" si="1"/>
        <v>42002</v>
      </c>
      <c r="AG31" s="1">
        <f t="shared" si="1"/>
        <v>42003</v>
      </c>
      <c r="AH31" s="1">
        <f t="shared" si="1"/>
        <v>42004</v>
      </c>
      <c r="AI31" s="1">
        <f t="shared" si="1"/>
        <v>42005</v>
      </c>
    </row>
    <row r="32" spans="1:35" x14ac:dyDescent="0.2">
      <c r="A32">
        <v>11.3</v>
      </c>
      <c r="B32">
        <v>1</v>
      </c>
      <c r="C32" t="e">
        <f t="shared" ref="C32:C40" ca="1" si="2">F15</f>
        <v>#N/A</v>
      </c>
      <c r="D32" t="e">
        <f ca="1">INDEX(Activités[ACTIVITÉ],MATCH($C32,Activités[ID],0))</f>
        <v>#N/A</v>
      </c>
      <c r="E32" t="e">
        <f ca="1">CalcGrille</f>
        <v>#N/A</v>
      </c>
      <c r="F32" t="e">
        <f ca="1">CalcGrille</f>
        <v>#N/A</v>
      </c>
      <c r="G32" t="e">
        <f ca="1">CalcGrille</f>
        <v>#N/A</v>
      </c>
      <c r="H32" t="e">
        <f ca="1">CalcGrille</f>
        <v>#N/A</v>
      </c>
      <c r="I32" t="e">
        <f ca="1">CalcGrille</f>
        <v>#N/A</v>
      </c>
      <c r="J32" t="e">
        <f ca="1">CalcGrille</f>
        <v>#N/A</v>
      </c>
      <c r="K32" t="e">
        <f ca="1">CalcGrille</f>
        <v>#N/A</v>
      </c>
      <c r="L32" t="e">
        <f ca="1">CalcGrille</f>
        <v>#N/A</v>
      </c>
      <c r="M32" t="e">
        <f ca="1">CalcGrille</f>
        <v>#N/A</v>
      </c>
      <c r="N32" t="e">
        <f ca="1">CalcGrille</f>
        <v>#N/A</v>
      </c>
      <c r="O32" t="e">
        <f ca="1">CalcGrille</f>
        <v>#N/A</v>
      </c>
      <c r="P32" t="e">
        <f ca="1">CalcGrille</f>
        <v>#N/A</v>
      </c>
      <c r="Q32" t="e">
        <f ca="1">CalcGrille</f>
        <v>#N/A</v>
      </c>
      <c r="R32" t="e">
        <f ca="1">CalcGrille</f>
        <v>#N/A</v>
      </c>
      <c r="S32" t="e">
        <f ca="1">CalcGrille</f>
        <v>#N/A</v>
      </c>
      <c r="T32" t="e">
        <f ca="1">CalcGrille</f>
        <v>#N/A</v>
      </c>
      <c r="U32" t="e">
        <f ca="1">CalcGrille</f>
        <v>#N/A</v>
      </c>
      <c r="V32" t="e">
        <f ca="1">CalcGrille</f>
        <v>#N/A</v>
      </c>
      <c r="W32" t="e">
        <f ca="1">CalcGrille</f>
        <v>#N/A</v>
      </c>
      <c r="X32" t="e">
        <f ca="1">CalcGrille</f>
        <v>#N/A</v>
      </c>
      <c r="Y32" t="e">
        <f ca="1">CalcGrille</f>
        <v>#N/A</v>
      </c>
      <c r="Z32" t="e">
        <f ca="1">CalcGrille</f>
        <v>#N/A</v>
      </c>
      <c r="AA32" t="e">
        <f ca="1">CalcGrille</f>
        <v>#N/A</v>
      </c>
      <c r="AB32" t="e">
        <f ca="1">CalcGrille</f>
        <v>#N/A</v>
      </c>
      <c r="AC32" t="e">
        <f ca="1">CalcGrille</f>
        <v>#N/A</v>
      </c>
      <c r="AD32" t="e">
        <f ca="1">CalcGrille</f>
        <v>#N/A</v>
      </c>
      <c r="AE32" t="e">
        <f ca="1">CalcGrille</f>
        <v>#N/A</v>
      </c>
      <c r="AF32" t="e">
        <f ca="1">CalcGrille</f>
        <v>#N/A</v>
      </c>
      <c r="AG32" t="e">
        <f ca="1">CalcGrille</f>
        <v>#N/A</v>
      </c>
      <c r="AH32" t="e">
        <f ca="1">CalcGrille</f>
        <v>#N/A</v>
      </c>
      <c r="AI32" t="e">
        <f ca="1">CalcGrille</f>
        <v>#N/A</v>
      </c>
    </row>
    <row r="33" spans="1:35" x14ac:dyDescent="0.2">
      <c r="A33">
        <f>A32-1</f>
        <v>10.3</v>
      </c>
      <c r="B33">
        <v>2</v>
      </c>
      <c r="C33" t="e">
        <f t="shared" ca="1" si="2"/>
        <v>#N/A</v>
      </c>
      <c r="D33" t="e">
        <f ca="1">INDEX(Activités[ACTIVITÉ],MATCH($C33,Activités[ID],0))</f>
        <v>#N/A</v>
      </c>
      <c r="E33" t="e">
        <f ca="1">CalcGrille</f>
        <v>#N/A</v>
      </c>
      <c r="F33" t="e">
        <f ca="1">CalcGrille</f>
        <v>#N/A</v>
      </c>
      <c r="G33" t="e">
        <f ca="1">CalcGrille</f>
        <v>#N/A</v>
      </c>
      <c r="H33" t="e">
        <f ca="1">CalcGrille</f>
        <v>#N/A</v>
      </c>
      <c r="I33" t="e">
        <f ca="1">CalcGrille</f>
        <v>#N/A</v>
      </c>
      <c r="J33" t="e">
        <f ca="1">CalcGrille</f>
        <v>#N/A</v>
      </c>
      <c r="K33" t="e">
        <f ca="1">CalcGrille</f>
        <v>#N/A</v>
      </c>
      <c r="L33" t="e">
        <f ca="1">CalcGrille</f>
        <v>#N/A</v>
      </c>
      <c r="M33" t="e">
        <f ca="1">CalcGrille</f>
        <v>#N/A</v>
      </c>
      <c r="N33" t="e">
        <f ca="1">CalcGrille</f>
        <v>#N/A</v>
      </c>
      <c r="O33" t="e">
        <f ca="1">CalcGrille</f>
        <v>#N/A</v>
      </c>
      <c r="P33" t="e">
        <f ca="1">CalcGrille</f>
        <v>#N/A</v>
      </c>
      <c r="Q33" t="e">
        <f ca="1">CalcGrille</f>
        <v>#N/A</v>
      </c>
      <c r="R33" t="e">
        <f ca="1">CalcGrille</f>
        <v>#N/A</v>
      </c>
      <c r="S33" t="e">
        <f ca="1">CalcGrille</f>
        <v>#N/A</v>
      </c>
      <c r="T33" t="e">
        <f ca="1">CalcGrille</f>
        <v>#N/A</v>
      </c>
      <c r="U33" t="e">
        <f ca="1">CalcGrille</f>
        <v>#N/A</v>
      </c>
      <c r="V33" t="e">
        <f ca="1">CalcGrille</f>
        <v>#N/A</v>
      </c>
      <c r="W33" t="e">
        <f ca="1">CalcGrille</f>
        <v>#N/A</v>
      </c>
      <c r="X33" t="e">
        <f ca="1">CalcGrille</f>
        <v>#N/A</v>
      </c>
      <c r="Y33" t="e">
        <f ca="1">CalcGrille</f>
        <v>#N/A</v>
      </c>
      <c r="Z33" t="e">
        <f ca="1">CalcGrille</f>
        <v>#N/A</v>
      </c>
      <c r="AA33" t="e">
        <f ca="1">CalcGrille</f>
        <v>#N/A</v>
      </c>
      <c r="AB33" t="e">
        <f ca="1">CalcGrille</f>
        <v>#N/A</v>
      </c>
      <c r="AC33" t="e">
        <f ca="1">CalcGrille</f>
        <v>#N/A</v>
      </c>
      <c r="AD33" t="e">
        <f ca="1">CalcGrille</f>
        <v>#N/A</v>
      </c>
      <c r="AE33" t="e">
        <f ca="1">CalcGrille</f>
        <v>#N/A</v>
      </c>
      <c r="AF33" t="e">
        <f ca="1">CalcGrille</f>
        <v>#N/A</v>
      </c>
      <c r="AG33" t="e">
        <f ca="1">CalcGrille</f>
        <v>#N/A</v>
      </c>
      <c r="AH33" t="e">
        <f ca="1">CalcGrille</f>
        <v>#N/A</v>
      </c>
      <c r="AI33" t="e">
        <f ca="1">CalcGrille</f>
        <v>#N/A</v>
      </c>
    </row>
    <row r="34" spans="1:35" x14ac:dyDescent="0.2">
      <c r="A34">
        <f t="shared" ref="A34:A40" si="3">A33-1</f>
        <v>9.3000000000000007</v>
      </c>
      <c r="B34">
        <v>3</v>
      </c>
      <c r="C34">
        <f t="shared" ca="1" si="2"/>
        <v>1</v>
      </c>
      <c r="D34" t="str">
        <f ca="1">INDEX(Activités[ACTIVITÉ],MATCH($C34,Activités[ID],0))</f>
        <v>Début du projet</v>
      </c>
      <c r="E34">
        <f ca="1">CalcGrille</f>
        <v>9.3000000000000007</v>
      </c>
      <c r="F34" t="e">
        <f ca="1">CalcGrille</f>
        <v>#N/A</v>
      </c>
      <c r="G34" t="e">
        <f ca="1">CalcGrille</f>
        <v>#N/A</v>
      </c>
      <c r="H34" t="e">
        <f ca="1">CalcGrille</f>
        <v>#N/A</v>
      </c>
      <c r="I34" t="e">
        <f ca="1">CalcGrille</f>
        <v>#N/A</v>
      </c>
      <c r="J34" t="e">
        <f ca="1">CalcGrille</f>
        <v>#N/A</v>
      </c>
      <c r="K34" t="e">
        <f ca="1">CalcGrille</f>
        <v>#N/A</v>
      </c>
      <c r="L34" t="e">
        <f ca="1">CalcGrille</f>
        <v>#N/A</v>
      </c>
      <c r="M34" t="e">
        <f ca="1">CalcGrille</f>
        <v>#N/A</v>
      </c>
      <c r="N34" t="e">
        <f ca="1">CalcGrille</f>
        <v>#N/A</v>
      </c>
      <c r="O34" t="e">
        <f ca="1">CalcGrille</f>
        <v>#N/A</v>
      </c>
      <c r="P34" t="e">
        <f ca="1">CalcGrille</f>
        <v>#N/A</v>
      </c>
      <c r="Q34" t="e">
        <f ca="1">CalcGrille</f>
        <v>#N/A</v>
      </c>
      <c r="R34" t="e">
        <f ca="1">CalcGrille</f>
        <v>#N/A</v>
      </c>
      <c r="S34" t="e">
        <f ca="1">CalcGrille</f>
        <v>#N/A</v>
      </c>
      <c r="T34" t="e">
        <f ca="1">CalcGrille</f>
        <v>#N/A</v>
      </c>
      <c r="U34" t="e">
        <f ca="1">CalcGrille</f>
        <v>#N/A</v>
      </c>
      <c r="V34" t="e">
        <f ca="1">CalcGrille</f>
        <v>#N/A</v>
      </c>
      <c r="W34" t="e">
        <f ca="1">CalcGrille</f>
        <v>#N/A</v>
      </c>
      <c r="X34" t="e">
        <f ca="1">CalcGrille</f>
        <v>#N/A</v>
      </c>
      <c r="Y34" t="e">
        <f ca="1">CalcGrille</f>
        <v>#N/A</v>
      </c>
      <c r="Z34" t="e">
        <f ca="1">CalcGrille</f>
        <v>#N/A</v>
      </c>
      <c r="AA34" t="e">
        <f ca="1">CalcGrille</f>
        <v>#N/A</v>
      </c>
      <c r="AB34" t="e">
        <f ca="1">CalcGrille</f>
        <v>#N/A</v>
      </c>
      <c r="AC34" t="e">
        <f ca="1">CalcGrille</f>
        <v>#N/A</v>
      </c>
      <c r="AD34" t="e">
        <f ca="1">CalcGrille</f>
        <v>#N/A</v>
      </c>
      <c r="AE34" t="e">
        <f ca="1">CalcGrille</f>
        <v>#N/A</v>
      </c>
      <c r="AF34" t="e">
        <f ca="1">CalcGrille</f>
        <v>#N/A</v>
      </c>
      <c r="AG34" t="e">
        <f ca="1">CalcGrille</f>
        <v>#N/A</v>
      </c>
      <c r="AH34" t="e">
        <f ca="1">CalcGrille</f>
        <v>#N/A</v>
      </c>
      <c r="AI34" t="e">
        <f ca="1">CalcGrille</f>
        <v>#N/A</v>
      </c>
    </row>
    <row r="35" spans="1:35" x14ac:dyDescent="0.2">
      <c r="A35">
        <f t="shared" si="3"/>
        <v>8.3000000000000007</v>
      </c>
      <c r="B35">
        <v>4</v>
      </c>
      <c r="C35">
        <f t="shared" ca="1" si="2"/>
        <v>2</v>
      </c>
      <c r="D35" t="str">
        <f ca="1">INDEX(Activités[ACTIVITÉ],MATCH($C35,Activités[ID],0))</f>
        <v>Robot génère numéro + msg</v>
      </c>
      <c r="E35" t="e">
        <f ca="1">CalcGrille</f>
        <v>#N/A</v>
      </c>
      <c r="F35">
        <f ca="1">CalcGrille</f>
        <v>8.3000000000000007</v>
      </c>
      <c r="G35">
        <f ca="1">CalcGrille</f>
        <v>8.3000000000000007</v>
      </c>
      <c r="H35">
        <f ca="1">CalcGrille</f>
        <v>8.3000000000000007</v>
      </c>
      <c r="I35">
        <f ca="1">CalcGrille</f>
        <v>8.3000000000000007</v>
      </c>
      <c r="J35">
        <f ca="1">CalcGrille</f>
        <v>8.3000000000000007</v>
      </c>
      <c r="K35">
        <f ca="1">CalcGrille</f>
        <v>8.3000000000000007</v>
      </c>
      <c r="L35">
        <f ca="1">CalcGrille</f>
        <v>8.3000000000000007</v>
      </c>
      <c r="M35">
        <f ca="1">CalcGrille</f>
        <v>8.3000000000000007</v>
      </c>
      <c r="N35">
        <f ca="1">CalcGrille</f>
        <v>8.3000000000000007</v>
      </c>
      <c r="O35">
        <f ca="1">CalcGrille</f>
        <v>8.3000000000000007</v>
      </c>
      <c r="P35">
        <f ca="1">CalcGrille</f>
        <v>8.3000000000000007</v>
      </c>
      <c r="Q35">
        <f ca="1">CalcGrille</f>
        <v>8.3000000000000007</v>
      </c>
      <c r="R35">
        <f ca="1">CalcGrille</f>
        <v>8.3000000000000007</v>
      </c>
      <c r="S35">
        <f ca="1">CalcGrille</f>
        <v>8.3000000000000007</v>
      </c>
      <c r="T35">
        <f ca="1">CalcGrille</f>
        <v>8.3000000000000007</v>
      </c>
      <c r="U35">
        <f ca="1">CalcGrille</f>
        <v>8.3000000000000007</v>
      </c>
      <c r="V35">
        <f ca="1">CalcGrille</f>
        <v>8.3000000000000007</v>
      </c>
      <c r="W35">
        <f ca="1">CalcGrille</f>
        <v>8.3000000000000007</v>
      </c>
      <c r="X35">
        <f ca="1">CalcGrille</f>
        <v>8.3000000000000007</v>
      </c>
      <c r="Y35">
        <f ca="1">CalcGrille</f>
        <v>8.3000000000000007</v>
      </c>
      <c r="Z35" t="e">
        <f ca="1">CalcGrille</f>
        <v>#N/A</v>
      </c>
      <c r="AA35" t="e">
        <f ca="1">CalcGrille</f>
        <v>#N/A</v>
      </c>
      <c r="AB35" t="e">
        <f ca="1">CalcGrille</f>
        <v>#N/A</v>
      </c>
      <c r="AC35" t="e">
        <f ca="1">CalcGrille</f>
        <v>#N/A</v>
      </c>
      <c r="AD35" t="e">
        <f ca="1">CalcGrille</f>
        <v>#N/A</v>
      </c>
      <c r="AE35" t="e">
        <f ca="1">CalcGrille</f>
        <v>#N/A</v>
      </c>
      <c r="AF35" t="e">
        <f ca="1">CalcGrille</f>
        <v>#N/A</v>
      </c>
      <c r="AG35" t="e">
        <f ca="1">CalcGrille</f>
        <v>#N/A</v>
      </c>
      <c r="AH35" t="e">
        <f ca="1">CalcGrille</f>
        <v>#N/A</v>
      </c>
      <c r="AI35" t="e">
        <f ca="1">CalcGrille</f>
        <v>#N/A</v>
      </c>
    </row>
    <row r="36" spans="1:35" x14ac:dyDescent="0.2">
      <c r="A36">
        <f t="shared" si="3"/>
        <v>7.3000000000000007</v>
      </c>
      <c r="B36">
        <v>5</v>
      </c>
      <c r="C36">
        <f t="shared" ca="1" si="2"/>
        <v>3</v>
      </c>
      <c r="D36" t="str">
        <f ca="1">INDEX(Activités[ACTIVITÉ],MATCH($C36,Activités[ID],0))</f>
        <v>[Robot] Fonction génèrer numero</v>
      </c>
      <c r="E36" t="e">
        <f ca="1">CalcGrille</f>
        <v>#N/A</v>
      </c>
      <c r="F36">
        <f ca="1">CalcGrille</f>
        <v>7.3000000000000007</v>
      </c>
      <c r="G36" t="e">
        <f ca="1">CalcGrille</f>
        <v>#N/A</v>
      </c>
      <c r="H36" t="e">
        <f ca="1">CalcGrille</f>
        <v>#N/A</v>
      </c>
      <c r="I36" t="e">
        <f ca="1">CalcGrille</f>
        <v>#N/A</v>
      </c>
      <c r="J36" t="e">
        <f ca="1">CalcGrille</f>
        <v>#N/A</v>
      </c>
      <c r="K36" t="e">
        <f ca="1">CalcGrille</f>
        <v>#N/A</v>
      </c>
      <c r="L36" t="e">
        <f ca="1">CalcGrille</f>
        <v>#N/A</v>
      </c>
      <c r="M36" t="e">
        <f ca="1">CalcGrille</f>
        <v>#N/A</v>
      </c>
      <c r="N36" t="e">
        <f ca="1">CalcGrille</f>
        <v>#N/A</v>
      </c>
      <c r="O36" t="e">
        <f ca="1">CalcGrille</f>
        <v>#N/A</v>
      </c>
      <c r="P36" t="e">
        <f ca="1">CalcGrille</f>
        <v>#N/A</v>
      </c>
      <c r="Q36" t="e">
        <f ca="1">CalcGrille</f>
        <v>#N/A</v>
      </c>
      <c r="R36" t="e">
        <f ca="1">CalcGrille</f>
        <v>#N/A</v>
      </c>
      <c r="S36" t="e">
        <f ca="1">CalcGrille</f>
        <v>#N/A</v>
      </c>
      <c r="T36" t="e">
        <f ca="1">CalcGrille</f>
        <v>#N/A</v>
      </c>
      <c r="U36" t="e">
        <f ca="1">CalcGrille</f>
        <v>#N/A</v>
      </c>
      <c r="V36" t="e">
        <f ca="1">CalcGrille</f>
        <v>#N/A</v>
      </c>
      <c r="W36" t="e">
        <f ca="1">CalcGrille</f>
        <v>#N/A</v>
      </c>
      <c r="X36" t="e">
        <f ca="1">CalcGrille</f>
        <v>#N/A</v>
      </c>
      <c r="Y36" t="e">
        <f ca="1">CalcGrille</f>
        <v>#N/A</v>
      </c>
      <c r="Z36" t="e">
        <f ca="1">CalcGrille</f>
        <v>#N/A</v>
      </c>
      <c r="AA36" t="e">
        <f ca="1">CalcGrille</f>
        <v>#N/A</v>
      </c>
      <c r="AB36" t="e">
        <f ca="1">CalcGrille</f>
        <v>#N/A</v>
      </c>
      <c r="AC36" t="e">
        <f ca="1">CalcGrille</f>
        <v>#N/A</v>
      </c>
      <c r="AD36" t="e">
        <f ca="1">CalcGrille</f>
        <v>#N/A</v>
      </c>
      <c r="AE36" t="e">
        <f ca="1">CalcGrille</f>
        <v>#N/A</v>
      </c>
      <c r="AF36" t="e">
        <f ca="1">CalcGrille</f>
        <v>#N/A</v>
      </c>
      <c r="AG36" t="e">
        <f ca="1">CalcGrille</f>
        <v>#N/A</v>
      </c>
      <c r="AH36" t="e">
        <f ca="1">CalcGrille</f>
        <v>#N/A</v>
      </c>
      <c r="AI36" t="e">
        <f ca="1">CalcGrille</f>
        <v>#N/A</v>
      </c>
    </row>
    <row r="37" spans="1:35" x14ac:dyDescent="0.2">
      <c r="A37">
        <f t="shared" si="3"/>
        <v>6.3000000000000007</v>
      </c>
      <c r="B37">
        <v>6</v>
      </c>
      <c r="C37">
        <f t="shared" ca="1" si="2"/>
        <v>4</v>
      </c>
      <c r="D37" t="str">
        <f ca="1">INDEX(Activités[ACTIVITÉ],MATCH($C37,Activités[ID],0))</f>
        <v>[Robot] Fonction génèrer message</v>
      </c>
      <c r="E37" t="e">
        <f ca="1">CalcGrille</f>
        <v>#N/A</v>
      </c>
      <c r="F37">
        <f ca="1">CalcGrille</f>
        <v>6.3000000000000007</v>
      </c>
      <c r="G37" t="e">
        <f ca="1">CalcGrille</f>
        <v>#N/A</v>
      </c>
      <c r="H37" t="e">
        <f ca="1">CalcGrille</f>
        <v>#N/A</v>
      </c>
      <c r="I37" t="e">
        <f ca="1">CalcGrille</f>
        <v>#N/A</v>
      </c>
      <c r="J37" t="e">
        <f ca="1">CalcGrille</f>
        <v>#N/A</v>
      </c>
      <c r="K37" t="e">
        <f ca="1">CalcGrille</f>
        <v>#N/A</v>
      </c>
      <c r="L37" t="e">
        <f ca="1">CalcGrille</f>
        <v>#N/A</v>
      </c>
      <c r="M37" t="e">
        <f ca="1">CalcGrille</f>
        <v>#N/A</v>
      </c>
      <c r="N37" t="e">
        <f ca="1">CalcGrille</f>
        <v>#N/A</v>
      </c>
      <c r="O37" t="e">
        <f ca="1">CalcGrille</f>
        <v>#N/A</v>
      </c>
      <c r="P37" t="e">
        <f ca="1">CalcGrille</f>
        <v>#N/A</v>
      </c>
      <c r="Q37" t="e">
        <f ca="1">CalcGrille</f>
        <v>#N/A</v>
      </c>
      <c r="R37" t="e">
        <f ca="1">CalcGrille</f>
        <v>#N/A</v>
      </c>
      <c r="S37" t="e">
        <f ca="1">CalcGrille</f>
        <v>#N/A</v>
      </c>
      <c r="T37" t="e">
        <f ca="1">CalcGrille</f>
        <v>#N/A</v>
      </c>
      <c r="U37" t="e">
        <f ca="1">CalcGrille</f>
        <v>#N/A</v>
      </c>
      <c r="V37" t="e">
        <f ca="1">CalcGrille</f>
        <v>#N/A</v>
      </c>
      <c r="W37" t="e">
        <f ca="1">CalcGrille</f>
        <v>#N/A</v>
      </c>
      <c r="X37" t="e">
        <f ca="1">CalcGrille</f>
        <v>#N/A</v>
      </c>
      <c r="Y37" t="e">
        <f ca="1">CalcGrille</f>
        <v>#N/A</v>
      </c>
      <c r="Z37" t="e">
        <f ca="1">CalcGrille</f>
        <v>#N/A</v>
      </c>
      <c r="AA37" t="e">
        <f ca="1">CalcGrille</f>
        <v>#N/A</v>
      </c>
      <c r="AB37" t="e">
        <f ca="1">CalcGrille</f>
        <v>#N/A</v>
      </c>
      <c r="AC37" t="e">
        <f ca="1">CalcGrille</f>
        <v>#N/A</v>
      </c>
      <c r="AD37" t="e">
        <f ca="1">CalcGrille</f>
        <v>#N/A</v>
      </c>
      <c r="AE37" t="e">
        <f ca="1">CalcGrille</f>
        <v>#N/A</v>
      </c>
      <c r="AF37" t="e">
        <f ca="1">CalcGrille</f>
        <v>#N/A</v>
      </c>
      <c r="AG37" t="e">
        <f ca="1">CalcGrille</f>
        <v>#N/A</v>
      </c>
      <c r="AH37" t="e">
        <f ca="1">CalcGrille</f>
        <v>#N/A</v>
      </c>
      <c r="AI37" t="e">
        <f ca="1">CalcGrille</f>
        <v>#N/A</v>
      </c>
    </row>
    <row r="38" spans="1:35" x14ac:dyDescent="0.2">
      <c r="A38">
        <f t="shared" si="3"/>
        <v>5.3000000000000007</v>
      </c>
      <c r="B38">
        <v>7</v>
      </c>
      <c r="C38">
        <f t="shared" ca="1" si="2"/>
        <v>5</v>
      </c>
      <c r="D38" t="str">
        <f ca="1">INDEX(Activités[ACTIVITÉ],MATCH($C38,Activités[ID],0))</f>
        <v>[Robot] Correction fonctions</v>
      </c>
      <c r="E38" t="e">
        <f ca="1">CalcGrille</f>
        <v>#N/A</v>
      </c>
      <c r="F38" t="e">
        <f ca="1">CalcGrille</f>
        <v>#N/A</v>
      </c>
      <c r="G38" t="e">
        <f ca="1">CalcGrille</f>
        <v>#N/A</v>
      </c>
      <c r="H38" t="e">
        <f ca="1">CalcGrille</f>
        <v>#N/A</v>
      </c>
      <c r="I38" t="e">
        <f ca="1">CalcGrille</f>
        <v>#N/A</v>
      </c>
      <c r="J38" t="e">
        <f ca="1">CalcGrille</f>
        <v>#N/A</v>
      </c>
      <c r="K38" t="e">
        <f ca="1">CalcGrille</f>
        <v>#N/A</v>
      </c>
      <c r="L38">
        <f ca="1">CalcGrille</f>
        <v>5.3000000000000007</v>
      </c>
      <c r="M38" t="e">
        <f ca="1">CalcGrille</f>
        <v>#N/A</v>
      </c>
      <c r="N38" t="e">
        <f ca="1">CalcGrille</f>
        <v>#N/A</v>
      </c>
      <c r="O38" t="e">
        <f ca="1">CalcGrille</f>
        <v>#N/A</v>
      </c>
      <c r="P38" t="e">
        <f ca="1">CalcGrille</f>
        <v>#N/A</v>
      </c>
      <c r="Q38" t="e">
        <f ca="1">CalcGrille</f>
        <v>#N/A</v>
      </c>
      <c r="R38" t="e">
        <f ca="1">CalcGrille</f>
        <v>#N/A</v>
      </c>
      <c r="S38" t="e">
        <f ca="1">CalcGrille</f>
        <v>#N/A</v>
      </c>
      <c r="T38" t="e">
        <f ca="1">CalcGrille</f>
        <v>#N/A</v>
      </c>
      <c r="U38" t="e">
        <f ca="1">CalcGrille</f>
        <v>#N/A</v>
      </c>
      <c r="V38" t="e">
        <f ca="1">CalcGrille</f>
        <v>#N/A</v>
      </c>
      <c r="W38" t="e">
        <f ca="1">CalcGrille</f>
        <v>#N/A</v>
      </c>
      <c r="X38" t="e">
        <f ca="1">CalcGrille</f>
        <v>#N/A</v>
      </c>
      <c r="Y38" t="e">
        <f ca="1">CalcGrille</f>
        <v>#N/A</v>
      </c>
      <c r="Z38" t="e">
        <f ca="1">CalcGrille</f>
        <v>#N/A</v>
      </c>
      <c r="AA38" t="e">
        <f ca="1">CalcGrille</f>
        <v>#N/A</v>
      </c>
      <c r="AB38" t="e">
        <f ca="1">CalcGrille</f>
        <v>#N/A</v>
      </c>
      <c r="AC38" t="e">
        <f ca="1">CalcGrille</f>
        <v>#N/A</v>
      </c>
      <c r="AD38" t="e">
        <f ca="1">CalcGrille</f>
        <v>#N/A</v>
      </c>
      <c r="AE38" t="e">
        <f ca="1">CalcGrille</f>
        <v>#N/A</v>
      </c>
      <c r="AF38" t="e">
        <f ca="1">CalcGrille</f>
        <v>#N/A</v>
      </c>
      <c r="AG38" t="e">
        <f ca="1">CalcGrille</f>
        <v>#N/A</v>
      </c>
      <c r="AH38" t="e">
        <f ca="1">CalcGrille</f>
        <v>#N/A</v>
      </c>
      <c r="AI38" t="e">
        <f ca="1">CalcGrille</f>
        <v>#N/A</v>
      </c>
    </row>
    <row r="39" spans="1:35" x14ac:dyDescent="0.2">
      <c r="A39">
        <f t="shared" si="3"/>
        <v>4.3000000000000007</v>
      </c>
      <c r="B39">
        <v>8</v>
      </c>
      <c r="C39">
        <f t="shared" ca="1" si="2"/>
        <v>6</v>
      </c>
      <c r="D39" t="str">
        <f ca="1">INDEX(Activités[ACTIVITÉ],MATCH($C39,Activités[ID],0))</f>
        <v>[Robot] Classe Thread</v>
      </c>
      <c r="E39" t="e">
        <f ca="1">CalcGrille</f>
        <v>#N/A</v>
      </c>
      <c r="F39" t="e">
        <f ca="1">CalcGrille</f>
        <v>#N/A</v>
      </c>
      <c r="G39" t="e">
        <f ca="1">CalcGrille</f>
        <v>#N/A</v>
      </c>
      <c r="H39" t="e">
        <f ca="1">CalcGrille</f>
        <v>#N/A</v>
      </c>
      <c r="I39" t="e">
        <f ca="1">CalcGrille</f>
        <v>#N/A</v>
      </c>
      <c r="J39" t="e">
        <f ca="1">CalcGrille</f>
        <v>#N/A</v>
      </c>
      <c r="K39" t="e">
        <f ca="1">CalcGrille</f>
        <v>#N/A</v>
      </c>
      <c r="L39" t="e">
        <f ca="1">CalcGrille</f>
        <v>#N/A</v>
      </c>
      <c r="M39" t="e">
        <f ca="1">CalcGrille</f>
        <v>#N/A</v>
      </c>
      <c r="N39" t="e">
        <f ca="1">CalcGrille</f>
        <v>#N/A</v>
      </c>
      <c r="O39" t="e">
        <f ca="1">CalcGrille</f>
        <v>#N/A</v>
      </c>
      <c r="P39" t="e">
        <f ca="1">CalcGrille</f>
        <v>#N/A</v>
      </c>
      <c r="Q39" t="e">
        <f ca="1">CalcGrille</f>
        <v>#N/A</v>
      </c>
      <c r="R39" t="e">
        <f ca="1">CalcGrille</f>
        <v>#N/A</v>
      </c>
      <c r="S39" t="e">
        <f ca="1">CalcGrille</f>
        <v>#N/A</v>
      </c>
      <c r="T39" t="e">
        <f ca="1">CalcGrille</f>
        <v>#N/A</v>
      </c>
      <c r="U39" t="e">
        <f ca="1">CalcGrille</f>
        <v>#N/A</v>
      </c>
      <c r="V39" t="e">
        <f ca="1">CalcGrille</f>
        <v>#N/A</v>
      </c>
      <c r="W39" t="e">
        <f ca="1">CalcGrille</f>
        <v>#N/A</v>
      </c>
      <c r="X39">
        <f ca="1">CalcGrille</f>
        <v>4.3000000000000007</v>
      </c>
      <c r="Y39" t="e">
        <f ca="1">CalcGrille</f>
        <v>#N/A</v>
      </c>
      <c r="Z39" t="e">
        <f ca="1">CalcGrille</f>
        <v>#N/A</v>
      </c>
      <c r="AA39" t="e">
        <f ca="1">CalcGrille</f>
        <v>#N/A</v>
      </c>
      <c r="AB39" t="e">
        <f ca="1">CalcGrille</f>
        <v>#N/A</v>
      </c>
      <c r="AC39" t="e">
        <f ca="1">CalcGrille</f>
        <v>#N/A</v>
      </c>
      <c r="AD39" t="e">
        <f ca="1">CalcGrille</f>
        <v>#N/A</v>
      </c>
      <c r="AE39" t="e">
        <f ca="1">CalcGrille</f>
        <v>#N/A</v>
      </c>
      <c r="AF39" t="e">
        <f ca="1">CalcGrille</f>
        <v>#N/A</v>
      </c>
      <c r="AG39" t="e">
        <f ca="1">CalcGrille</f>
        <v>#N/A</v>
      </c>
      <c r="AH39" t="e">
        <f ca="1">CalcGrille</f>
        <v>#N/A</v>
      </c>
      <c r="AI39" t="e">
        <f ca="1">CalcGrille</f>
        <v>#N/A</v>
      </c>
    </row>
    <row r="40" spans="1:35" x14ac:dyDescent="0.2">
      <c r="A40">
        <f t="shared" si="3"/>
        <v>3.3000000000000007</v>
      </c>
      <c r="B40">
        <v>9</v>
      </c>
      <c r="C40">
        <f t="shared" ca="1" si="2"/>
        <v>7</v>
      </c>
      <c r="D40" t="str">
        <f ca="1">INDEX(Activités[ACTIVITÉ],MATCH($C40,Activités[ID],0))</f>
        <v>[Robot] Ajout % d'erreur des msgs</v>
      </c>
      <c r="E40" t="e">
        <f ca="1">CalcGrille</f>
        <v>#N/A</v>
      </c>
      <c r="F40" t="e">
        <f ca="1">CalcGrille</f>
        <v>#N/A</v>
      </c>
      <c r="G40" t="e">
        <f ca="1">CalcGrille</f>
        <v>#N/A</v>
      </c>
      <c r="H40" t="e">
        <f ca="1">CalcGrille</f>
        <v>#N/A</v>
      </c>
      <c r="I40" t="e">
        <f ca="1">CalcGrille</f>
        <v>#N/A</v>
      </c>
      <c r="J40" t="e">
        <f ca="1">CalcGrille</f>
        <v>#N/A</v>
      </c>
      <c r="K40" t="e">
        <f ca="1">CalcGrille</f>
        <v>#N/A</v>
      </c>
      <c r="L40" t="e">
        <f ca="1">CalcGrille</f>
        <v>#N/A</v>
      </c>
      <c r="M40" t="e">
        <f ca="1">CalcGrille</f>
        <v>#N/A</v>
      </c>
      <c r="N40" t="e">
        <f ca="1">CalcGrille</f>
        <v>#N/A</v>
      </c>
      <c r="O40" t="e">
        <f ca="1">CalcGrille</f>
        <v>#N/A</v>
      </c>
      <c r="P40" t="e">
        <f ca="1">CalcGrille</f>
        <v>#N/A</v>
      </c>
      <c r="Q40" t="e">
        <f ca="1">CalcGrille</f>
        <v>#N/A</v>
      </c>
      <c r="R40" t="e">
        <f ca="1">CalcGrille</f>
        <v>#N/A</v>
      </c>
      <c r="S40" t="e">
        <f ca="1">CalcGrille</f>
        <v>#N/A</v>
      </c>
      <c r="T40" t="e">
        <f ca="1">CalcGrille</f>
        <v>#N/A</v>
      </c>
      <c r="U40" t="e">
        <f ca="1">CalcGrille</f>
        <v>#N/A</v>
      </c>
      <c r="V40" t="e">
        <f ca="1">CalcGrille</f>
        <v>#N/A</v>
      </c>
      <c r="W40" t="e">
        <f ca="1">CalcGrille</f>
        <v>#N/A</v>
      </c>
      <c r="X40" t="e">
        <f ca="1">CalcGrille</f>
        <v>#N/A</v>
      </c>
      <c r="Y40">
        <f ca="1">CalcGrille</f>
        <v>3.3000000000000007</v>
      </c>
      <c r="Z40" t="e">
        <f ca="1">CalcGrille</f>
        <v>#N/A</v>
      </c>
      <c r="AA40" t="e">
        <f ca="1">CalcGrille</f>
        <v>#N/A</v>
      </c>
      <c r="AB40" t="e">
        <f ca="1">CalcGrille</f>
        <v>#N/A</v>
      </c>
      <c r="AC40" t="e">
        <f ca="1">CalcGrille</f>
        <v>#N/A</v>
      </c>
      <c r="AD40" t="e">
        <f ca="1">CalcGrille</f>
        <v>#N/A</v>
      </c>
      <c r="AE40" t="e">
        <f ca="1">CalcGrille</f>
        <v>#N/A</v>
      </c>
      <c r="AF40" t="e">
        <f ca="1">CalcGrille</f>
        <v>#N/A</v>
      </c>
      <c r="AG40" t="e">
        <f ca="1">CalcGrille</f>
        <v>#N/A</v>
      </c>
      <c r="AH40" t="e">
        <f ca="1">CalcGrille</f>
        <v>#N/A</v>
      </c>
      <c r="AI40" t="e">
        <f ca="1">CalcGrille</f>
        <v>#N/A</v>
      </c>
    </row>
    <row r="43" spans="1:35" x14ac:dyDescent="0.2">
      <c r="E43" s="1">
        <f>E31</f>
        <v>41975</v>
      </c>
      <c r="F43" s="1">
        <f t="shared" ref="F43:AH43" si="4">F31</f>
        <v>41976</v>
      </c>
      <c r="G43" s="1">
        <f t="shared" si="4"/>
        <v>41977</v>
      </c>
      <c r="H43" s="1">
        <f t="shared" si="4"/>
        <v>41978</v>
      </c>
      <c r="I43" s="1">
        <f t="shared" si="4"/>
        <v>41979</v>
      </c>
      <c r="J43" s="1">
        <f t="shared" si="4"/>
        <v>41980</v>
      </c>
      <c r="K43" s="1">
        <f t="shared" si="4"/>
        <v>41981</v>
      </c>
      <c r="L43" s="1">
        <f t="shared" si="4"/>
        <v>41982</v>
      </c>
      <c r="M43" s="1">
        <f t="shared" si="4"/>
        <v>41983</v>
      </c>
      <c r="N43" s="1">
        <f t="shared" si="4"/>
        <v>41984</v>
      </c>
      <c r="O43" s="1">
        <f t="shared" si="4"/>
        <v>41985</v>
      </c>
      <c r="P43" s="1">
        <f t="shared" si="4"/>
        <v>41986</v>
      </c>
      <c r="Q43" s="1">
        <f t="shared" si="4"/>
        <v>41987</v>
      </c>
      <c r="R43" s="1">
        <f t="shared" si="4"/>
        <v>41988</v>
      </c>
      <c r="S43" s="1">
        <f t="shared" si="4"/>
        <v>41989</v>
      </c>
      <c r="T43" s="1">
        <f t="shared" si="4"/>
        <v>41990</v>
      </c>
      <c r="U43" s="1">
        <f t="shared" si="4"/>
        <v>41991</v>
      </c>
      <c r="V43" s="1">
        <f t="shared" si="4"/>
        <v>41992</v>
      </c>
      <c r="W43" s="1">
        <f t="shared" si="4"/>
        <v>41993</v>
      </c>
      <c r="X43" s="1">
        <f t="shared" si="4"/>
        <v>41994</v>
      </c>
      <c r="Y43" s="1">
        <f t="shared" si="4"/>
        <v>41995</v>
      </c>
      <c r="Z43" s="1">
        <f t="shared" si="4"/>
        <v>41996</v>
      </c>
      <c r="AA43" s="1">
        <f t="shared" si="4"/>
        <v>41997</v>
      </c>
      <c r="AB43" s="1">
        <f t="shared" si="4"/>
        <v>41998</v>
      </c>
      <c r="AC43" s="1">
        <f t="shared" si="4"/>
        <v>41999</v>
      </c>
      <c r="AD43" s="1">
        <f t="shared" si="4"/>
        <v>42000</v>
      </c>
      <c r="AE43" s="1">
        <f t="shared" si="4"/>
        <v>42001</v>
      </c>
      <c r="AF43" s="1">
        <f t="shared" si="4"/>
        <v>42002</v>
      </c>
      <c r="AG43" s="1">
        <f t="shared" si="4"/>
        <v>42003</v>
      </c>
      <c r="AH43" s="1">
        <f t="shared" si="4"/>
        <v>42004</v>
      </c>
    </row>
    <row r="44" spans="1:35" x14ac:dyDescent="0.2">
      <c r="C44" t="e">
        <f ca="1">C32</f>
        <v>#N/A</v>
      </c>
      <c r="D44" t="e">
        <f ca="1">UPPER(INDEX(Activités[ACTIVITÉ],MATCH($C44,Activités[ID],0)))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UPPER(INDEX(Activités[ACTIVITÉ],MATCH($C45,Activités[ID],0)))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1</v>
      </c>
      <c r="D46" t="str">
        <f ca="1">UPPER(INDEX(Activités[ACTIVITÉ],MATCH($C46,Activités[ID],0)))</f>
        <v>DÉBUT DU PROJET</v>
      </c>
      <c r="E46">
        <f t="shared" ref="E46:AH46" ca="1" si="8">IF(ISERROR(F34),E34,NA())</f>
        <v>9.3000000000000007</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2</v>
      </c>
      <c r="D47" t="str">
        <f ca="1">UPPER(INDEX(Activités[ACTIVITÉ],MATCH($C47,Activités[ID],0)))</f>
        <v>ROBOT GÉNÈRE NUMÉRO + MSG</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f t="shared" ca="1" si="9"/>
        <v>8.3000000000000007</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3</v>
      </c>
      <c r="D48" t="str">
        <f ca="1">UPPER(INDEX(Activités[ACTIVITÉ],MATCH($C48,Activités[ID],0)))</f>
        <v>[ROBOT] FONCTION GÉNÈRER NUMERO</v>
      </c>
      <c r="E48" t="e">
        <f t="shared" ref="E48:AH48" ca="1" si="10">IF(ISERROR(F36),E36,NA())</f>
        <v>#N/A</v>
      </c>
      <c r="F48">
        <f t="shared" ca="1" si="10"/>
        <v>7.3000000000000007</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4</v>
      </c>
      <c r="D49" t="str">
        <f ca="1">UPPER(INDEX(Activités[ACTIVITÉ],MATCH($C49,Activités[ID],0)))</f>
        <v>[ROBOT] FONCTION GÉNÈRER MESSAGE</v>
      </c>
      <c r="E49" t="e">
        <f t="shared" ref="E49:AH49" ca="1" si="11">IF(ISERROR(F37),E37,NA())</f>
        <v>#N/A</v>
      </c>
      <c r="F49">
        <f t="shared" ca="1" si="11"/>
        <v>6.3000000000000007</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5</v>
      </c>
      <c r="D50" t="str">
        <f ca="1">UPPER(INDEX(Activités[ACTIVITÉ],MATCH($C50,Activités[ID],0)))</f>
        <v>[ROBOT] CORRECTION FONCTIONS</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f t="shared" ca="1" si="12"/>
        <v>5.3000000000000007</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6</v>
      </c>
      <c r="D51" t="str">
        <f ca="1">UPPER(INDEX(Activités[ACTIVITÉ],MATCH($C51,Activités[ID],0)))</f>
        <v>[ROBOT] CLASSE THREAD</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f t="shared" ca="1" si="13"/>
        <v>4.3000000000000007</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7</v>
      </c>
      <c r="D52" t="str">
        <f ca="1">UPPER(INDEX(Activités[ACTIVITÉ],MATCH($C52,Activités[ID],0)))</f>
        <v>[ROBOT] AJOUT % D'ERREUR DES MSGS</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f t="shared" ca="1" si="14"/>
        <v>3.3000000000000007</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41975</v>
      </c>
      <c r="F55" s="1">
        <f t="shared" ref="F55:AH55" si="15">F31</f>
        <v>41976</v>
      </c>
      <c r="G55" s="1">
        <f t="shared" si="15"/>
        <v>41977</v>
      </c>
      <c r="H55" s="1">
        <f t="shared" si="15"/>
        <v>41978</v>
      </c>
      <c r="I55" s="1">
        <f t="shared" si="15"/>
        <v>41979</v>
      </c>
      <c r="J55" s="1">
        <f t="shared" si="15"/>
        <v>41980</v>
      </c>
      <c r="K55" s="1">
        <f t="shared" si="15"/>
        <v>41981</v>
      </c>
      <c r="L55" s="1">
        <f t="shared" si="15"/>
        <v>41982</v>
      </c>
      <c r="M55" s="1">
        <f t="shared" si="15"/>
        <v>41983</v>
      </c>
      <c r="N55" s="1">
        <f t="shared" si="15"/>
        <v>41984</v>
      </c>
      <c r="O55" s="1">
        <f t="shared" si="15"/>
        <v>41985</v>
      </c>
      <c r="P55" s="1">
        <f t="shared" si="15"/>
        <v>41986</v>
      </c>
      <c r="Q55" s="1">
        <f t="shared" si="15"/>
        <v>41987</v>
      </c>
      <c r="R55" s="1">
        <f t="shared" si="15"/>
        <v>41988</v>
      </c>
      <c r="S55" s="1">
        <f t="shared" si="15"/>
        <v>41989</v>
      </c>
      <c r="T55" s="1">
        <f t="shared" si="15"/>
        <v>41990</v>
      </c>
      <c r="U55" s="1">
        <f t="shared" si="15"/>
        <v>41991</v>
      </c>
      <c r="V55" s="1">
        <f t="shared" si="15"/>
        <v>41992</v>
      </c>
      <c r="W55" s="1">
        <f t="shared" si="15"/>
        <v>41993</v>
      </c>
      <c r="X55" s="1">
        <f t="shared" si="15"/>
        <v>41994</v>
      </c>
      <c r="Y55" s="1">
        <f t="shared" si="15"/>
        <v>41995</v>
      </c>
      <c r="Z55" s="1">
        <f t="shared" si="15"/>
        <v>41996</v>
      </c>
      <c r="AA55" s="1">
        <f t="shared" si="15"/>
        <v>41997</v>
      </c>
      <c r="AB55" s="1">
        <f t="shared" si="15"/>
        <v>41998</v>
      </c>
      <c r="AC55" s="1">
        <f t="shared" si="15"/>
        <v>41999</v>
      </c>
      <c r="AD55" s="1">
        <f t="shared" si="15"/>
        <v>42000</v>
      </c>
      <c r="AE55" s="1">
        <f t="shared" si="15"/>
        <v>42001</v>
      </c>
      <c r="AF55" s="1">
        <f t="shared" si="15"/>
        <v>42002</v>
      </c>
      <c r="AG55" s="1">
        <f t="shared" si="15"/>
        <v>42003</v>
      </c>
      <c r="AH55" s="1">
        <f t="shared" si="15"/>
        <v>42004</v>
      </c>
    </row>
    <row r="56" spans="3:34" x14ac:dyDescent="0.2">
      <c r="D56" t="s">
        <v>4</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41974</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f t="shared" si="17"/>
        <v>0.5</v>
      </c>
      <c r="AE58">
        <f t="shared" si="17"/>
        <v>0.5</v>
      </c>
      <c r="AF58">
        <f t="shared" si="17"/>
        <v>0.5</v>
      </c>
      <c r="AG58">
        <f t="shared" si="17"/>
        <v>0.5</v>
      </c>
      <c r="AH58">
        <f t="shared" si="17"/>
        <v>0.5</v>
      </c>
    </row>
    <row r="59" spans="3:34" x14ac:dyDescent="0.2">
      <c r="D59" s="3" t="str">
        <f>TEXT(D58,"mmm aaaa") &amp; " -Bande supérieure"</f>
        <v>déc 2014 -Bande supérieure</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f t="shared" si="18"/>
        <v>13</v>
      </c>
      <c r="AE59">
        <f t="shared" si="18"/>
        <v>13</v>
      </c>
      <c r="AF59">
        <f t="shared" si="18"/>
        <v>13</v>
      </c>
      <c r="AG59">
        <f t="shared" si="18"/>
        <v>13</v>
      </c>
      <c r="AH59">
        <f t="shared" si="18"/>
        <v>13</v>
      </c>
    </row>
    <row r="60" spans="3:34" x14ac:dyDescent="0.2">
      <c r="D60" s="3"/>
    </row>
    <row r="61" spans="3:34" x14ac:dyDescent="0.2">
      <c r="D61" s="3">
        <f>EOMONTH(D58,0)+1</f>
        <v>42005</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t="e">
        <f t="shared" si="19"/>
        <v>#N/A</v>
      </c>
      <c r="AE61" t="e">
        <f t="shared" si="19"/>
        <v>#N/A</v>
      </c>
      <c r="AF61" t="e">
        <f t="shared" si="19"/>
        <v>#N/A</v>
      </c>
      <c r="AG61" t="e">
        <f t="shared" si="19"/>
        <v>#N/A</v>
      </c>
      <c r="AH61" t="e">
        <f t="shared" si="19"/>
        <v>#N/A</v>
      </c>
    </row>
    <row r="62" spans="3:34" x14ac:dyDescent="0.2">
      <c r="D62" s="3" t="str">
        <f>TEXT(D61,"mmm aaaa") &amp; " -Bande supérieure"</f>
        <v>janv 2015 -Bande supérieure</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t="e">
        <f t="shared" si="20"/>
        <v>#N/A</v>
      </c>
      <c r="AE62" t="e">
        <f t="shared" si="20"/>
        <v>#N/A</v>
      </c>
      <c r="AF62" t="e">
        <f t="shared" si="20"/>
        <v>#N/A</v>
      </c>
      <c r="AG62" t="e">
        <f t="shared" si="20"/>
        <v>#N/A</v>
      </c>
      <c r="AH62" t="e">
        <f t="shared" si="20"/>
        <v>#N/A</v>
      </c>
    </row>
    <row r="63" spans="3:34" x14ac:dyDescent="0.2">
      <c r="D63" s="3"/>
    </row>
    <row r="65" spans="4:34" x14ac:dyDescent="0.2">
      <c r="D65" s="3">
        <f>D58+1</f>
        <v>41975</v>
      </c>
      <c r="E65">
        <f>IF(MEDIAN($D65,E$55)=E$55,0.5,NA())</f>
        <v>0.5</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42006</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 t="shared" ref="E70:K70" si="23">LEFT(UPPER(TEXT(E55,"jjj")),$D70)</f>
        <v>MAR</v>
      </c>
      <c r="F70" t="str">
        <f t="shared" si="23"/>
        <v>MER</v>
      </c>
      <c r="G70" t="str">
        <f t="shared" si="23"/>
        <v>JEU</v>
      </c>
      <c r="H70" t="str">
        <f t="shared" si="23"/>
        <v>VEN</v>
      </c>
      <c r="I70" t="str">
        <f t="shared" si="23"/>
        <v>SAM</v>
      </c>
      <c r="J70" t="str">
        <f t="shared" si="23"/>
        <v>DIM</v>
      </c>
      <c r="K70" t="str">
        <f t="shared" si="23"/>
        <v>LUN</v>
      </c>
      <c r="L70" t="str">
        <f t="shared" ref="L70:AH70" si="24">LEFT(UPPER(TEXT(L55,"jjj")),$D70)</f>
        <v>MAR</v>
      </c>
      <c r="M70" t="str">
        <f t="shared" si="24"/>
        <v>MER</v>
      </c>
      <c r="N70" t="str">
        <f t="shared" si="24"/>
        <v>JEU</v>
      </c>
      <c r="O70" t="str">
        <f t="shared" si="24"/>
        <v>VEN</v>
      </c>
      <c r="P70" t="str">
        <f t="shared" si="24"/>
        <v>SAM</v>
      </c>
      <c r="Q70" t="str">
        <f t="shared" si="24"/>
        <v>DIM</v>
      </c>
      <c r="R70" t="str">
        <f t="shared" si="24"/>
        <v>LUN</v>
      </c>
      <c r="S70" t="str">
        <f t="shared" si="24"/>
        <v>MAR</v>
      </c>
      <c r="T70" t="str">
        <f t="shared" si="24"/>
        <v>MER</v>
      </c>
      <c r="U70" t="str">
        <f t="shared" si="24"/>
        <v>JEU</v>
      </c>
      <c r="V70" t="str">
        <f t="shared" si="24"/>
        <v>VEN</v>
      </c>
      <c r="W70" t="str">
        <f t="shared" si="24"/>
        <v>SAM</v>
      </c>
      <c r="X70" t="str">
        <f t="shared" si="24"/>
        <v>DIM</v>
      </c>
      <c r="Y70" t="str">
        <f t="shared" si="24"/>
        <v>LUN</v>
      </c>
      <c r="Z70" t="str">
        <f t="shared" si="24"/>
        <v>MAR</v>
      </c>
      <c r="AA70" t="str">
        <f t="shared" si="24"/>
        <v>MER</v>
      </c>
      <c r="AB70" t="str">
        <f t="shared" si="24"/>
        <v>JEU</v>
      </c>
      <c r="AC70" t="str">
        <f t="shared" si="24"/>
        <v>VEN</v>
      </c>
      <c r="AD70" t="str">
        <f t="shared" si="24"/>
        <v>SAM</v>
      </c>
      <c r="AE70" t="str">
        <f t="shared" si="24"/>
        <v>DIM</v>
      </c>
      <c r="AF70" t="str">
        <f t="shared" si="24"/>
        <v>LUN</v>
      </c>
      <c r="AG70" t="str">
        <f t="shared" si="24"/>
        <v>MAR</v>
      </c>
      <c r="AH70" t="str">
        <f t="shared" si="24"/>
        <v>MER</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TEXT(E55,"jj")</f>
        <v>02</v>
      </c>
      <c r="F72" t="str">
        <f>TEXT(F55,"jj")</f>
        <v>03</v>
      </c>
      <c r="G72" t="str">
        <f t="shared" ref="G72:AH72" si="25">TEXT(G55,"jj")</f>
        <v>04</v>
      </c>
      <c r="H72" t="str">
        <f t="shared" si="25"/>
        <v>05</v>
      </c>
      <c r="I72" t="str">
        <f t="shared" si="25"/>
        <v>06</v>
      </c>
      <c r="J72" t="str">
        <f t="shared" si="25"/>
        <v>07</v>
      </c>
      <c r="K72" t="str">
        <f t="shared" si="25"/>
        <v>08</v>
      </c>
      <c r="L72" t="str">
        <f t="shared" si="25"/>
        <v>09</v>
      </c>
      <c r="M72" t="str">
        <f t="shared" si="25"/>
        <v>10</v>
      </c>
      <c r="N72" t="str">
        <f t="shared" si="25"/>
        <v>11</v>
      </c>
      <c r="O72" t="str">
        <f t="shared" si="25"/>
        <v>12</v>
      </c>
      <c r="P72" t="str">
        <f t="shared" si="25"/>
        <v>13</v>
      </c>
      <c r="Q72" t="str">
        <f t="shared" si="25"/>
        <v>14</v>
      </c>
      <c r="R72" t="str">
        <f t="shared" si="25"/>
        <v>15</v>
      </c>
      <c r="S72" t="str">
        <f t="shared" si="25"/>
        <v>16</v>
      </c>
      <c r="T72" t="str">
        <f t="shared" si="25"/>
        <v>17</v>
      </c>
      <c r="U72" t="str">
        <f t="shared" si="25"/>
        <v>18</v>
      </c>
      <c r="V72" t="str">
        <f t="shared" si="25"/>
        <v>19</v>
      </c>
      <c r="W72" t="str">
        <f t="shared" si="25"/>
        <v>20</v>
      </c>
      <c r="X72" t="str">
        <f t="shared" si="25"/>
        <v>21</v>
      </c>
      <c r="Y72" t="str">
        <f t="shared" si="25"/>
        <v>22</v>
      </c>
      <c r="Z72" t="str">
        <f>TEXT(Z55,"jj")</f>
        <v>23</v>
      </c>
      <c r="AA72" t="str">
        <f t="shared" si="25"/>
        <v>24</v>
      </c>
      <c r="AB72" t="str">
        <f t="shared" si="25"/>
        <v>25</v>
      </c>
      <c r="AC72" t="str">
        <f>TEXT(AC55,"jj")</f>
        <v>26</v>
      </c>
      <c r="AD72" t="str">
        <f t="shared" si="25"/>
        <v>27</v>
      </c>
      <c r="AE72" t="str">
        <f t="shared" si="25"/>
        <v>28</v>
      </c>
      <c r="AF72" t="str">
        <f t="shared" si="25"/>
        <v>29</v>
      </c>
      <c r="AG72" t="str">
        <f t="shared" si="25"/>
        <v>30</v>
      </c>
      <c r="AH72" t="str">
        <f t="shared" si="25"/>
        <v>31</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Chronologie du projet</vt:lpstr>
      <vt:lpstr>calculs</vt:lpstr>
      <vt:lpstr>DateDébut</vt:lpstr>
      <vt:lpstr>FenêtreDateDébut</vt:lpstr>
      <vt:lpstr>FenêtreDécalage</vt:lpstr>
      <vt:lpstr>FenêtreJours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2015-01-09T19:49:20Z</dcterms:created>
  <dcterms:modified xsi:type="dcterms:W3CDTF">2015-01-09T19:50:01Z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