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/>
  <bookViews>
    <workbookView xWindow="-7590" yWindow="3750" windowWidth="25200" windowHeight="12570"/>
  </bookViews>
  <sheets>
    <sheet name="Chronologie du projet" sheetId="1" r:id="rId1"/>
    <sheet name="calculs" sheetId="2" state="hidden" r:id="rId2"/>
  </sheets>
  <definedNames>
    <definedName name="CalcGrille">IFERROR(calculs!$A1/SUMPRODUCT( (Activités[ID]=calculs!$C1)*(Activités[DÉBUT]&lt;=calculs!A$31)*((Activités[FIN]&gt;=calculs!A$31)+(LEN(Activités[FIN])=0)*(Activités[DÉBUT]=calculs!A$31)) ),NA())</definedName>
    <definedName name="DateDébut">calculs!$D$28</definedName>
    <definedName name="FenêtreDateDébut">calculs!$D$25</definedName>
    <definedName name="FenêtreDécalage">calculs!$D$26</definedName>
    <definedName name="FenêtreJours">calculs!$D$29</definedName>
    <definedName name="RailsJour">FenêtreDateDébut+ROW('Chronologie du projet'!$1:$25)-1</definedName>
  </definedNames>
  <calcPr calcId="125725"/>
  <fileRecoveryPr repairLoad="1"/>
</workbook>
</file>

<file path=xl/calcChain.xml><?xml version="1.0" encoding="utf-8"?>
<calcChain xmlns="http://schemas.openxmlformats.org/spreadsheetml/2006/main">
  <c r="D31" i="1"/>
  <c r="D32" s="1"/>
  <c r="E30"/>
  <c r="E29"/>
  <c r="D28"/>
  <c r="E27"/>
  <c r="D27"/>
  <c r="D24"/>
  <c r="E24" s="1"/>
  <c r="E32" l="1"/>
  <c r="D33"/>
  <c r="E33" s="1"/>
  <c r="D25"/>
  <c r="E31"/>
  <c r="E25" l="1"/>
  <c r="E26" s="1"/>
  <c r="D3" i="2"/>
  <c r="F71"/>
  <c r="G71" s="1"/>
  <c r="H71" s="1"/>
  <c r="I71" s="1"/>
  <c r="J71" s="1"/>
  <c r="K71" s="1"/>
  <c r="L71" s="1"/>
  <c r="M71" s="1"/>
  <c r="N71" s="1"/>
  <c r="O71" s="1"/>
  <c r="P71" s="1"/>
  <c r="Q71" s="1"/>
  <c r="R71" s="1"/>
  <c r="S71" s="1"/>
  <c r="T71" s="1"/>
  <c r="U71" s="1"/>
  <c r="V71" s="1"/>
  <c r="W71" s="1"/>
  <c r="X71" s="1"/>
  <c r="Y71" s="1"/>
  <c r="Z71" s="1"/>
  <c r="AA71" s="1"/>
  <c r="AB71" s="1"/>
  <c r="AC71" s="1"/>
  <c r="AD71" s="1"/>
  <c r="AE71" s="1"/>
  <c r="AF71" s="1"/>
  <c r="AG71" s="1"/>
  <c r="AH71" s="1"/>
  <c r="F69"/>
  <c r="G69" s="1"/>
  <c r="H69" s="1"/>
  <c r="I69" s="1"/>
  <c r="J69" s="1"/>
  <c r="K69" s="1"/>
  <c r="L69" s="1"/>
  <c r="M69" s="1"/>
  <c r="N69" s="1"/>
  <c r="O69" s="1"/>
  <c r="P69" s="1"/>
  <c r="Q69" s="1"/>
  <c r="R69" s="1"/>
  <c r="S69" s="1"/>
  <c r="T69" s="1"/>
  <c r="U69" s="1"/>
  <c r="V69" s="1"/>
  <c r="W69" s="1"/>
  <c r="X69" s="1"/>
  <c r="Y69" s="1"/>
  <c r="Z69" s="1"/>
  <c r="AA69" s="1"/>
  <c r="AB69" s="1"/>
  <c r="AC69" s="1"/>
  <c r="AD69" s="1"/>
  <c r="AE69" s="1"/>
  <c r="AF69" s="1"/>
  <c r="AG69" s="1"/>
  <c r="AH69" s="1"/>
  <c r="A33" l="1"/>
  <c r="A34" s="1"/>
  <c r="A35" s="1"/>
  <c r="A36" s="1"/>
  <c r="A37" s="1"/>
  <c r="A38" s="1"/>
  <c r="A39" s="1"/>
  <c r="A40" s="1"/>
  <c r="D28"/>
  <c r="D25" s="1"/>
  <c r="E14"/>
  <c r="E13"/>
  <c r="E12"/>
  <c r="E11"/>
  <c r="E10"/>
  <c r="E9"/>
  <c r="E8"/>
  <c r="E7"/>
  <c r="E6"/>
  <c r="B23" i="1"/>
  <c r="E31" i="2" l="1"/>
  <c r="F31" s="1"/>
  <c r="G31" s="1"/>
  <c r="H31" s="1"/>
  <c r="I31" s="1"/>
  <c r="J31" s="1"/>
  <c r="K31" s="1"/>
  <c r="L31" s="1"/>
  <c r="M31" s="1"/>
  <c r="N31" s="1"/>
  <c r="O31" s="1"/>
  <c r="P31" s="1"/>
  <c r="Q31" s="1"/>
  <c r="R31" s="1"/>
  <c r="S31" s="1"/>
  <c r="T31" s="1"/>
  <c r="U31" s="1"/>
  <c r="V31" s="1"/>
  <c r="W31" s="1"/>
  <c r="X31" s="1"/>
  <c r="Y31" s="1"/>
  <c r="Z31" s="1"/>
  <c r="AA31" s="1"/>
  <c r="AB31" s="1"/>
  <c r="AC31" s="1"/>
  <c r="AD31" s="1"/>
  <c r="AE31" s="1"/>
  <c r="AF31" s="1"/>
  <c r="AG31" s="1"/>
  <c r="AH31" s="1"/>
  <c r="AH55" s="1"/>
  <c r="B24" i="1"/>
  <c r="B25" s="1"/>
  <c r="B26" s="1"/>
  <c r="B27" s="1"/>
  <c r="B28" s="1"/>
  <c r="B29" s="1"/>
  <c r="B30" s="1"/>
  <c r="B31" s="1"/>
  <c r="B32" s="1"/>
  <c r="B33" s="1"/>
  <c r="AH70" i="2" l="1"/>
  <c r="AH72"/>
  <c r="AH56"/>
  <c r="J55"/>
  <c r="P43"/>
  <c r="U55"/>
  <c r="I55"/>
  <c r="I43"/>
  <c r="AB55"/>
  <c r="P55"/>
  <c r="G55"/>
  <c r="M55"/>
  <c r="J43"/>
  <c r="N43"/>
  <c r="U43"/>
  <c r="AF55"/>
  <c r="AF43"/>
  <c r="Z43"/>
  <c r="T43"/>
  <c r="AG43"/>
  <c r="Y43"/>
  <c r="Z55"/>
  <c r="AB43"/>
  <c r="AA43"/>
  <c r="S43"/>
  <c r="T55"/>
  <c r="M43"/>
  <c r="V43"/>
  <c r="O43"/>
  <c r="G43"/>
  <c r="H55"/>
  <c r="L55"/>
  <c r="AD55"/>
  <c r="X55"/>
  <c r="R55"/>
  <c r="V55"/>
  <c r="Y55"/>
  <c r="O55"/>
  <c r="N55"/>
  <c r="H43"/>
  <c r="F55"/>
  <c r="S55"/>
  <c r="X43"/>
  <c r="AD43"/>
  <c r="R43"/>
  <c r="AG55"/>
  <c r="L43"/>
  <c r="AA55"/>
  <c r="F43"/>
  <c r="K43"/>
  <c r="AE55"/>
  <c r="AC43"/>
  <c r="W43"/>
  <c r="E43"/>
  <c r="AH43"/>
  <c r="Q55"/>
  <c r="AE43"/>
  <c r="K55"/>
  <c r="E55"/>
  <c r="Q43"/>
  <c r="W55"/>
  <c r="AC55"/>
  <c r="AI31"/>
  <c r="AE70" l="1"/>
  <c r="AE72"/>
  <c r="AD70"/>
  <c r="AD72"/>
  <c r="AC70"/>
  <c r="AC72"/>
  <c r="AG70"/>
  <c r="AG72"/>
  <c r="AF70"/>
  <c r="AF72"/>
  <c r="AB70"/>
  <c r="AB72"/>
  <c r="AA70"/>
  <c r="AA72"/>
  <c r="Z70"/>
  <c r="Z72"/>
  <c r="W70"/>
  <c r="W72"/>
  <c r="N70"/>
  <c r="N72"/>
  <c r="Y70"/>
  <c r="Y72"/>
  <c r="R70"/>
  <c r="R72"/>
  <c r="H70"/>
  <c r="H72"/>
  <c r="G70"/>
  <c r="G72"/>
  <c r="I70"/>
  <c r="I72"/>
  <c r="K70"/>
  <c r="K72"/>
  <c r="Q70"/>
  <c r="Q72"/>
  <c r="S70"/>
  <c r="S72"/>
  <c r="O70"/>
  <c r="O72"/>
  <c r="V70"/>
  <c r="V72"/>
  <c r="X70"/>
  <c r="X72"/>
  <c r="L70"/>
  <c r="L72"/>
  <c r="T70"/>
  <c r="T72"/>
  <c r="M70"/>
  <c r="M72"/>
  <c r="P70"/>
  <c r="P72"/>
  <c r="U70"/>
  <c r="U72"/>
  <c r="J70"/>
  <c r="J72"/>
  <c r="F70"/>
  <c r="F72"/>
  <c r="E70"/>
  <c r="E72"/>
  <c r="P56"/>
  <c r="J56"/>
  <c r="R56"/>
  <c r="AF56"/>
  <c r="G56"/>
  <c r="M56"/>
  <c r="U56"/>
  <c r="Y56"/>
  <c r="I56"/>
  <c r="AA56"/>
  <c r="E56"/>
  <c r="Z56"/>
  <c r="AE56"/>
  <c r="AD56"/>
  <c r="AB56"/>
  <c r="Q56"/>
  <c r="O56"/>
  <c r="F56"/>
  <c r="T56"/>
  <c r="H56"/>
  <c r="L56"/>
  <c r="AG56"/>
  <c r="X56"/>
  <c r="N56"/>
  <c r="S56"/>
  <c r="V56"/>
  <c r="K56"/>
  <c r="AC56"/>
  <c r="W56"/>
  <c r="D58"/>
  <c r="D59" s="1"/>
  <c r="D61" l="1"/>
  <c r="D62" s="1"/>
  <c r="D65"/>
  <c r="Q65" s="1"/>
  <c r="AH58"/>
  <c r="AH59" s="1"/>
  <c r="AB58"/>
  <c r="AB59" s="1"/>
  <c r="V58"/>
  <c r="V59" s="1"/>
  <c r="P58"/>
  <c r="P59" s="1"/>
  <c r="J58"/>
  <c r="J59" s="1"/>
  <c r="M58"/>
  <c r="M59" s="1"/>
  <c r="R58"/>
  <c r="R59" s="1"/>
  <c r="AG58"/>
  <c r="AG59" s="1"/>
  <c r="AA58"/>
  <c r="AA59" s="1"/>
  <c r="U58"/>
  <c r="U59" s="1"/>
  <c r="O58"/>
  <c r="O59" s="1"/>
  <c r="I58"/>
  <c r="I59" s="1"/>
  <c r="X58"/>
  <c r="X59" s="1"/>
  <c r="AF58"/>
  <c r="AF59" s="1"/>
  <c r="Z58"/>
  <c r="Z59" s="1"/>
  <c r="T58"/>
  <c r="T59" s="1"/>
  <c r="N58"/>
  <c r="N59" s="1"/>
  <c r="H58"/>
  <c r="H59" s="1"/>
  <c r="G58"/>
  <c r="G59" s="1"/>
  <c r="L58"/>
  <c r="L59" s="1"/>
  <c r="AE58"/>
  <c r="AE59" s="1"/>
  <c r="Y58"/>
  <c r="Y59" s="1"/>
  <c r="S58"/>
  <c r="S59" s="1"/>
  <c r="AD58"/>
  <c r="AD59" s="1"/>
  <c r="AC58"/>
  <c r="AC59" s="1"/>
  <c r="W58"/>
  <c r="W59" s="1"/>
  <c r="Q58"/>
  <c r="Q59" s="1"/>
  <c r="K58"/>
  <c r="K59" s="1"/>
  <c r="E58"/>
  <c r="E59" s="1"/>
  <c r="F58"/>
  <c r="F59" s="1"/>
  <c r="E15" l="1" a="1"/>
  <c r="E15" s="1"/>
  <c r="AA65"/>
  <c r="R65"/>
  <c r="AE65"/>
  <c r="AF65"/>
  <c r="U65"/>
  <c r="T65"/>
  <c r="Z65"/>
  <c r="K65"/>
  <c r="N65"/>
  <c r="I65"/>
  <c r="E65"/>
  <c r="Y65"/>
  <c r="J65"/>
  <c r="P65"/>
  <c r="AH65"/>
  <c r="F65"/>
  <c r="AG65"/>
  <c r="AC65"/>
  <c r="G65"/>
  <c r="D66"/>
  <c r="P66" s="1"/>
  <c r="H65"/>
  <c r="W65"/>
  <c r="L65"/>
  <c r="M65"/>
  <c r="AD65"/>
  <c r="AB65"/>
  <c r="V65"/>
  <c r="O65"/>
  <c r="S65"/>
  <c r="X65"/>
  <c r="AH61"/>
  <c r="AH62" s="1"/>
  <c r="P61"/>
  <c r="P62" s="1"/>
  <c r="U61"/>
  <c r="U62" s="1"/>
  <c r="AG61"/>
  <c r="AG62" s="1"/>
  <c r="AF61"/>
  <c r="AF62" s="1"/>
  <c r="Z61"/>
  <c r="Z62" s="1"/>
  <c r="T61"/>
  <c r="T62" s="1"/>
  <c r="N61"/>
  <c r="N62" s="1"/>
  <c r="H61"/>
  <c r="H62" s="1"/>
  <c r="V61"/>
  <c r="V62" s="1"/>
  <c r="I61"/>
  <c r="I62" s="1"/>
  <c r="AE61"/>
  <c r="AE62" s="1"/>
  <c r="Y61"/>
  <c r="Y62" s="1"/>
  <c r="S61"/>
  <c r="S62" s="1"/>
  <c r="M61"/>
  <c r="M62" s="1"/>
  <c r="G61"/>
  <c r="G62" s="1"/>
  <c r="AD61"/>
  <c r="AD62" s="1"/>
  <c r="X61"/>
  <c r="X62" s="1"/>
  <c r="R61"/>
  <c r="R62" s="1"/>
  <c r="L61"/>
  <c r="L62" s="1"/>
  <c r="F61"/>
  <c r="F62" s="1"/>
  <c r="AC61"/>
  <c r="AC62" s="1"/>
  <c r="W61"/>
  <c r="W62" s="1"/>
  <c r="K61"/>
  <c r="K62" s="1"/>
  <c r="E61"/>
  <c r="E62" s="1"/>
  <c r="AB61"/>
  <c r="AB62" s="1"/>
  <c r="J61"/>
  <c r="J62" s="1"/>
  <c r="AA61"/>
  <c r="AA62" s="1"/>
  <c r="O61"/>
  <c r="O62" s="1"/>
  <c r="Q61"/>
  <c r="Q62" s="1"/>
  <c r="AH66" l="1"/>
  <c r="H66"/>
  <c r="U66"/>
  <c r="F66"/>
  <c r="Z66"/>
  <c r="AE66"/>
  <c r="AF66"/>
  <c r="R66"/>
  <c r="Y66"/>
  <c r="AC66"/>
  <c r="W66"/>
  <c r="O66"/>
  <c r="AB66"/>
  <c r="V66"/>
  <c r="AD66"/>
  <c r="X66"/>
  <c r="AA66"/>
  <c r="Q66"/>
  <c r="I66"/>
  <c r="S66"/>
  <c r="K66"/>
  <c r="T66"/>
  <c r="M66"/>
  <c r="E66"/>
  <c r="N66"/>
  <c r="G66"/>
  <c r="J66"/>
  <c r="L66"/>
  <c r="AG66"/>
  <c r="E28" i="1" l="1"/>
  <c r="E16" i="2" s="1" a="1"/>
  <c r="E16" s="1"/>
  <c r="E17" s="1" a="1"/>
  <c r="E17" s="1"/>
  <c r="E18" s="1" a="1"/>
  <c r="E18" s="1"/>
  <c r="E19" s="1" a="1"/>
  <c r="E19" s="1"/>
  <c r="E20" l="1" a="1"/>
  <c r="E20" s="1"/>
  <c r="E21" l="1" a="1"/>
  <c r="E21" s="1"/>
  <c r="E22" s="1" a="1"/>
  <c r="E22" s="1"/>
  <c r="E23" s="1" a="1"/>
  <c r="E23" s="1"/>
  <c r="D9"/>
  <c r="D11" s="1"/>
  <c r="F21" l="1"/>
  <c r="C38" s="1"/>
  <c r="T38" s="1"/>
  <c r="F23"/>
  <c r="C40" s="1"/>
  <c r="AC40" s="1"/>
  <c r="F18"/>
  <c r="C35" s="1"/>
  <c r="O35" s="1"/>
  <c r="F19"/>
  <c r="C36" s="1"/>
  <c r="Y36" s="1"/>
  <c r="F20"/>
  <c r="C37" s="1"/>
  <c r="H37" s="1"/>
  <c r="F16"/>
  <c r="C33" s="1"/>
  <c r="M33" s="1"/>
  <c r="F22"/>
  <c r="C39" s="1"/>
  <c r="D39" s="1"/>
  <c r="F15"/>
  <c r="C32" s="1"/>
  <c r="U32" s="1"/>
  <c r="F17"/>
  <c r="C34" s="1"/>
  <c r="AH34" s="1"/>
  <c r="D40"/>
  <c r="Y38" l="1"/>
  <c r="I38"/>
  <c r="O38"/>
  <c r="C50"/>
  <c r="D50" s="1"/>
  <c r="X38"/>
  <c r="D38"/>
  <c r="H38"/>
  <c r="N38"/>
  <c r="M38"/>
  <c r="M37"/>
  <c r="AF34"/>
  <c r="J37"/>
  <c r="Q34"/>
  <c r="L34"/>
  <c r="AI37"/>
  <c r="Y34"/>
  <c r="N34"/>
  <c r="Z37"/>
  <c r="W34"/>
  <c r="T37"/>
  <c r="AB37"/>
  <c r="H50"/>
  <c r="F34"/>
  <c r="D34"/>
  <c r="L37"/>
  <c r="AA37"/>
  <c r="K38"/>
  <c r="G38"/>
  <c r="E38"/>
  <c r="AD34"/>
  <c r="AA34"/>
  <c r="U34"/>
  <c r="G37"/>
  <c r="G49" s="1"/>
  <c r="D37"/>
  <c r="N37"/>
  <c r="M49" s="1"/>
  <c r="C49"/>
  <c r="D49" s="1"/>
  <c r="AD37"/>
  <c r="AF37"/>
  <c r="AE37"/>
  <c r="J38"/>
  <c r="AE38"/>
  <c r="AG34"/>
  <c r="AE34"/>
  <c r="AE46" s="1"/>
  <c r="Z34"/>
  <c r="Y46" s="1"/>
  <c r="Y37"/>
  <c r="Y49" s="1"/>
  <c r="R38"/>
  <c r="V38"/>
  <c r="L38"/>
  <c r="Z38"/>
  <c r="Y50" s="1"/>
  <c r="AI38"/>
  <c r="F38"/>
  <c r="AH38"/>
  <c r="Q38"/>
  <c r="V34"/>
  <c r="S34"/>
  <c r="R34"/>
  <c r="P34"/>
  <c r="K34"/>
  <c r="K46" s="1"/>
  <c r="I34"/>
  <c r="T34"/>
  <c r="X34"/>
  <c r="I37"/>
  <c r="H49" s="1"/>
  <c r="W37"/>
  <c r="F37"/>
  <c r="P37"/>
  <c r="U37"/>
  <c r="S37"/>
  <c r="AH37"/>
  <c r="X37"/>
  <c r="W49" s="1"/>
  <c r="E37"/>
  <c r="S38"/>
  <c r="U38"/>
  <c r="T50" s="1"/>
  <c r="AA38"/>
  <c r="Z50" s="1"/>
  <c r="G34"/>
  <c r="AC34"/>
  <c r="AG38"/>
  <c r="AF38"/>
  <c r="AB38"/>
  <c r="AC38"/>
  <c r="W38"/>
  <c r="AD38"/>
  <c r="AD50" s="1"/>
  <c r="P38"/>
  <c r="O34"/>
  <c r="C46"/>
  <c r="D46" s="1"/>
  <c r="J34"/>
  <c r="H34"/>
  <c r="AB34"/>
  <c r="E34"/>
  <c r="AI34"/>
  <c r="AH46" s="1"/>
  <c r="M34"/>
  <c r="L46" s="1"/>
  <c r="AC37"/>
  <c r="AG37"/>
  <c r="K37"/>
  <c r="J49" s="1"/>
  <c r="Q37"/>
  <c r="R37"/>
  <c r="R49" s="1"/>
  <c r="O37"/>
  <c r="V37"/>
  <c r="E33"/>
  <c r="Q33"/>
  <c r="N33"/>
  <c r="M45" s="1"/>
  <c r="X33"/>
  <c r="L33"/>
  <c r="L45" s="1"/>
  <c r="P33"/>
  <c r="AG33"/>
  <c r="AC33"/>
  <c r="G33"/>
  <c r="W33"/>
  <c r="W45" s="1"/>
  <c r="V33"/>
  <c r="C45"/>
  <c r="D45" s="1"/>
  <c r="H33"/>
  <c r="G45" s="1"/>
  <c r="Z33"/>
  <c r="K33"/>
  <c r="R33"/>
  <c r="Q45" s="1"/>
  <c r="O40"/>
  <c r="Q32"/>
  <c r="O32"/>
  <c r="AI36"/>
  <c r="I32"/>
  <c r="N36"/>
  <c r="AI32"/>
  <c r="D36"/>
  <c r="AH39"/>
  <c r="L40"/>
  <c r="AI40"/>
  <c r="U40"/>
  <c r="Q40"/>
  <c r="P39"/>
  <c r="AC35"/>
  <c r="H39"/>
  <c r="G39"/>
  <c r="AB35"/>
  <c r="M40"/>
  <c r="I40"/>
  <c r="V40"/>
  <c r="G40"/>
  <c r="X40"/>
  <c r="AF40"/>
  <c r="V36"/>
  <c r="AE36"/>
  <c r="M32"/>
  <c r="C44"/>
  <c r="D44" s="1"/>
  <c r="J33"/>
  <c r="AI33"/>
  <c r="AA33"/>
  <c r="S33"/>
  <c r="U33"/>
  <c r="U45" s="1"/>
  <c r="Y33"/>
  <c r="O33"/>
  <c r="F33"/>
  <c r="AA36"/>
  <c r="U36"/>
  <c r="R40"/>
  <c r="P40"/>
  <c r="T40"/>
  <c r="AG40"/>
  <c r="AD40"/>
  <c r="AC52" s="1"/>
  <c r="K40"/>
  <c r="T32"/>
  <c r="T44" s="1"/>
  <c r="AE32"/>
  <c r="AE33"/>
  <c r="I33"/>
  <c r="AH33"/>
  <c r="AG45" s="1"/>
  <c r="D33"/>
  <c r="AF33"/>
  <c r="T33"/>
  <c r="S45" s="1"/>
  <c r="AB33"/>
  <c r="AD33"/>
  <c r="H36"/>
  <c r="AG36"/>
  <c r="Z40"/>
  <c r="AH40"/>
  <c r="N40"/>
  <c r="W40"/>
  <c r="AB40"/>
  <c r="AB52" s="1"/>
  <c r="AE40"/>
  <c r="Y40"/>
  <c r="C52"/>
  <c r="D52" s="1"/>
  <c r="J40"/>
  <c r="AD32"/>
  <c r="L32"/>
  <c r="L44" s="1"/>
  <c r="AF32"/>
  <c r="AC32"/>
  <c r="R32"/>
  <c r="V32"/>
  <c r="U44" s="1"/>
  <c r="G32"/>
  <c r="K32"/>
  <c r="J32"/>
  <c r="E36"/>
  <c r="AC36"/>
  <c r="W36"/>
  <c r="Q36"/>
  <c r="C48"/>
  <c r="D48" s="1"/>
  <c r="K36"/>
  <c r="AH36"/>
  <c r="AF36"/>
  <c r="AB32"/>
  <c r="S32"/>
  <c r="X32"/>
  <c r="Z32"/>
  <c r="AH32"/>
  <c r="P32"/>
  <c r="F32"/>
  <c r="H32"/>
  <c r="J36"/>
  <c r="X36"/>
  <c r="P36"/>
  <c r="G36"/>
  <c r="M36"/>
  <c r="F36"/>
  <c r="AD36"/>
  <c r="R36"/>
  <c r="N32"/>
  <c r="W32"/>
  <c r="AA32"/>
  <c r="D32"/>
  <c r="Y32"/>
  <c r="E32"/>
  <c r="AG32"/>
  <c r="O36"/>
  <c r="S36"/>
  <c r="I36"/>
  <c r="T36"/>
  <c r="L36"/>
  <c r="Z36"/>
  <c r="Y48" s="1"/>
  <c r="AB36"/>
  <c r="M39"/>
  <c r="V39"/>
  <c r="AI35"/>
  <c r="G35"/>
  <c r="AE39"/>
  <c r="T39"/>
  <c r="Y35"/>
  <c r="W35"/>
  <c r="AF35"/>
  <c r="L35"/>
  <c r="E40"/>
  <c r="F40"/>
  <c r="S40"/>
  <c r="Z49"/>
  <c r="W39"/>
  <c r="AD39"/>
  <c r="L39"/>
  <c r="F39"/>
  <c r="Y39"/>
  <c r="J39"/>
  <c r="AC39"/>
  <c r="AG39"/>
  <c r="R35"/>
  <c r="H35"/>
  <c r="AA35"/>
  <c r="Z35"/>
  <c r="X35"/>
  <c r="V35"/>
  <c r="C47"/>
  <c r="D47" s="1"/>
  <c r="AD35"/>
  <c r="AC47" s="1"/>
  <c r="M35"/>
  <c r="S39"/>
  <c r="R39"/>
  <c r="Q39"/>
  <c r="AI39"/>
  <c r="AB39"/>
  <c r="X39"/>
  <c r="Z39"/>
  <c r="K39"/>
  <c r="J35"/>
  <c r="Q35"/>
  <c r="K35"/>
  <c r="K47" s="1"/>
  <c r="E35"/>
  <c r="D35"/>
  <c r="I35"/>
  <c r="U35"/>
  <c r="AE35"/>
  <c r="C51"/>
  <c r="D51" s="1"/>
  <c r="U39"/>
  <c r="E39"/>
  <c r="AF39"/>
  <c r="I39"/>
  <c r="N39"/>
  <c r="AA39"/>
  <c r="O39"/>
  <c r="AG35"/>
  <c r="S35"/>
  <c r="T35"/>
  <c r="P35"/>
  <c r="O47" s="1"/>
  <c r="AH35"/>
  <c r="AG47" s="1"/>
  <c r="N35"/>
  <c r="F35"/>
  <c r="H40"/>
  <c r="X46"/>
  <c r="AA40"/>
  <c r="G48"/>
  <c r="AF46"/>
  <c r="O50"/>
  <c r="R50"/>
  <c r="AB46"/>
  <c r="T49"/>
  <c r="V46"/>
  <c r="AE45"/>
  <c r="U50"/>
  <c r="S50"/>
  <c r="AA46"/>
  <c r="AG46"/>
  <c r="AA49"/>
  <c r="AD46" l="1"/>
  <c r="W46"/>
  <c r="AD49"/>
  <c r="AD48"/>
  <c r="H46"/>
  <c r="AB50"/>
  <c r="F46"/>
  <c r="Q49"/>
  <c r="E46"/>
  <c r="V50"/>
  <c r="AH49"/>
  <c r="K50"/>
  <c r="G46"/>
  <c r="E45"/>
  <c r="J46"/>
  <c r="I49"/>
  <c r="AF50"/>
  <c r="P49"/>
  <c r="E50"/>
  <c r="M46"/>
  <c r="X50"/>
  <c r="I46"/>
  <c r="AC49"/>
  <c r="AA50"/>
  <c r="AC50"/>
  <c r="U49"/>
  <c r="L49"/>
  <c r="AF49"/>
  <c r="I50"/>
  <c r="H48"/>
  <c r="AC45"/>
  <c r="P50"/>
  <c r="O46"/>
  <c r="X49"/>
  <c r="P46"/>
  <c r="AE48"/>
  <c r="K49"/>
  <c r="AE50"/>
  <c r="AB49"/>
  <c r="N46"/>
  <c r="O49"/>
  <c r="F49"/>
  <c r="Q46"/>
  <c r="V44"/>
  <c r="N50"/>
  <c r="M50"/>
  <c r="AH50"/>
  <c r="R52"/>
  <c r="W48"/>
  <c r="S49"/>
  <c r="N49"/>
  <c r="W50"/>
  <c r="J50"/>
  <c r="AG50"/>
  <c r="L50"/>
  <c r="N45"/>
  <c r="K48"/>
  <c r="Q50"/>
  <c r="L47"/>
  <c r="V49"/>
  <c r="I52"/>
  <c r="AE52"/>
  <c r="M51"/>
  <c r="S46"/>
  <c r="U46"/>
  <c r="F50"/>
  <c r="AG49"/>
  <c r="T46"/>
  <c r="G50"/>
  <c r="E49"/>
  <c r="R46"/>
  <c r="Z46"/>
  <c r="AE49"/>
  <c r="AC46"/>
  <c r="AF45"/>
  <c r="N48"/>
  <c r="M48"/>
  <c r="H51"/>
  <c r="G51"/>
  <c r="AF52"/>
  <c r="H44"/>
  <c r="Z45"/>
  <c r="P45"/>
  <c r="P44"/>
  <c r="I44"/>
  <c r="Q44"/>
  <c r="Y45"/>
  <c r="AH51"/>
  <c r="AG51"/>
  <c r="O45"/>
  <c r="AB47"/>
  <c r="R45"/>
  <c r="AE47"/>
  <c r="Z44"/>
  <c r="M44"/>
  <c r="Z52"/>
  <c r="M52"/>
  <c r="W52"/>
  <c r="O52"/>
  <c r="K45"/>
  <c r="V45"/>
  <c r="W44"/>
  <c r="Q48"/>
  <c r="Y52"/>
  <c r="AD44"/>
  <c r="T48"/>
  <c r="X45"/>
  <c r="P48"/>
  <c r="W47"/>
  <c r="X52"/>
  <c r="F52"/>
  <c r="AE44"/>
  <c r="AH52"/>
  <c r="H45"/>
  <c r="G52"/>
  <c r="AA47"/>
  <c r="E48"/>
  <c r="AH48"/>
  <c r="AA45"/>
  <c r="T52"/>
  <c r="U52"/>
  <c r="AF48"/>
  <c r="Q52"/>
  <c r="AG52"/>
  <c r="P52"/>
  <c r="AD52"/>
  <c r="F51"/>
  <c r="F45"/>
  <c r="K52"/>
  <c r="N44"/>
  <c r="N52"/>
  <c r="AH45"/>
  <c r="P51"/>
  <c r="AH44"/>
  <c r="AB44"/>
  <c r="L52"/>
  <c r="AB51"/>
  <c r="E47"/>
  <c r="Z48"/>
  <c r="I45"/>
  <c r="U48"/>
  <c r="V52"/>
  <c r="E44"/>
  <c r="AB45"/>
  <c r="T45"/>
  <c r="O51"/>
  <c r="G47"/>
  <c r="X44"/>
  <c r="R44"/>
  <c r="V48"/>
  <c r="S52"/>
  <c r="J45"/>
  <c r="AA48"/>
  <c r="S47"/>
  <c r="S48"/>
  <c r="AD45"/>
  <c r="I48"/>
  <c r="J48"/>
  <c r="H47"/>
  <c r="Y47"/>
  <c r="L48"/>
  <c r="M47"/>
  <c r="R47"/>
  <c r="W51"/>
  <c r="J52"/>
  <c r="F47"/>
  <c r="P47"/>
  <c r="AD47"/>
  <c r="T47"/>
  <c r="J47"/>
  <c r="Q47"/>
  <c r="X51"/>
  <c r="AC48"/>
  <c r="G44"/>
  <c r="U47"/>
  <c r="AG44"/>
  <c r="F44"/>
  <c r="AF44"/>
  <c r="V51"/>
  <c r="X47"/>
  <c r="J44"/>
  <c r="O48"/>
  <c r="AB48"/>
  <c r="V47"/>
  <c r="T51"/>
  <c r="AA44"/>
  <c r="AA51"/>
  <c r="S51"/>
  <c r="Y44"/>
  <c r="R48"/>
  <c r="AC44"/>
  <c r="AF51"/>
  <c r="AG48"/>
  <c r="O44"/>
  <c r="X48"/>
  <c r="S44"/>
  <c r="Z51"/>
  <c r="J51"/>
  <c r="AD51"/>
  <c r="L51"/>
  <c r="F48"/>
  <c r="K44"/>
  <c r="E51"/>
  <c r="E52"/>
  <c r="Y51"/>
  <c r="AE51"/>
  <c r="AF47"/>
  <c r="I51"/>
  <c r="N47"/>
  <c r="I47"/>
  <c r="U51"/>
  <c r="N51"/>
  <c r="Q51"/>
  <c r="AA52"/>
  <c r="R51"/>
  <c r="AH47"/>
  <c r="H52"/>
  <c r="AC51"/>
  <c r="Z47"/>
  <c r="K51"/>
</calcChain>
</file>

<file path=xl/sharedStrings.xml><?xml version="1.0" encoding="utf-8"?>
<sst xmlns="http://schemas.openxmlformats.org/spreadsheetml/2006/main" count="30" uniqueCount="30">
  <si>
    <t>Position</t>
  </si>
  <si>
    <t>*** Cette feuille doit rester masquée ***</t>
  </si>
  <si>
    <t>Aujourd’hui :</t>
  </si>
  <si>
    <t>Début du projet</t>
  </si>
  <si>
    <t>Aujourd’hui</t>
  </si>
  <si>
    <t>CHRONOLOGIE DU PROJET</t>
  </si>
  <si>
    <t xml:space="preserve">ENTRER LA DATE DE DÉBUT : </t>
  </si>
  <si>
    <t>ACTIVITÉ</t>
  </si>
  <si>
    <t>DÉBUT</t>
  </si>
  <si>
    <t>FIN</t>
  </si>
  <si>
    <t>REMARQUES</t>
  </si>
  <si>
    <t>Calcul fenêtre de début</t>
  </si>
  <si>
    <t>Décalage</t>
  </si>
  <si>
    <t>Début</t>
  </si>
  <si>
    <t>Fenêtre</t>
  </si>
  <si>
    <t>Série</t>
  </si>
  <si>
    <t>ID d’activité</t>
  </si>
  <si>
    <t>Activité</t>
  </si>
  <si>
    <t>Fenêtre Activités :</t>
  </si>
  <si>
    <t>ID</t>
  </si>
  <si>
    <t>Géneration de la base de donnée</t>
  </si>
  <si>
    <t>[Bdd] Première Version</t>
  </si>
  <si>
    <t>[Bdd] Changement de types et ajout d'autres paramètres</t>
  </si>
  <si>
    <t>[Bdd] Changement de la table user</t>
  </si>
  <si>
    <t>[Bdd] Rajout de la table messagebrute</t>
  </si>
  <si>
    <t>Robot filtrant les messages</t>
  </si>
  <si>
    <t>[Robot] Changement de variables</t>
  </si>
  <si>
    <t>[Robot] Mis sous forme d'une classe héritant de Thread</t>
  </si>
  <si>
    <t>[Robot] Ajout de nouvelles fonctionnalités</t>
  </si>
  <si>
    <t>[Robot] Changement de certaines fonctions pour les rendrent plus utilisables</t>
  </si>
</sst>
</file>

<file path=xl/styles.xml><?xml version="1.0" encoding="utf-8"?>
<styleSheet xmlns="http://schemas.openxmlformats.org/spreadsheetml/2006/main">
  <numFmts count="1">
    <numFmt numFmtId="164" formatCode="mmm\ yyyy"/>
  </numFmts>
  <fonts count="6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0" fontId="0" fillId="0" borderId="0" xfId="0" applyFill="1" applyBorder="1" applyAlignment="1" applyProtection="1">
      <alignment horizontal="left" vertical="center" indent="1"/>
    </xf>
    <xf numFmtId="14" fontId="0" fillId="0" borderId="0" xfId="0" applyNumberFormat="1" applyProtection="1">
      <alignment vertical="center"/>
    </xf>
    <xf numFmtId="0" fontId="0" fillId="0" borderId="0" xfId="0" applyAlignment="1" applyProtection="1">
      <alignment horizontal="left" vertical="center" indent="1"/>
    </xf>
    <xf numFmtId="0" fontId="0" fillId="0" borderId="0" xfId="0" applyFill="1" applyBorder="1" applyAlignment="1" applyProtection="1">
      <alignment horizontal="left" vertical="center" wrapText="1" indent="1"/>
    </xf>
    <xf numFmtId="14" fontId="0" fillId="0" borderId="0" xfId="0" applyNumberFormat="1" applyAlignment="1" applyProtection="1">
      <alignment horizontal="left" vertical="center" indent="1"/>
    </xf>
  </cellXfs>
  <cellStyles count="1">
    <cellStyle name="Normal" xfId="0" builtinId="0" customBuiltin="1"/>
  </cellStyles>
  <dxfs count="11">
    <dxf>
      <protection locked="1" hidden="0"/>
    </dxf>
    <dxf>
      <protection locked="1" hidden="0"/>
    </dxf>
    <dxf>
      <alignment horizontal="left" vertical="center" textRotation="0" wrapText="0" indent="1" relativeIndent="255" justifyLastLine="0" shrinkToFit="0" readingOrder="0"/>
      <protection locked="1" hidden="0"/>
    </dxf>
    <dxf>
      <numFmt numFmtId="165" formatCode="mm/dd/yyyy"/>
      <alignment horizontal="left" vertical="center" textRotation="0" wrapText="0" indent="1" relativeIndent="255" justifyLastLine="0" shrinkToFit="0" readingOrder="0"/>
      <protection locked="1" hidden="0"/>
    </dxf>
    <dxf>
      <numFmt numFmtId="165" formatCode="mm/dd/yyyy"/>
      <alignment horizontal="left" vertical="center" textRotation="0" wrapText="0" indent="1" relativeIndent="255" justifyLastLine="0" shrinkToFit="0" readingOrder="0"/>
      <protection locked="1" hidden="0"/>
    </dxf>
    <dxf>
      <alignment horizontal="left" vertical="center" textRotation="0" wrapText="0" indent="1" relativeIndent="255" justifyLastLine="0" shrinkToFit="0" readingOrder="0"/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ser>
          <c:idx val="0"/>
          <c:order val="0"/>
          <c:tx>
            <c:strRef>
              <c:f>calculs!$B$32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calculs!$E$31:$AH$31</c:f>
              <c:numCache>
                <c:formatCode>dd/mm/yyyy</c:formatCode>
                <c:ptCount val="30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  <c:pt idx="9">
                  <c:v>41984</c:v>
                </c:pt>
                <c:pt idx="10">
                  <c:v>41985</c:v>
                </c:pt>
                <c:pt idx="11">
                  <c:v>41986</c:v>
                </c:pt>
                <c:pt idx="12">
                  <c:v>41987</c:v>
                </c:pt>
                <c:pt idx="13">
                  <c:v>41988</c:v>
                </c:pt>
                <c:pt idx="14">
                  <c:v>41989</c:v>
                </c:pt>
                <c:pt idx="15">
                  <c:v>41990</c:v>
                </c:pt>
                <c:pt idx="16">
                  <c:v>41991</c:v>
                </c:pt>
                <c:pt idx="17">
                  <c:v>41992</c:v>
                </c:pt>
                <c:pt idx="18">
                  <c:v>41993</c:v>
                </c:pt>
                <c:pt idx="19">
                  <c:v>41994</c:v>
                </c:pt>
                <c:pt idx="20">
                  <c:v>41995</c:v>
                </c:pt>
                <c:pt idx="21">
                  <c:v>41996</c:v>
                </c:pt>
                <c:pt idx="22">
                  <c:v>41997</c:v>
                </c:pt>
                <c:pt idx="23">
                  <c:v>41998</c:v>
                </c:pt>
                <c:pt idx="24">
                  <c:v>41999</c:v>
                </c:pt>
                <c:pt idx="25">
                  <c:v>42000</c:v>
                </c:pt>
                <c:pt idx="26">
                  <c:v>42001</c:v>
                </c:pt>
                <c:pt idx="27">
                  <c:v>42002</c:v>
                </c:pt>
                <c:pt idx="28">
                  <c:v>42003</c:v>
                </c:pt>
                <c:pt idx="29">
                  <c:v>42004</c:v>
                </c:pt>
              </c:numCache>
            </c:numRef>
          </c:cat>
          <c:val>
            <c:numRef>
              <c:f>calculs!$E$32:$AH$32</c:f>
              <c:numCache>
                <c:formatCode>General</c:formatCode>
                <c:ptCount val="30"/>
                <c:pt idx="0">
                  <c:v>11.3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5"/>
          <c:order val="1"/>
          <c:tx>
            <c:strRef>
              <c:f>calculs!$D$44</c:f>
              <c:strCache>
                <c:ptCount val="1"/>
                <c:pt idx="0">
                  <c:v>DÉBUT DU PROJET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SerName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calculs!$E$44:$AH$44</c:f>
              <c:numCache>
                <c:formatCode>General</c:formatCode>
                <c:ptCount val="30"/>
                <c:pt idx="0">
                  <c:v>11.3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1"/>
          <c:order val="2"/>
          <c:tx>
            <c:strRef>
              <c:f>calculs!$B$33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calculs!$E$31:$AH$31</c:f>
              <c:numCache>
                <c:formatCode>dd/mm/yyyy</c:formatCode>
                <c:ptCount val="30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  <c:pt idx="9">
                  <c:v>41984</c:v>
                </c:pt>
                <c:pt idx="10">
                  <c:v>41985</c:v>
                </c:pt>
                <c:pt idx="11">
                  <c:v>41986</c:v>
                </c:pt>
                <c:pt idx="12">
                  <c:v>41987</c:v>
                </c:pt>
                <c:pt idx="13">
                  <c:v>41988</c:v>
                </c:pt>
                <c:pt idx="14">
                  <c:v>41989</c:v>
                </c:pt>
                <c:pt idx="15">
                  <c:v>41990</c:v>
                </c:pt>
                <c:pt idx="16">
                  <c:v>41991</c:v>
                </c:pt>
                <c:pt idx="17">
                  <c:v>41992</c:v>
                </c:pt>
                <c:pt idx="18">
                  <c:v>41993</c:v>
                </c:pt>
                <c:pt idx="19">
                  <c:v>41994</c:v>
                </c:pt>
                <c:pt idx="20">
                  <c:v>41995</c:v>
                </c:pt>
                <c:pt idx="21">
                  <c:v>41996</c:v>
                </c:pt>
                <c:pt idx="22">
                  <c:v>41997</c:v>
                </c:pt>
                <c:pt idx="23">
                  <c:v>41998</c:v>
                </c:pt>
                <c:pt idx="24">
                  <c:v>41999</c:v>
                </c:pt>
                <c:pt idx="25">
                  <c:v>42000</c:v>
                </c:pt>
                <c:pt idx="26">
                  <c:v>42001</c:v>
                </c:pt>
                <c:pt idx="27">
                  <c:v>42002</c:v>
                </c:pt>
                <c:pt idx="28">
                  <c:v>42003</c:v>
                </c:pt>
                <c:pt idx="29">
                  <c:v>42004</c:v>
                </c:pt>
              </c:numCache>
            </c:numRef>
          </c:cat>
          <c:val>
            <c:numRef>
              <c:f>calculs!$E$33:$AH$33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10.3</c:v>
                </c:pt>
                <c:pt idx="2">
                  <c:v>10.3</c:v>
                </c:pt>
                <c:pt idx="3">
                  <c:v>10.3</c:v>
                </c:pt>
                <c:pt idx="4">
                  <c:v>10.3</c:v>
                </c:pt>
                <c:pt idx="5">
                  <c:v>10.3</c:v>
                </c:pt>
                <c:pt idx="6">
                  <c:v>10.3</c:v>
                </c:pt>
                <c:pt idx="7">
                  <c:v>10.3</c:v>
                </c:pt>
                <c:pt idx="8">
                  <c:v>10.3</c:v>
                </c:pt>
                <c:pt idx="9">
                  <c:v>10.3</c:v>
                </c:pt>
                <c:pt idx="10">
                  <c:v>10.3</c:v>
                </c:pt>
                <c:pt idx="11">
                  <c:v>10.3</c:v>
                </c:pt>
                <c:pt idx="12">
                  <c:v>10.3</c:v>
                </c:pt>
                <c:pt idx="13">
                  <c:v>10.3</c:v>
                </c:pt>
                <c:pt idx="14">
                  <c:v>10.3</c:v>
                </c:pt>
                <c:pt idx="15">
                  <c:v>10.3</c:v>
                </c:pt>
                <c:pt idx="16">
                  <c:v>10.3</c:v>
                </c:pt>
                <c:pt idx="17">
                  <c:v>10.3</c:v>
                </c:pt>
                <c:pt idx="18">
                  <c:v>10.3</c:v>
                </c:pt>
                <c:pt idx="19">
                  <c:v>10.3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6"/>
          <c:order val="3"/>
          <c:tx>
            <c:strRef>
              <c:f>calculs!$D$45</c:f>
              <c:strCache>
                <c:ptCount val="1"/>
                <c:pt idx="0">
                  <c:v>GÉNERATION DE LA BASE DE DONNÉE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SerName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10.3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2"/>
          <c:order val="4"/>
          <c:tx>
            <c:strRef>
              <c:f>calculs!$B$34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calculs!$E$31:$AH$31</c:f>
              <c:numCache>
                <c:formatCode>dd/mm/yyyy</c:formatCode>
                <c:ptCount val="30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  <c:pt idx="9">
                  <c:v>41984</c:v>
                </c:pt>
                <c:pt idx="10">
                  <c:v>41985</c:v>
                </c:pt>
                <c:pt idx="11">
                  <c:v>41986</c:v>
                </c:pt>
                <c:pt idx="12">
                  <c:v>41987</c:v>
                </c:pt>
                <c:pt idx="13">
                  <c:v>41988</c:v>
                </c:pt>
                <c:pt idx="14">
                  <c:v>41989</c:v>
                </c:pt>
                <c:pt idx="15">
                  <c:v>41990</c:v>
                </c:pt>
                <c:pt idx="16">
                  <c:v>41991</c:v>
                </c:pt>
                <c:pt idx="17">
                  <c:v>41992</c:v>
                </c:pt>
                <c:pt idx="18">
                  <c:v>41993</c:v>
                </c:pt>
                <c:pt idx="19">
                  <c:v>41994</c:v>
                </c:pt>
                <c:pt idx="20">
                  <c:v>41995</c:v>
                </c:pt>
                <c:pt idx="21">
                  <c:v>41996</c:v>
                </c:pt>
                <c:pt idx="22">
                  <c:v>41997</c:v>
                </c:pt>
                <c:pt idx="23">
                  <c:v>41998</c:v>
                </c:pt>
                <c:pt idx="24">
                  <c:v>41999</c:v>
                </c:pt>
                <c:pt idx="25">
                  <c:v>42000</c:v>
                </c:pt>
                <c:pt idx="26">
                  <c:v>42001</c:v>
                </c:pt>
                <c:pt idx="27">
                  <c:v>42002</c:v>
                </c:pt>
                <c:pt idx="28">
                  <c:v>42003</c:v>
                </c:pt>
                <c:pt idx="29">
                  <c:v>42004</c:v>
                </c:pt>
              </c:numCache>
            </c:numRef>
          </c:cat>
          <c:val>
            <c:numRef>
              <c:f>calculs!$E$34:$AH$34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9.3000000000000007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7"/>
          <c:order val="5"/>
          <c:tx>
            <c:strRef>
              <c:f>calculs!$D$46</c:f>
              <c:strCache>
                <c:ptCount val="1"/>
                <c:pt idx="0">
                  <c:v>[BDD] PREMIÈRE VERSION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SerName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calculs!$E$46:$AH$46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9.3000000000000007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3"/>
          <c:order val="6"/>
          <c:tx>
            <c:strRef>
              <c:f>calculs!$B$35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calculs!$E$31:$AH$31</c:f>
              <c:numCache>
                <c:formatCode>dd/mm/yyyy</c:formatCode>
                <c:ptCount val="30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  <c:pt idx="9">
                  <c:v>41984</c:v>
                </c:pt>
                <c:pt idx="10">
                  <c:v>41985</c:v>
                </c:pt>
                <c:pt idx="11">
                  <c:v>41986</c:v>
                </c:pt>
                <c:pt idx="12">
                  <c:v>41987</c:v>
                </c:pt>
                <c:pt idx="13">
                  <c:v>41988</c:v>
                </c:pt>
                <c:pt idx="14">
                  <c:v>41989</c:v>
                </c:pt>
                <c:pt idx="15">
                  <c:v>41990</c:v>
                </c:pt>
                <c:pt idx="16">
                  <c:v>41991</c:v>
                </c:pt>
                <c:pt idx="17">
                  <c:v>41992</c:v>
                </c:pt>
                <c:pt idx="18">
                  <c:v>41993</c:v>
                </c:pt>
                <c:pt idx="19">
                  <c:v>41994</c:v>
                </c:pt>
                <c:pt idx="20">
                  <c:v>41995</c:v>
                </c:pt>
                <c:pt idx="21">
                  <c:v>41996</c:v>
                </c:pt>
                <c:pt idx="22">
                  <c:v>41997</c:v>
                </c:pt>
                <c:pt idx="23">
                  <c:v>41998</c:v>
                </c:pt>
                <c:pt idx="24">
                  <c:v>41999</c:v>
                </c:pt>
                <c:pt idx="25">
                  <c:v>42000</c:v>
                </c:pt>
                <c:pt idx="26">
                  <c:v>42001</c:v>
                </c:pt>
                <c:pt idx="27">
                  <c:v>42002</c:v>
                </c:pt>
                <c:pt idx="28">
                  <c:v>42003</c:v>
                </c:pt>
                <c:pt idx="29">
                  <c:v>42004</c:v>
                </c:pt>
              </c:numCache>
            </c:numRef>
          </c:cat>
          <c:val>
            <c:numRef>
              <c:f>calculs!$E$35:$AH$35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8.3000000000000007</c:v>
                </c:pt>
                <c:pt idx="3">
                  <c:v>8.3000000000000007</c:v>
                </c:pt>
                <c:pt idx="4">
                  <c:v>8.3000000000000007</c:v>
                </c:pt>
                <c:pt idx="5">
                  <c:v>8.3000000000000007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8"/>
          <c:order val="7"/>
          <c:tx>
            <c:strRef>
              <c:f>calculs!$D$47</c:f>
              <c:strCache>
                <c:ptCount val="1"/>
                <c:pt idx="0">
                  <c:v>[BDD] CHANGEMENT DE TYPES ET AJOUT D'AUTRES PARAMÈTRES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SerName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calculs!$E$47:$AH$47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4"/>
          <c:order val="8"/>
          <c:tx>
            <c:strRef>
              <c:f>calculs!$B$36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calculs!$E$31:$AH$31</c:f>
              <c:numCache>
                <c:formatCode>dd/mm/yyyy</c:formatCode>
                <c:ptCount val="30"/>
                <c:pt idx="0">
                  <c:v>41975</c:v>
                </c:pt>
                <c:pt idx="1">
                  <c:v>41976</c:v>
                </c:pt>
                <c:pt idx="2">
                  <c:v>41977</c:v>
                </c:pt>
                <c:pt idx="3">
                  <c:v>41978</c:v>
                </c:pt>
                <c:pt idx="4">
                  <c:v>41979</c:v>
                </c:pt>
                <c:pt idx="5">
                  <c:v>41980</c:v>
                </c:pt>
                <c:pt idx="6">
                  <c:v>41981</c:v>
                </c:pt>
                <c:pt idx="7">
                  <c:v>41982</c:v>
                </c:pt>
                <c:pt idx="8">
                  <c:v>41983</c:v>
                </c:pt>
                <c:pt idx="9">
                  <c:v>41984</c:v>
                </c:pt>
                <c:pt idx="10">
                  <c:v>41985</c:v>
                </c:pt>
                <c:pt idx="11">
                  <c:v>41986</c:v>
                </c:pt>
                <c:pt idx="12">
                  <c:v>41987</c:v>
                </c:pt>
                <c:pt idx="13">
                  <c:v>41988</c:v>
                </c:pt>
                <c:pt idx="14">
                  <c:v>41989</c:v>
                </c:pt>
                <c:pt idx="15">
                  <c:v>41990</c:v>
                </c:pt>
                <c:pt idx="16">
                  <c:v>41991</c:v>
                </c:pt>
                <c:pt idx="17">
                  <c:v>41992</c:v>
                </c:pt>
                <c:pt idx="18">
                  <c:v>41993</c:v>
                </c:pt>
                <c:pt idx="19">
                  <c:v>41994</c:v>
                </c:pt>
                <c:pt idx="20">
                  <c:v>41995</c:v>
                </c:pt>
                <c:pt idx="21">
                  <c:v>41996</c:v>
                </c:pt>
                <c:pt idx="22">
                  <c:v>41997</c:v>
                </c:pt>
                <c:pt idx="23">
                  <c:v>41998</c:v>
                </c:pt>
                <c:pt idx="24">
                  <c:v>41999</c:v>
                </c:pt>
                <c:pt idx="25">
                  <c:v>42000</c:v>
                </c:pt>
                <c:pt idx="26">
                  <c:v>42001</c:v>
                </c:pt>
                <c:pt idx="27">
                  <c:v>42002</c:v>
                </c:pt>
                <c:pt idx="28">
                  <c:v>42003</c:v>
                </c:pt>
                <c:pt idx="29">
                  <c:v>42004</c:v>
                </c:pt>
              </c:numCache>
            </c:numRef>
          </c:cat>
          <c:val>
            <c:numRef>
              <c:f>calculs!$E$36:$AH$36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7.3000000000000007</c:v>
                </c:pt>
                <c:pt idx="7">
                  <c:v>7.3000000000000007</c:v>
                </c:pt>
                <c:pt idx="8">
                  <c:v>7.3000000000000007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calculs!$D$48</c:f>
              <c:strCache>
                <c:ptCount val="1"/>
                <c:pt idx="0">
                  <c:v>[BDD] CHANGEMENT DE LA TABLE USER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aseline="0"/>
                </a:pPr>
                <a:endParaRPr lang="fr-FR"/>
              </a:p>
            </c:txPr>
            <c:dLblPos val="l"/>
            <c:showSerName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calculs!$E$48:$AH$48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7.3000000000000007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10"/>
          <c:order val="10"/>
          <c:tx>
            <c:strRef>
              <c:f>calculs!$B$37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calculs!$E$37:$AH$37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6.3000000000000007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calculs!$D$49</c:f>
              <c:strCache>
                <c:ptCount val="1"/>
                <c:pt idx="0">
                  <c:v>[BDD] RAJOUT DE LA TABLE MESSAGEBRUTE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1"/>
              <c:layout>
                <c:manualLayout>
                  <c:x val="-7.2171314284404401E-4"/>
                  <c:y val="0"/>
                </c:manualLayout>
              </c:layout>
              <c:dLblPos val="r"/>
              <c:showSerName val="1"/>
            </c:dLbl>
            <c:spPr>
              <a:noFill/>
              <a:ln>
                <a:noFill/>
              </a:ln>
              <a:effectLst/>
            </c:spPr>
            <c:dLblPos val="l"/>
            <c:showSerName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calculs!$E$49:$AH$49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6.3000000000000007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calculs!$B$38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calculs!$E$38:$AH$38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5.3000000000000007</c:v>
                </c:pt>
                <c:pt idx="7">
                  <c:v>5.3000000000000007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5.3000000000000007</c:v>
                </c:pt>
                <c:pt idx="19">
                  <c:v>5.3000000000000007</c:v>
                </c:pt>
                <c:pt idx="20">
                  <c:v>5.3000000000000007</c:v>
                </c:pt>
                <c:pt idx="21">
                  <c:v>5.3000000000000007</c:v>
                </c:pt>
                <c:pt idx="22">
                  <c:v>5.3000000000000007</c:v>
                </c:pt>
                <c:pt idx="23">
                  <c:v>5.3000000000000007</c:v>
                </c:pt>
                <c:pt idx="24">
                  <c:v>5.3000000000000007</c:v>
                </c:pt>
                <c:pt idx="25">
                  <c:v>5.3000000000000007</c:v>
                </c:pt>
                <c:pt idx="26">
                  <c:v>5.3000000000000007</c:v>
                </c:pt>
                <c:pt idx="27">
                  <c:v>5.3000000000000007</c:v>
                </c:pt>
                <c:pt idx="28">
                  <c:v>5.3000000000000007</c:v>
                </c:pt>
                <c:pt idx="29">
                  <c:v>5.3000000000000007</c:v>
                </c:pt>
              </c:numCache>
            </c:numRef>
          </c:val>
        </c:ser>
        <c:ser>
          <c:idx val="13"/>
          <c:order val="13"/>
          <c:tx>
            <c:strRef>
              <c:f>calculs!$D$50</c:f>
              <c:strCache>
                <c:ptCount val="1"/>
                <c:pt idx="0">
                  <c:v>ROBOT FILTRANT LES MESSAGES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SerName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calculs!$E$50:$AH$50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14"/>
          <c:order val="14"/>
          <c:tx>
            <c:strRef>
              <c:f>calculs!$B$39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calculs!$E$39:$AH$39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4.3000000000000007</c:v>
                </c:pt>
                <c:pt idx="8">
                  <c:v>4.3000000000000007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15"/>
          <c:order val="15"/>
          <c:tx>
            <c:strRef>
              <c:f>calculs!$D$51</c:f>
              <c:strCache>
                <c:ptCount val="1"/>
                <c:pt idx="0">
                  <c:v>[ROBOT] CHANGEMENT DE VARIABLES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SerName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calculs!$E$51:$AH$51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4.3000000000000007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16"/>
          <c:order val="16"/>
          <c:tx>
            <c:strRef>
              <c:f>calculs!$B$40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calculs!$E$40:$AH$40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3.3000000000000007</c:v>
                </c:pt>
                <c:pt idx="15">
                  <c:v>3.3000000000000007</c:v>
                </c:pt>
                <c:pt idx="16">
                  <c:v>3.3000000000000007</c:v>
                </c:pt>
                <c:pt idx="17">
                  <c:v>3.3000000000000007</c:v>
                </c:pt>
                <c:pt idx="18">
                  <c:v>3.3000000000000007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17"/>
          <c:order val="17"/>
          <c:tx>
            <c:strRef>
              <c:f>calculs!$D$52</c:f>
              <c:strCache>
                <c:ptCount val="1"/>
                <c:pt idx="0">
                  <c:v>[ROBOT] MIS SOUS FORME D'UNE CLASSE HÉRITANT DE THREAD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SerName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calculs!$E$52:$AH$52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3.3000000000000007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calculs!$E$56:$AH$56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19"/>
          <c:order val="19"/>
          <c:tx>
            <c:strRef>
              <c:f>calculs!$D$58</c:f>
              <c:strCache>
                <c:ptCount val="1"/>
                <c:pt idx="0">
                  <c:v>déc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calculs!$E$58:$AH$58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</c:ser>
        <c:ser>
          <c:idx val="20"/>
          <c:order val="20"/>
          <c:tx>
            <c:strRef>
              <c:f>calculs!$D$61</c:f>
              <c:strCache>
                <c:ptCount val="1"/>
                <c:pt idx="0">
                  <c:v>janv 2015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calculs!$E$61:$AH$61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21"/>
          <c:order val="21"/>
          <c:tx>
            <c:strRef>
              <c:f>calculs!$D$66</c:f>
              <c:strCache>
                <c:ptCount val="1"/>
                <c:pt idx="0">
                  <c:v>janv 2015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fr-FR"/>
              </a:p>
            </c:txPr>
            <c:dLblPos val="ctr"/>
            <c:showSerName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calculs!$E$66:$AH$66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22"/>
          <c:order val="22"/>
          <c:tx>
            <c:strRef>
              <c:f>calculs!$D$65</c:f>
              <c:strCache>
                <c:ptCount val="1"/>
                <c:pt idx="0">
                  <c:v>déc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fr-FR"/>
              </a:p>
            </c:txPr>
            <c:dLblPos val="ctr"/>
            <c:showSerName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calculs!$E$65:$AH$65</c:f>
              <c:numCache>
                <c:formatCode>General</c:formatCode>
                <c:ptCount val="30"/>
                <c:pt idx="0">
                  <c:v>0.5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ser>
          <c:idx val="24"/>
          <c:order val="23"/>
          <c:tx>
            <c:v>Ligne en pointillés pour les jours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calculs!$E$72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{18236614-5ECD-48D7-8E19-30ACE1C725CC}</c15:txfldGUID>
                      <c15:f>calculs!$E$72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calculs!$F$72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{26150F0A-3B01-46A7-8A72-4D8D52915C98}</c15:txfldGUID>
                      <c15:f>calculs!$F$72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calculs!$G$72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{740C8562-C373-4954-91DD-1DA09EB18A0C}</c15:txfldGUID>
                      <c15:f>calculs!$G$72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calculs!$H$72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{16A8EFCC-E51E-467E-A434-CCBE28CB8CB5}</c15:txfldGUID>
                      <c15:f>calculs!$H$72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calculs!$I$72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{9A852075-BC05-4B97-B886-D180B2A1C44E}</c15:txfldGUID>
                      <c15:f>calculs!$I$72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calculs!$J$72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{A1296E5A-FE81-41F6-89B6-9E6CC2051A4C}</c15:txfldGUID>
                      <c15:f>calculs!$J$72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calculs!$K$72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{7E152F71-443A-4AEA-81E9-60AA44070D52}</c15:txfldGUID>
                      <c15:f>calculs!$K$72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calculs!$L$72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{318ABE7C-99D5-4665-B684-246B16086F7A}</c15:txfldGUID>
                      <c15:f>calculs!$L$72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calculs!$M$72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{C94E7E16-57AD-4CAB-9131-7C621CC51E8C}</c15:txfldGUID>
                      <c15:f>calculs!$M$72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calculs!$N$72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{80EB1082-A916-48E9-8CEB-F4B718CEE991}</c15:txfldGUID>
                      <c15:f>calculs!$N$72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calculs!$O$72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{EE71A7CE-567D-45B8-89BF-E102B2A012FC}</c15:txfldGUID>
                      <c15:f>calculs!$O$72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calculs!$P$72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{D3B42D9E-F828-4D01-B1AE-7DE5FAE0612D}</c15:txfldGUID>
                      <c15:f>calculs!$P$72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calculs!$Q$72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{E70211C5-6856-4729-A03E-690C776DC52F}</c15:txfldGUID>
                      <c15:f>calculs!$Q$72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calculs!$R$72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{9B3355F2-469C-4582-B8FE-509106E4BBE1}</c15:txfldGUID>
                      <c15:f>calculs!$R$72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calculs!$S$72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{61D231D4-9769-41FE-8B9B-065568AB2A09}</c15:txfldGUID>
                      <c15:f>calculs!$S$72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calculs!$T$72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{C309C7A4-30FC-46AA-B55C-EC01BE05370F}</c15:txfldGUID>
                      <c15:f>calculs!$T$72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calculs!$U$72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{D8759FEB-03EE-4A3F-BECD-BB80E9A3F21E}</c15:txfldGUID>
                      <c15:f>calculs!$U$72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calculs!$V$72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{814E352E-9031-45E7-828F-3DDE0A60DF3D}</c15:txfldGUID>
                      <c15:f>calculs!$V$72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calculs!$W$72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{C9B5BCEC-67BA-4EAB-BBE7-52AC4F095BB7}</c15:txfldGUID>
                      <c15:f>calculs!$W$72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calculs!$X$72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{C0409AB2-AC08-47F5-9E1D-5FF997583BA4}</c15:txfldGUID>
                      <c15:f>calculs!$X$72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calculs!$Y$72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{D22F8A05-7451-4ED0-B6F1-67BD86365600}</c15:txfldGUID>
                      <c15:f>calculs!$Y$72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calculs!$Z$72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{B57733CB-C242-483D-95BC-61E1615DB632}</c15:txfldGUID>
                      <c15:f>calculs!$Z$72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calculs!$AA$72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{31CE1293-771A-41F9-A5B1-9A8B6A49737C}</c15:txfldGUID>
                      <c15:f>calculs!$AA$72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calculs!$AB$72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{7627697C-A064-4C72-B5A3-E6E0D2A23AD6}</c15:txfldGUID>
                      <c15:f>calculs!$AB$72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calculs!$AC$72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{72BB3C0E-E3BB-44D7-AE07-FC658CAADF95}</c15:txfldGUID>
                      <c15:f>calculs!$AC$72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calculs!$AD$72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{F0BD42DD-2332-48D4-B27D-67632EF30547}</c15:txfldGUID>
                      <c15:f>calculs!$AD$72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calculs!$AE$72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{464EB22F-6CAA-42C8-9087-311C19F8ADD4}</c15:txfldGUID>
                      <c15:f>calculs!$AE$72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calculs!$AF$72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{6E594145-7DF1-432F-ACD5-617AB1216C8C}</c15:txfldGUID>
                      <c15:f>calculs!$AF$72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calculs!$AG$72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{16A0C51E-7CC5-4DC2-8C58-B8999B0D8D37}</c15:txfldGUID>
                      <c15:f>calculs!$AG$72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calculs!$AH$72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{FB2C8969-C68A-4DF7-B925-0E2B3265106D}</c15:txfldGUID>
                      <c15:f>calculs!$AH$72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fr-FR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</c:ser>
        <c:ser>
          <c:idx val="23"/>
          <c:order val="24"/>
          <c:tx>
            <c:v>Ligne en pointillés pour les jours applicable aux étiquettes de texte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calculs!$E$70</c:f>
                  <c:strCache>
                    <c:ptCount val="1"/>
                    <c:pt idx="0">
                      <c:v>MAR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{5BF11F8B-99D0-4272-9EFE-92580652BCCA}</c15:txfldGUID>
                      <c15:f>calculs!$E$70</c15:f>
                      <c15:dlblFieldTableCache>
                        <c:ptCount val="1"/>
                        <c:pt idx="0">
                          <c:v>MAR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calculs!$F$70</c:f>
                  <c:strCache>
                    <c:ptCount val="1"/>
                    <c:pt idx="0">
                      <c:v>MER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{BB41DCA1-2FFD-4724-B025-716949A48709}</c15:txfldGUID>
                      <c15:f>calculs!$F$70</c15:f>
                      <c15:dlblFieldTableCache>
                        <c:ptCount val="1"/>
                        <c:pt idx="0">
                          <c:v>MER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calculs!$G$70</c:f>
                  <c:strCache>
                    <c:ptCount val="1"/>
                    <c:pt idx="0">
                      <c:v>JEU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{1A68DFE4-A760-43BA-9BE6-E00CBC81083D}</c15:txfldGUID>
                      <c15:f>calculs!$G$70</c15:f>
                      <c15:dlblFieldTableCache>
                        <c:ptCount val="1"/>
                        <c:pt idx="0">
                          <c:v>JEU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calculs!$H$70</c:f>
                  <c:strCache>
                    <c:ptCount val="1"/>
                    <c:pt idx="0">
                      <c:v>VEN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{D3EEFEE9-2566-423F-923D-5D7225303753}</c15:txfldGUID>
                      <c15:f>calculs!$H$70</c15:f>
                      <c15:dlblFieldTableCache>
                        <c:ptCount val="1"/>
                        <c:pt idx="0">
                          <c:v>VEN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calculs!$I$70</c:f>
                  <c:strCache>
                    <c:ptCount val="1"/>
                    <c:pt idx="0">
                      <c:v>SAM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{E197E0DD-2B97-4412-8F0D-8ED44A9A5946}</c15:txfldGUID>
                      <c15:f>calculs!$I$70</c15:f>
                      <c15:dlblFieldTableCache>
                        <c:ptCount val="1"/>
                        <c:pt idx="0">
                          <c:v>SAM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calculs!$J$70</c:f>
                  <c:strCache>
                    <c:ptCount val="1"/>
                    <c:pt idx="0">
                      <c:v>DIM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{F56C0930-AC1E-4041-8305-70366EA8E860}</c15:txfldGUID>
                      <c15:f>calculs!$J$70</c15:f>
                      <c15:dlblFieldTableCache>
                        <c:ptCount val="1"/>
                        <c:pt idx="0">
                          <c:v>DIM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calculs!$K$70</c:f>
                  <c:strCache>
                    <c:ptCount val="1"/>
                    <c:pt idx="0">
                      <c:v>LUN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{64F7E657-57F3-4E56-A8B2-47090054F96D}</c15:txfldGUID>
                      <c15:f>calculs!$K$70</c15:f>
                      <c15:dlblFieldTableCache>
                        <c:ptCount val="1"/>
                        <c:pt idx="0">
                          <c:v>LUN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calculs!$L$70</c:f>
                  <c:strCache>
                    <c:ptCount val="1"/>
                    <c:pt idx="0">
                      <c:v>MAR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{ABADE6C7-10B2-4BE5-8A05-13644E857F24}</c15:txfldGUID>
                      <c15:f>calculs!$L$70</c15:f>
                      <c15:dlblFieldTableCache>
                        <c:ptCount val="1"/>
                        <c:pt idx="0">
                          <c:v>MAR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calculs!$M$70</c:f>
                  <c:strCache>
                    <c:ptCount val="1"/>
                    <c:pt idx="0">
                      <c:v>MER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{CF7EB79A-A594-4E25-8DD3-3DE657D8D533}</c15:txfldGUID>
                      <c15:f>calculs!$M$70</c15:f>
                      <c15:dlblFieldTableCache>
                        <c:ptCount val="1"/>
                        <c:pt idx="0">
                          <c:v>MER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calculs!$N$70</c:f>
                  <c:strCache>
                    <c:ptCount val="1"/>
                    <c:pt idx="0">
                      <c:v>JEU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{72BB3F2C-D6C3-4330-9038-83C90C7D1598}</c15:txfldGUID>
                      <c15:f>calculs!$N$70</c15:f>
                      <c15:dlblFieldTableCache>
                        <c:ptCount val="1"/>
                        <c:pt idx="0">
                          <c:v>JEU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calculs!$O$70</c:f>
                  <c:strCache>
                    <c:ptCount val="1"/>
                    <c:pt idx="0">
                      <c:v>VEN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{C07F545A-5E3E-495E-9388-12A9FE600590}</c15:txfldGUID>
                      <c15:f>calculs!$O$70</c15:f>
                      <c15:dlblFieldTableCache>
                        <c:ptCount val="1"/>
                        <c:pt idx="0">
                          <c:v>VEN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calculs!$P$70</c:f>
                  <c:strCache>
                    <c:ptCount val="1"/>
                    <c:pt idx="0">
                      <c:v>SAM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{3A4A8DF6-D449-4569-BE54-DD4FAFB2FA16}</c15:txfldGUID>
                      <c15:f>calculs!$P$70</c15:f>
                      <c15:dlblFieldTableCache>
                        <c:ptCount val="1"/>
                        <c:pt idx="0">
                          <c:v>SAM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calculs!$Q$70</c:f>
                  <c:strCache>
                    <c:ptCount val="1"/>
                    <c:pt idx="0">
                      <c:v>DIM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{58F44E22-EBCA-4427-B798-3EBE1213BAF6}</c15:txfldGUID>
                      <c15:f>calculs!$Q$70</c15:f>
                      <c15:dlblFieldTableCache>
                        <c:ptCount val="1"/>
                        <c:pt idx="0">
                          <c:v>DIM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calculs!$R$70</c:f>
                  <c:strCache>
                    <c:ptCount val="1"/>
                    <c:pt idx="0">
                      <c:v>LUN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{2BB771F4-F6B1-4D0C-8B39-6F1B20762D4A}</c15:txfldGUID>
                      <c15:f>calculs!$R$70</c15:f>
                      <c15:dlblFieldTableCache>
                        <c:ptCount val="1"/>
                        <c:pt idx="0">
                          <c:v>LUN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calculs!$S$70</c:f>
                  <c:strCache>
                    <c:ptCount val="1"/>
                    <c:pt idx="0">
                      <c:v>MAR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{A6EB53FD-366E-4C36-A914-3DEAA61A2269}</c15:txfldGUID>
                      <c15:f>calculs!$S$70</c15:f>
                      <c15:dlblFieldTableCache>
                        <c:ptCount val="1"/>
                        <c:pt idx="0">
                          <c:v>MAR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calculs!$T$70</c:f>
                  <c:strCache>
                    <c:ptCount val="1"/>
                    <c:pt idx="0">
                      <c:v>MER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{5501AB1F-5C95-4462-89A1-8CC4D0FDCA93}</c15:txfldGUID>
                      <c15:f>calculs!$T$70</c15:f>
                      <c15:dlblFieldTableCache>
                        <c:ptCount val="1"/>
                        <c:pt idx="0">
                          <c:v>MER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calculs!$U$70</c:f>
                  <c:strCache>
                    <c:ptCount val="1"/>
                    <c:pt idx="0">
                      <c:v>JEU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{E97FB8DE-E20D-44E5-B821-928930DDE717}</c15:txfldGUID>
                      <c15:f>calculs!$U$70</c15:f>
                      <c15:dlblFieldTableCache>
                        <c:ptCount val="1"/>
                        <c:pt idx="0">
                          <c:v>JEU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calculs!$V$70</c:f>
                  <c:strCache>
                    <c:ptCount val="1"/>
                    <c:pt idx="0">
                      <c:v>VEN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{2CF5F5F3-C992-4605-ABAE-E036824F1CE2}</c15:txfldGUID>
                      <c15:f>calculs!$V$70</c15:f>
                      <c15:dlblFieldTableCache>
                        <c:ptCount val="1"/>
                        <c:pt idx="0">
                          <c:v>VEN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calculs!$W$70</c:f>
                  <c:strCache>
                    <c:ptCount val="1"/>
                    <c:pt idx="0">
                      <c:v>SAM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{A2F20796-F030-4494-B95D-58A9C5810618}</c15:txfldGUID>
                      <c15:f>calculs!$W$70</c15:f>
                      <c15:dlblFieldTableCache>
                        <c:ptCount val="1"/>
                        <c:pt idx="0">
                          <c:v>SAM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calculs!$X$70</c:f>
                  <c:strCache>
                    <c:ptCount val="1"/>
                    <c:pt idx="0">
                      <c:v>DIM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{9D95231A-7BE5-4C1C-8A28-5FDC81FAE014}</c15:txfldGUID>
                      <c15:f>calculs!$X$70</c15:f>
                      <c15:dlblFieldTableCache>
                        <c:ptCount val="1"/>
                        <c:pt idx="0">
                          <c:v>DIM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calculs!$Y$70</c:f>
                  <c:strCache>
                    <c:ptCount val="1"/>
                    <c:pt idx="0">
                      <c:v>LUN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{A4A2D562-8326-4419-AB13-E86694074EDE}</c15:txfldGUID>
                      <c15:f>calculs!$Y$70</c15:f>
                      <c15:dlblFieldTableCache>
                        <c:ptCount val="1"/>
                        <c:pt idx="0">
                          <c:v>LUN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calculs!$Z$70</c:f>
                  <c:strCache>
                    <c:ptCount val="1"/>
                    <c:pt idx="0">
                      <c:v>MAR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{E486ECFB-B056-4468-9C3A-52A842ED3F79}</c15:txfldGUID>
                      <c15:f>calculs!$Z$70</c15:f>
                      <c15:dlblFieldTableCache>
                        <c:ptCount val="1"/>
                        <c:pt idx="0">
                          <c:v>MAR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calculs!$AA$70</c:f>
                  <c:strCache>
                    <c:ptCount val="1"/>
                    <c:pt idx="0">
                      <c:v>MER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{689B4079-51F5-4C4D-8FBB-60EFF7595960}</c15:txfldGUID>
                      <c15:f>calculs!$AA$70</c15:f>
                      <c15:dlblFieldTableCache>
                        <c:ptCount val="1"/>
                        <c:pt idx="0">
                          <c:v>MER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calculs!$AB$70</c:f>
                  <c:strCache>
                    <c:ptCount val="1"/>
                    <c:pt idx="0">
                      <c:v>JEU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{7254EADF-F365-499B-8E9F-B88643FA5DB5}</c15:txfldGUID>
                      <c15:f>calculs!$AB$70</c15:f>
                      <c15:dlblFieldTableCache>
                        <c:ptCount val="1"/>
                        <c:pt idx="0">
                          <c:v>JEU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calculs!$AC$70</c:f>
                  <c:strCache>
                    <c:ptCount val="1"/>
                    <c:pt idx="0">
                      <c:v>VEN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{AA94030E-8D64-4066-A284-49B17CBD7361}</c15:txfldGUID>
                      <c15:f>calculs!$AC$70</c15:f>
                      <c15:dlblFieldTableCache>
                        <c:ptCount val="1"/>
                        <c:pt idx="0">
                          <c:v>VEN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calculs!$AD$70</c:f>
                  <c:strCache>
                    <c:ptCount val="1"/>
                    <c:pt idx="0">
                      <c:v>SAM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{844F10AC-DB87-4637-AA05-7B3AB5BA3C92}</c15:txfldGUID>
                      <c15:f>calculs!$AD$70</c15:f>
                      <c15:dlblFieldTableCache>
                        <c:ptCount val="1"/>
                        <c:pt idx="0">
                          <c:v>SAM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calculs!$AE$70</c:f>
                  <c:strCache>
                    <c:ptCount val="1"/>
                    <c:pt idx="0">
                      <c:v>DIM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{B9D3A07A-99E9-41E9-9A60-62C500581956}</c15:txfldGUID>
                      <c15:f>calculs!$AE$70</c15:f>
                      <c15:dlblFieldTableCache>
                        <c:ptCount val="1"/>
                        <c:pt idx="0">
                          <c:v>DIM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calculs!$AF$70</c:f>
                  <c:strCache>
                    <c:ptCount val="1"/>
                    <c:pt idx="0">
                      <c:v>LUN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{FAA4B70E-4BA1-4F20-96DD-3121584337F7}</c15:txfldGUID>
                      <c15:f>calculs!$AF$70</c15:f>
                      <c15:dlblFieldTableCache>
                        <c:ptCount val="1"/>
                        <c:pt idx="0">
                          <c:v>LUN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calculs!$AG$70</c:f>
                  <c:strCache>
                    <c:ptCount val="1"/>
                    <c:pt idx="0">
                      <c:v>MAR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{9DA7B5E6-F7DE-4803-A013-E6EF4164E204}</c15:txfldGUID>
                      <c15:f>calculs!$AG$70</c15:f>
                      <c15:dlblFieldTableCache>
                        <c:ptCount val="1"/>
                        <c:pt idx="0">
                          <c:v>MAR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calculs!$AH$70</c:f>
                  <c:strCache>
                    <c:ptCount val="1"/>
                    <c:pt idx="0">
                      <c:v>MER</c:v>
                    </c:pt>
                  </c:strCache>
                </c:strRef>
              </c:tx>
              <c:dLblPos val="ctr"/>
              <c:showVal val="1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{40F4642E-3B31-4588-B978-581F51BD93E6}</c15:txfldGUID>
                      <c15:f>calculs!$AH$70</c15:f>
                      <c15:dlblFieldTableCache>
                        <c:ptCount val="1"/>
                        <c:pt idx="0">
                          <c:v>MER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fr-FR"/>
              </a:p>
            </c:tx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</c:ser>
        <c:ser>
          <c:idx val="25"/>
          <c:order val="25"/>
          <c:tx>
            <c:strRef>
              <c:f>calculs!$D$59</c:f>
              <c:strCache>
                <c:ptCount val="1"/>
                <c:pt idx="0">
                  <c:v>déc 2014 -Bande supérieure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calculs!$E$59:$AH$59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</c:ser>
        <c:ser>
          <c:idx val="26"/>
          <c:order val="26"/>
          <c:tx>
            <c:strRef>
              <c:f>calculs!$D$62</c:f>
              <c:strCache>
                <c:ptCount val="1"/>
                <c:pt idx="0">
                  <c:v>janv 2015 -Bande supérieure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calculs!$E$62:$AH$62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</c:ser>
        <c:marker val="1"/>
        <c:axId val="56801152"/>
        <c:axId val="56802688"/>
      </c:lineChart>
      <c:dateAx>
        <c:axId val="56801152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tickLblPos val="none"/>
        <c:crossAx val="56802688"/>
        <c:crosses val="autoZero"/>
        <c:auto val="1"/>
        <c:lblOffset val="100"/>
        <c:baseTimeUnit val="days"/>
      </c:dateAx>
      <c:valAx>
        <c:axId val="56802688"/>
        <c:scaling>
          <c:orientation val="minMax"/>
          <c:max val="13.5"/>
          <c:min val="0"/>
        </c:scaling>
        <c:delete val="1"/>
        <c:axPos val="l"/>
        <c:numFmt formatCode="General" sourceLinked="1"/>
        <c:tickLblPos val="none"/>
        <c:crossAx val="56801152"/>
        <c:crosses val="autoZero"/>
        <c:crossBetween val="between"/>
        <c:majorUnit val="1"/>
      </c:valAx>
    </c:plotArea>
    <c:plotVisOnly val="1"/>
    <c:dispBlanksAs val="gap"/>
  </c:chart>
  <c:spPr>
    <a:noFill/>
    <a:ln>
      <a:noFill/>
    </a:ln>
  </c:spPr>
  <c:txPr>
    <a:bodyPr/>
    <a:lstStyle/>
    <a:p>
      <a:pPr>
        <a:defRPr sz="1000"/>
      </a:pPr>
      <a:endParaRPr lang="fr-FR"/>
    </a:p>
  </c:txPr>
  <c:printSettings>
    <c:headerFooter/>
    <c:pageMargins b="0.75000000000000022" l="0.70000000000000018" r="0.70000000000000018" t="1" header="0.3000000000000001" footer="0.3000000000000001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FenêtreDécalage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323849</xdr:colOff>
      <xdr:row>1</xdr:row>
      <xdr:rowOff>190499</xdr:rowOff>
    </xdr:from>
    <xdr:to>
      <xdr:col>7</xdr:col>
      <xdr:colOff>47624</xdr:colOff>
      <xdr:row>17</xdr:row>
      <xdr:rowOff>123825</xdr:rowOff>
    </xdr:to>
    <xdr:graphicFrame macro="">
      <xdr:nvGraphicFramePr>
        <xdr:cNvPr id="7" name="GraphiqueChronologie" descr="Chronologie déroulante des activités du proje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Activités" displayName="Activités" ref="B22:F34" totalsRowShown="0" headerRowDxfId="1" dataDxfId="0">
  <autoFilter ref="B22:F34"/>
  <sortState ref="C20:F25">
    <sortCondition ref="D19:D25"/>
  </sortState>
  <tableColumns count="5">
    <tableColumn id="5" name="ID" dataDxfId="6">
      <calculatedColumnFormula>N(B22)+1</calculatedColumnFormula>
    </tableColumn>
    <tableColumn id="1" name="ACTIVITÉ" dataDxfId="5"/>
    <tableColumn id="2" name="DÉBUT" dataDxfId="4">
      <calculatedColumnFormula>D22+10</calculatedColumnFormula>
    </tableColumn>
    <tableColumn id="3" name="FIN" dataDxfId="3">
      <calculatedColumnFormula>Activités[[#This Row],[DÉBUT]]+2</calculatedColumnFormula>
    </tableColumn>
    <tableColumn id="4" name="REMARQUES" dataDxfId="2"/>
  </tableColumns>
  <tableStyleInfo name="Project Timeli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  <pageSetUpPr autoPageBreaks="0"/>
  </sheetPr>
  <dimension ref="A1:G34"/>
  <sheetViews>
    <sheetView showGridLines="0" tabSelected="1" topLeftCell="A17" zoomScaleNormal="100" workbookViewId="0">
      <selection activeCell="C34" sqref="C34:F34"/>
    </sheetView>
  </sheetViews>
  <sheetFormatPr baseColWidth="10" defaultColWidth="9.140625" defaultRowHeight="17.25" customHeight="1"/>
  <cols>
    <col min="1" max="1" width="5.42578125" style="8" customWidth="1"/>
    <col min="2" max="2" width="9" style="8" hidden="1" customWidth="1"/>
    <col min="3" max="3" width="31" style="8" customWidth="1"/>
    <col min="4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>
      <c r="A1" s="4"/>
      <c r="B1" s="5"/>
      <c r="C1" s="19" t="s">
        <v>5</v>
      </c>
      <c r="D1" s="4"/>
      <c r="E1" s="4"/>
      <c r="F1" s="4"/>
      <c r="G1" s="6"/>
    </row>
    <row r="2" spans="1:7" ht="17.25" customHeight="1" thickTop="1">
      <c r="C2" s="9"/>
    </row>
    <row r="18" spans="2:6" ht="17.25" customHeight="1" thickBot="1">
      <c r="C18" s="10"/>
      <c r="D18" s="10"/>
      <c r="E18" s="10"/>
      <c r="F18" s="10"/>
    </row>
    <row r="19" spans="2:6" ht="17.25" customHeight="1" thickTop="1">
      <c r="C19" s="11"/>
      <c r="D19" s="11"/>
      <c r="E19" s="11"/>
      <c r="F19" s="11"/>
    </row>
    <row r="20" spans="2:6" ht="17.25" customHeight="1">
      <c r="C20" s="17" t="s">
        <v>6</v>
      </c>
      <c r="D20" s="18">
        <v>41975</v>
      </c>
      <c r="E20" s="11"/>
      <c r="F20" s="11"/>
    </row>
    <row r="21" spans="2:6" ht="17.25" customHeight="1">
      <c r="C21" s="11"/>
      <c r="D21" s="11"/>
      <c r="E21" s="11"/>
      <c r="F21" s="11"/>
    </row>
    <row r="22" spans="2:6" ht="17.25" customHeight="1">
      <c r="B22" s="12" t="s">
        <v>19</v>
      </c>
      <c r="C22" s="13" t="s">
        <v>7</v>
      </c>
      <c r="D22" s="13" t="s">
        <v>8</v>
      </c>
      <c r="E22" s="13" t="s">
        <v>9</v>
      </c>
      <c r="F22" s="13" t="s">
        <v>10</v>
      </c>
    </row>
    <row r="23" spans="2:6" ht="17.25" customHeight="1">
      <c r="B23" s="12">
        <f t="shared" ref="B23:B28" si="0">N(B22)+1</f>
        <v>1</v>
      </c>
      <c r="C23" s="14" t="s">
        <v>3</v>
      </c>
      <c r="D23" s="15">
        <v>41975</v>
      </c>
      <c r="E23" s="15"/>
      <c r="F23" s="14"/>
    </row>
    <row r="24" spans="2:6" ht="17.25" customHeight="1">
      <c r="B24" s="12">
        <f t="shared" si="0"/>
        <v>2</v>
      </c>
      <c r="C24" s="20" t="s">
        <v>20</v>
      </c>
      <c r="D24" s="15">
        <f>D23+1</f>
        <v>41976</v>
      </c>
      <c r="E24" s="15">
        <f>Activités[[#This Row],[DÉBUT]]+18</f>
        <v>41994</v>
      </c>
      <c r="F24" s="14"/>
    </row>
    <row r="25" spans="2:6" ht="17.25" customHeight="1">
      <c r="B25" s="12">
        <f t="shared" si="0"/>
        <v>3</v>
      </c>
      <c r="C25" s="20" t="s">
        <v>21</v>
      </c>
      <c r="D25" s="15">
        <f>D24+0</f>
        <v>41976</v>
      </c>
      <c r="E25" s="15">
        <f>Activités[[#This Row],[DÉBUT]]+0</f>
        <v>41976</v>
      </c>
      <c r="F25" s="14"/>
    </row>
    <row r="26" spans="2:6" ht="17.25" customHeight="1">
      <c r="B26" s="12">
        <f t="shared" si="0"/>
        <v>4</v>
      </c>
      <c r="C26" s="23" t="s">
        <v>22</v>
      </c>
      <c r="D26" s="15">
        <v>41977</v>
      </c>
      <c r="E26" s="15">
        <f>E25+4</f>
        <v>41980</v>
      </c>
      <c r="F26" s="14"/>
    </row>
    <row r="27" spans="2:6" ht="17.25" customHeight="1">
      <c r="B27" s="12">
        <f t="shared" si="0"/>
        <v>5</v>
      </c>
      <c r="C27" s="20" t="s">
        <v>23</v>
      </c>
      <c r="D27" s="15">
        <f>D26+4</f>
        <v>41981</v>
      </c>
      <c r="E27" s="15">
        <f>Activités[[#This Row],[DÉBUT]]+2</f>
        <v>41983</v>
      </c>
      <c r="F27" s="14"/>
    </row>
    <row r="28" spans="2:6" ht="17.25" customHeight="1">
      <c r="B28" s="12">
        <f t="shared" si="0"/>
        <v>6</v>
      </c>
      <c r="C28" s="20" t="s">
        <v>24</v>
      </c>
      <c r="D28" s="15">
        <f>D27+13</f>
        <v>41994</v>
      </c>
      <c r="E28" s="15">
        <f>Activités[[#This Row],[DÉBUT]]+0</f>
        <v>41994</v>
      </c>
      <c r="F28" s="14"/>
    </row>
    <row r="29" spans="2:6" ht="17.25" customHeight="1">
      <c r="B29" s="16">
        <f>N(B28)+1</f>
        <v>7</v>
      </c>
      <c r="C29" s="20" t="s">
        <v>25</v>
      </c>
      <c r="D29" s="15">
        <v>41981</v>
      </c>
      <c r="E29" s="15">
        <f>Activités[[#This Row],[DÉBUT]]+29</f>
        <v>42010</v>
      </c>
      <c r="F29" s="14"/>
    </row>
    <row r="30" spans="2:6" ht="17.25" customHeight="1">
      <c r="B30" s="8">
        <f>N(B29)+1</f>
        <v>8</v>
      </c>
      <c r="C30" s="22" t="s">
        <v>26</v>
      </c>
      <c r="D30" s="24">
        <v>41982</v>
      </c>
      <c r="E30" s="24">
        <f>Activités[[#This Row],[DÉBUT]]+1</f>
        <v>41983</v>
      </c>
      <c r="F30" s="14"/>
    </row>
    <row r="31" spans="2:6" ht="17.25" customHeight="1">
      <c r="B31" s="8">
        <f>N(B30)+1</f>
        <v>9</v>
      </c>
      <c r="C31" s="22" t="s">
        <v>27</v>
      </c>
      <c r="D31" s="24">
        <f>D30+7</f>
        <v>41989</v>
      </c>
      <c r="E31" s="24">
        <f>Activités[[#This Row],[DÉBUT]]+4</f>
        <v>41993</v>
      </c>
      <c r="F31" s="14"/>
    </row>
    <row r="32" spans="2:6" ht="17.25" customHeight="1">
      <c r="B32" s="8">
        <f>N(B31)+1</f>
        <v>10</v>
      </c>
      <c r="C32" s="22" t="s">
        <v>28</v>
      </c>
      <c r="D32" s="24">
        <f>D31+5</f>
        <v>41994</v>
      </c>
      <c r="E32" s="24">
        <f>Activités[[#This Row],[DÉBUT]]+13</f>
        <v>42007</v>
      </c>
      <c r="F32" s="14"/>
    </row>
    <row r="33" spans="2:6" ht="17.25" customHeight="1">
      <c r="B33" s="8">
        <f>N(B32)+1</f>
        <v>11</v>
      </c>
      <c r="C33" s="22" t="s">
        <v>29</v>
      </c>
      <c r="D33" s="24">
        <f>D32+15</f>
        <v>42009</v>
      </c>
      <c r="E33" s="24">
        <f>Activités[[#This Row],[DÉBUT]]+1</f>
        <v>42010</v>
      </c>
      <c r="F33" s="14"/>
    </row>
    <row r="34" spans="2:6" ht="17.25" customHeight="1">
      <c r="C34" s="22"/>
      <c r="D34" s="21"/>
      <c r="E34" s="21"/>
    </row>
  </sheetData>
  <sheetProtection selectLockedCells="1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I72"/>
  <sheetViews>
    <sheetView topLeftCell="A10" workbookViewId="0">
      <selection activeCell="D28" sqref="D28"/>
    </sheetView>
  </sheetViews>
  <sheetFormatPr baseColWidth="10" defaultColWidth="9.140625" defaultRowHeight="12.75"/>
  <cols>
    <col min="3" max="3" width="19.140625" bestFit="1" customWidth="1"/>
    <col min="4" max="4" width="24" bestFit="1" customWidth="1"/>
    <col min="5" max="34" width="10.85546875" customWidth="1"/>
    <col min="35" max="35" width="17.5703125" customWidth="1"/>
  </cols>
  <sheetData>
    <row r="1" spans="1:6">
      <c r="A1" t="s">
        <v>1</v>
      </c>
    </row>
    <row r="3" spans="1:6">
      <c r="C3" t="s">
        <v>2</v>
      </c>
      <c r="D3" s="1">
        <f ca="1">TODAY()</f>
        <v>42014</v>
      </c>
      <c r="E3" s="1"/>
    </row>
    <row r="4" spans="1:6">
      <c r="D4">
        <v>5</v>
      </c>
    </row>
    <row r="6" spans="1:6">
      <c r="E6" t="e">
        <f>NA()</f>
        <v>#N/A</v>
      </c>
    </row>
    <row r="7" spans="1:6">
      <c r="E7" t="e">
        <f>NA()</f>
        <v>#N/A</v>
      </c>
    </row>
    <row r="8" spans="1:6">
      <c r="E8" t="e">
        <f>NA()</f>
        <v>#N/A</v>
      </c>
    </row>
    <row r="9" spans="1:6">
      <c r="C9" s="2" t="s">
        <v>18</v>
      </c>
      <c r="D9">
        <f>SUMPRODUCT( ((Activités[DÉBUT]&gt;=FenêtreDateDébut)+(Activités[FIN]&gt;=FenêtreDateDébut)&gt;0)*(Activités[DÉBUT]&lt;=(FenêtreDateDébut+FenêtreJours-1)) )</f>
        <v>10</v>
      </c>
      <c r="E9" t="e">
        <f>NA()</f>
        <v>#N/A</v>
      </c>
    </row>
    <row r="10" spans="1:6">
      <c r="D10">
        <v>9</v>
      </c>
      <c r="E10" t="e">
        <f>NA()</f>
        <v>#N/A</v>
      </c>
    </row>
    <row r="11" spans="1:6">
      <c r="D11">
        <f>D10-MIN(D10,D9)</f>
        <v>0</v>
      </c>
      <c r="E11" t="e">
        <f>NA()</f>
        <v>#N/A</v>
      </c>
    </row>
    <row r="12" spans="1:6">
      <c r="E12" t="e">
        <f>NA()</f>
        <v>#N/A</v>
      </c>
    </row>
    <row r="13" spans="1:6">
      <c r="C13" s="2"/>
      <c r="E13" t="e">
        <f>NA()</f>
        <v>#N/A</v>
      </c>
    </row>
    <row r="14" spans="1:6">
      <c r="C14" s="2"/>
      <c r="E14" t="e">
        <f>NA()</f>
        <v>#N/A</v>
      </c>
    </row>
    <row r="15" spans="1:6">
      <c r="C15" s="2"/>
      <c r="E15">
        <f t="array" ref="E15">INDEX(Activités[ID],MATCH(1, ((Activités[DÉBUT]&gt;=FenêtreDateDébut)+(Activités[FIN]&gt;=FenêtreDateDébut)&gt;0)*(Activités[DÉBUT]&lt;=(FenêtreDateDébut+FenêtreJours-1)), 0))</f>
        <v>1</v>
      </c>
      <c r="F15">
        <f t="shared" ref="F15:F23" ca="1" si="0">OFFSET(E15,-$D$11,)</f>
        <v>1</v>
      </c>
    </row>
    <row r="16" spans="1:6">
      <c r="C16" s="2"/>
      <c r="E16">
        <f t="array" ref="E16">INDEX(Activités[ID],MATCH(1, (Activités[ID]&gt;E15)*((Activités[DÉBUT]&gt;=FenêtreDateDébut)+(Activités[FIN]&gt;=FenêtreDateDébut)&gt;0)*(Activités[DÉBUT]&lt;=(FenêtreDateDébut+FenêtreJours-1)), 0))</f>
        <v>2</v>
      </c>
      <c r="F16">
        <f t="shared" ca="1" si="0"/>
        <v>2</v>
      </c>
    </row>
    <row r="17" spans="1:35">
      <c r="C17" s="2"/>
      <c r="E17">
        <f t="array" ref="E17">INDEX(Activités[ID],MATCH(1, (Activités[ID]&gt;E16)*((Activités[DÉBUT]&gt;=FenêtreDateDébut)+(Activités[FIN]&gt;=FenêtreDateDébut)&gt;0)*(Activités[DÉBUT]&lt;=(FenêtreDateDébut+FenêtreJours-1)), 0))</f>
        <v>3</v>
      </c>
      <c r="F17">
        <f t="shared" ca="1" si="0"/>
        <v>3</v>
      </c>
    </row>
    <row r="18" spans="1:35">
      <c r="E18">
        <f t="array" ref="E18">INDEX(Activités[ID],MATCH(1, (Activités[ID]&gt;E17)*((Activités[DÉBUT]&gt;=FenêtreDateDébut)+(Activités[FIN]&gt;=FenêtreDateDébut)&gt;0)*(Activités[DÉBUT]&lt;=(FenêtreDateDébut+FenêtreJours-1)), 0))</f>
        <v>4</v>
      </c>
      <c r="F18">
        <f t="shared" ca="1" si="0"/>
        <v>4</v>
      </c>
    </row>
    <row r="19" spans="1:35">
      <c r="E19">
        <f t="array" ref="E19">INDEX(Activités[ID],MATCH(1, (Activités[ID]&gt;E18)*((Activités[DÉBUT]&gt;=FenêtreDateDébut)+(Activités[FIN]&gt;=FenêtreDateDébut)&gt;0)*(Activités[DÉBUT]&lt;=(FenêtreDateDébut+FenêtreJours-1)), 0))</f>
        <v>5</v>
      </c>
      <c r="F19">
        <f t="shared" ca="1" si="0"/>
        <v>5</v>
      </c>
    </row>
    <row r="20" spans="1:35">
      <c r="E20">
        <f t="array" ref="E20">INDEX(Activités[ID],MATCH(1, (Activités[ID]&gt;E19)*((Activités[DÉBUT]&gt;=FenêtreDateDébut)+(Activités[FIN]&gt;=FenêtreDateDébut)&gt;0)*(Activités[DÉBUT]&lt;=(FenêtreDateDébut+FenêtreJours-1)), 0))</f>
        <v>6</v>
      </c>
      <c r="F20">
        <f t="shared" ca="1" si="0"/>
        <v>6</v>
      </c>
    </row>
    <row r="21" spans="1:35">
      <c r="E21">
        <f t="array" ref="E21">INDEX(Activités[ID],MATCH(1, (Activités[ID]&gt;E20)*((Activités[DÉBUT]&gt;=FenêtreDateDébut)+(Activités[FIN]&gt;=FenêtreDateDébut)&gt;0)*(Activités[DÉBUT]&lt;=(FenêtreDateDébut+FenêtreJours-1)), 0))</f>
        <v>7</v>
      </c>
      <c r="F21">
        <f t="shared" ca="1" si="0"/>
        <v>7</v>
      </c>
    </row>
    <row r="22" spans="1:35">
      <c r="E22">
        <f t="array" ref="E22">INDEX(Activités[ID],MATCH(1, (Activités[ID]&gt;E21)*((Activités[DÉBUT]&gt;=FenêtreDateDébut)+(Activités[FIN]&gt;=FenêtreDateDébut)&gt;0)*(Activités[DÉBUT]&lt;=(FenêtreDateDébut+FenêtreJours-1)), 0))</f>
        <v>8</v>
      </c>
      <c r="F22">
        <f t="shared" ca="1" si="0"/>
        <v>8</v>
      </c>
    </row>
    <row r="23" spans="1:35">
      <c r="E23">
        <f t="array" ref="E23">INDEX(Activités[ID],MATCH(1, (Activités[ID]&gt;E22)*((Activités[DÉBUT]&gt;=FenêtreDateDébut)+(Activités[FIN]&gt;=FenêtreDateDébut)&gt;0)*(Activités[DÉBUT]&lt;=(FenêtreDateDébut+FenêtreJours-1)), 0))</f>
        <v>9</v>
      </c>
      <c r="F23">
        <f t="shared" ca="1" si="0"/>
        <v>9</v>
      </c>
    </row>
    <row r="25" spans="1:35">
      <c r="C25" t="s">
        <v>11</v>
      </c>
      <c r="D25" s="1">
        <f>DateDébut+FenêtreDécalage</f>
        <v>41975</v>
      </c>
    </row>
    <row r="26" spans="1:35">
      <c r="C26" t="s">
        <v>12</v>
      </c>
      <c r="D26">
        <v>0</v>
      </c>
    </row>
    <row r="28" spans="1:35">
      <c r="C28" t="s">
        <v>13</v>
      </c>
      <c r="D28" s="2">
        <f>'Chronologie du projet'!D20</f>
        <v>41975</v>
      </c>
    </row>
    <row r="29" spans="1:35">
      <c r="C29" t="s">
        <v>14</v>
      </c>
      <c r="D29">
        <v>30</v>
      </c>
    </row>
    <row r="31" spans="1:35">
      <c r="A31" t="s">
        <v>0</v>
      </c>
      <c r="B31" t="s">
        <v>15</v>
      </c>
      <c r="C31" t="s">
        <v>16</v>
      </c>
      <c r="D31" t="s">
        <v>17</v>
      </c>
      <c r="E31" s="1">
        <f>FenêtreDateDébut</f>
        <v>41975</v>
      </c>
      <c r="F31" s="1">
        <f t="shared" ref="F31:AI31" si="1">E31+1</f>
        <v>41976</v>
      </c>
      <c r="G31" s="1">
        <f t="shared" si="1"/>
        <v>41977</v>
      </c>
      <c r="H31" s="1">
        <f t="shared" si="1"/>
        <v>41978</v>
      </c>
      <c r="I31" s="1">
        <f t="shared" si="1"/>
        <v>41979</v>
      </c>
      <c r="J31" s="1">
        <f t="shared" si="1"/>
        <v>41980</v>
      </c>
      <c r="K31" s="1">
        <f t="shared" si="1"/>
        <v>41981</v>
      </c>
      <c r="L31" s="1">
        <f t="shared" si="1"/>
        <v>41982</v>
      </c>
      <c r="M31" s="1">
        <f t="shared" si="1"/>
        <v>41983</v>
      </c>
      <c r="N31" s="1">
        <f t="shared" si="1"/>
        <v>41984</v>
      </c>
      <c r="O31" s="1">
        <f t="shared" si="1"/>
        <v>41985</v>
      </c>
      <c r="P31" s="1">
        <f t="shared" si="1"/>
        <v>41986</v>
      </c>
      <c r="Q31" s="1">
        <f t="shared" si="1"/>
        <v>41987</v>
      </c>
      <c r="R31" s="1">
        <f t="shared" si="1"/>
        <v>41988</v>
      </c>
      <c r="S31" s="1">
        <f t="shared" si="1"/>
        <v>41989</v>
      </c>
      <c r="T31" s="1">
        <f t="shared" si="1"/>
        <v>41990</v>
      </c>
      <c r="U31" s="1">
        <f t="shared" si="1"/>
        <v>41991</v>
      </c>
      <c r="V31" s="1">
        <f t="shared" si="1"/>
        <v>41992</v>
      </c>
      <c r="W31" s="1">
        <f t="shared" si="1"/>
        <v>41993</v>
      </c>
      <c r="X31" s="1">
        <f t="shared" si="1"/>
        <v>41994</v>
      </c>
      <c r="Y31" s="1">
        <f t="shared" si="1"/>
        <v>41995</v>
      </c>
      <c r="Z31" s="1">
        <f t="shared" si="1"/>
        <v>41996</v>
      </c>
      <c r="AA31" s="1">
        <f t="shared" si="1"/>
        <v>41997</v>
      </c>
      <c r="AB31" s="1">
        <f t="shared" si="1"/>
        <v>41998</v>
      </c>
      <c r="AC31" s="1">
        <f t="shared" si="1"/>
        <v>41999</v>
      </c>
      <c r="AD31" s="1">
        <f t="shared" si="1"/>
        <v>42000</v>
      </c>
      <c r="AE31" s="1">
        <f t="shared" si="1"/>
        <v>42001</v>
      </c>
      <c r="AF31" s="1">
        <f t="shared" si="1"/>
        <v>42002</v>
      </c>
      <c r="AG31" s="1">
        <f t="shared" si="1"/>
        <v>42003</v>
      </c>
      <c r="AH31" s="1">
        <f t="shared" si="1"/>
        <v>42004</v>
      </c>
      <c r="AI31" s="1">
        <f t="shared" si="1"/>
        <v>42005</v>
      </c>
    </row>
    <row r="32" spans="1:35">
      <c r="A32">
        <v>11.3</v>
      </c>
      <c r="B32">
        <v>1</v>
      </c>
      <c r="C32">
        <f t="shared" ref="C32:C40" ca="1" si="2">F15</f>
        <v>1</v>
      </c>
      <c r="D32" t="str">
        <f ca="1">INDEX(Activités[ACTIVITÉ],MATCH($C32,Activités[ID],0))</f>
        <v>Début du projet</v>
      </c>
      <c r="E32">
        <f ca="1">CalcGrille</f>
        <v>11.3</v>
      </c>
      <c r="F32" t="e">
        <f ca="1">CalcGrille</f>
        <v>#N/A</v>
      </c>
      <c r="G32" t="e">
        <f ca="1">CalcGrille</f>
        <v>#N/A</v>
      </c>
      <c r="H32" t="e">
        <f ca="1">CalcGrille</f>
        <v>#N/A</v>
      </c>
      <c r="I32" t="e">
        <f ca="1">CalcGrille</f>
        <v>#N/A</v>
      </c>
      <c r="J32" t="e">
        <f ca="1">CalcGrille</f>
        <v>#N/A</v>
      </c>
      <c r="K32" t="e">
        <f ca="1">CalcGrille</f>
        <v>#N/A</v>
      </c>
      <c r="L32" t="e">
        <f ca="1">CalcGrille</f>
        <v>#N/A</v>
      </c>
      <c r="M32" t="e">
        <f ca="1">CalcGrille</f>
        <v>#N/A</v>
      </c>
      <c r="N32" t="e">
        <f ca="1">CalcGrille</f>
        <v>#N/A</v>
      </c>
      <c r="O32" t="e">
        <f ca="1">CalcGrille</f>
        <v>#N/A</v>
      </c>
      <c r="P32" t="e">
        <f ca="1">CalcGrille</f>
        <v>#N/A</v>
      </c>
      <c r="Q32" t="e">
        <f ca="1">CalcGrille</f>
        <v>#N/A</v>
      </c>
      <c r="R32" t="e">
        <f ca="1">CalcGrille</f>
        <v>#N/A</v>
      </c>
      <c r="S32" t="e">
        <f ca="1">CalcGrille</f>
        <v>#N/A</v>
      </c>
      <c r="T32" t="e">
        <f ca="1">CalcGrille</f>
        <v>#N/A</v>
      </c>
      <c r="U32" t="e">
        <f ca="1">CalcGrille</f>
        <v>#N/A</v>
      </c>
      <c r="V32" t="e">
        <f ca="1">CalcGrille</f>
        <v>#N/A</v>
      </c>
      <c r="W32" t="e">
        <f ca="1">CalcGrille</f>
        <v>#N/A</v>
      </c>
      <c r="X32" t="e">
        <f ca="1">CalcGrille</f>
        <v>#N/A</v>
      </c>
      <c r="Y32" t="e">
        <f ca="1">CalcGrille</f>
        <v>#N/A</v>
      </c>
      <c r="Z32" t="e">
        <f ca="1">CalcGrille</f>
        <v>#N/A</v>
      </c>
      <c r="AA32" t="e">
        <f ca="1">CalcGrille</f>
        <v>#N/A</v>
      </c>
      <c r="AB32" t="e">
        <f ca="1">CalcGrille</f>
        <v>#N/A</v>
      </c>
      <c r="AC32" t="e">
        <f ca="1">CalcGrille</f>
        <v>#N/A</v>
      </c>
      <c r="AD32" t="e">
        <f ca="1">CalcGrille</f>
        <v>#N/A</v>
      </c>
      <c r="AE32" t="e">
        <f ca="1">CalcGrille</f>
        <v>#N/A</v>
      </c>
      <c r="AF32" t="e">
        <f ca="1">CalcGrille</f>
        <v>#N/A</v>
      </c>
      <c r="AG32" t="e">
        <f ca="1">CalcGrille</f>
        <v>#N/A</v>
      </c>
      <c r="AH32" t="e">
        <f ca="1">CalcGrille</f>
        <v>#N/A</v>
      </c>
      <c r="AI32" t="e">
        <f ca="1">CalcGrille</f>
        <v>#N/A</v>
      </c>
    </row>
    <row r="33" spans="1:35">
      <c r="A33">
        <f>A32-1</f>
        <v>10.3</v>
      </c>
      <c r="B33">
        <v>2</v>
      </c>
      <c r="C33">
        <f t="shared" ca="1" si="2"/>
        <v>2</v>
      </c>
      <c r="D33" t="str">
        <f ca="1">INDEX(Activités[ACTIVITÉ],MATCH($C33,Activités[ID],0))</f>
        <v>Géneration de la base de donnée</v>
      </c>
      <c r="E33" t="e">
        <f ca="1">CalcGrille</f>
        <v>#N/A</v>
      </c>
      <c r="F33">
        <f ca="1">CalcGrille</f>
        <v>10.3</v>
      </c>
      <c r="G33">
        <f ca="1">CalcGrille</f>
        <v>10.3</v>
      </c>
      <c r="H33">
        <f ca="1">CalcGrille</f>
        <v>10.3</v>
      </c>
      <c r="I33">
        <f ca="1">CalcGrille</f>
        <v>10.3</v>
      </c>
      <c r="J33">
        <f ca="1">CalcGrille</f>
        <v>10.3</v>
      </c>
      <c r="K33">
        <f ca="1">CalcGrille</f>
        <v>10.3</v>
      </c>
      <c r="L33">
        <f ca="1">CalcGrille</f>
        <v>10.3</v>
      </c>
      <c r="M33">
        <f ca="1">CalcGrille</f>
        <v>10.3</v>
      </c>
      <c r="N33">
        <f ca="1">CalcGrille</f>
        <v>10.3</v>
      </c>
      <c r="O33">
        <f ca="1">CalcGrille</f>
        <v>10.3</v>
      </c>
      <c r="P33">
        <f ca="1">CalcGrille</f>
        <v>10.3</v>
      </c>
      <c r="Q33">
        <f ca="1">CalcGrille</f>
        <v>10.3</v>
      </c>
      <c r="R33">
        <f ca="1">CalcGrille</f>
        <v>10.3</v>
      </c>
      <c r="S33">
        <f ca="1">CalcGrille</f>
        <v>10.3</v>
      </c>
      <c r="T33">
        <f ca="1">CalcGrille</f>
        <v>10.3</v>
      </c>
      <c r="U33">
        <f ca="1">CalcGrille</f>
        <v>10.3</v>
      </c>
      <c r="V33">
        <f ca="1">CalcGrille</f>
        <v>10.3</v>
      </c>
      <c r="W33">
        <f ca="1">CalcGrille</f>
        <v>10.3</v>
      </c>
      <c r="X33">
        <f ca="1">CalcGrille</f>
        <v>10.3</v>
      </c>
      <c r="Y33" t="e">
        <f ca="1">CalcGrille</f>
        <v>#N/A</v>
      </c>
      <c r="Z33" t="e">
        <f ca="1">CalcGrille</f>
        <v>#N/A</v>
      </c>
      <c r="AA33" t="e">
        <f ca="1">CalcGrille</f>
        <v>#N/A</v>
      </c>
      <c r="AB33" t="e">
        <f ca="1">CalcGrille</f>
        <v>#N/A</v>
      </c>
      <c r="AC33" t="e">
        <f ca="1">CalcGrille</f>
        <v>#N/A</v>
      </c>
      <c r="AD33" t="e">
        <f ca="1">CalcGrille</f>
        <v>#N/A</v>
      </c>
      <c r="AE33" t="e">
        <f ca="1">CalcGrille</f>
        <v>#N/A</v>
      </c>
      <c r="AF33" t="e">
        <f ca="1">CalcGrille</f>
        <v>#N/A</v>
      </c>
      <c r="AG33" t="e">
        <f ca="1">CalcGrille</f>
        <v>#N/A</v>
      </c>
      <c r="AH33" t="e">
        <f ca="1">CalcGrille</f>
        <v>#N/A</v>
      </c>
      <c r="AI33" t="e">
        <f ca="1">CalcGrille</f>
        <v>#N/A</v>
      </c>
    </row>
    <row r="34" spans="1:35">
      <c r="A34">
        <f t="shared" ref="A34:A40" si="3">A33-1</f>
        <v>9.3000000000000007</v>
      </c>
      <c r="B34">
        <v>3</v>
      </c>
      <c r="C34">
        <f t="shared" ca="1" si="2"/>
        <v>3</v>
      </c>
      <c r="D34" t="str">
        <f ca="1">INDEX(Activités[ACTIVITÉ],MATCH($C34,Activités[ID],0))</f>
        <v>[Bdd] Première Version</v>
      </c>
      <c r="E34" t="e">
        <f ca="1">CalcGrille</f>
        <v>#N/A</v>
      </c>
      <c r="F34">
        <f ca="1">CalcGrille</f>
        <v>9.3000000000000007</v>
      </c>
      <c r="G34" t="e">
        <f ca="1">CalcGrille</f>
        <v>#N/A</v>
      </c>
      <c r="H34" t="e">
        <f ca="1">CalcGrille</f>
        <v>#N/A</v>
      </c>
      <c r="I34" t="e">
        <f ca="1">CalcGrille</f>
        <v>#N/A</v>
      </c>
      <c r="J34" t="e">
        <f ca="1">CalcGrille</f>
        <v>#N/A</v>
      </c>
      <c r="K34" t="e">
        <f ca="1">CalcGrille</f>
        <v>#N/A</v>
      </c>
      <c r="L34" t="e">
        <f ca="1">CalcGrille</f>
        <v>#N/A</v>
      </c>
      <c r="M34" t="e">
        <f ca="1">CalcGrille</f>
        <v>#N/A</v>
      </c>
      <c r="N34" t="e">
        <f ca="1">CalcGrille</f>
        <v>#N/A</v>
      </c>
      <c r="O34" t="e">
        <f ca="1">CalcGrille</f>
        <v>#N/A</v>
      </c>
      <c r="P34" t="e">
        <f ca="1">CalcGrille</f>
        <v>#N/A</v>
      </c>
      <c r="Q34" t="e">
        <f ca="1">CalcGrille</f>
        <v>#N/A</v>
      </c>
      <c r="R34" t="e">
        <f ca="1">CalcGrille</f>
        <v>#N/A</v>
      </c>
      <c r="S34" t="e">
        <f ca="1">CalcGrille</f>
        <v>#N/A</v>
      </c>
      <c r="T34" t="e">
        <f ca="1">CalcGrille</f>
        <v>#N/A</v>
      </c>
      <c r="U34" t="e">
        <f ca="1">CalcGrille</f>
        <v>#N/A</v>
      </c>
      <c r="V34" t="e">
        <f ca="1">CalcGrille</f>
        <v>#N/A</v>
      </c>
      <c r="W34" t="e">
        <f ca="1">CalcGrille</f>
        <v>#N/A</v>
      </c>
      <c r="X34" t="e">
        <f ca="1">CalcGrille</f>
        <v>#N/A</v>
      </c>
      <c r="Y34" t="e">
        <f ca="1">CalcGrille</f>
        <v>#N/A</v>
      </c>
      <c r="Z34" t="e">
        <f ca="1">CalcGrille</f>
        <v>#N/A</v>
      </c>
      <c r="AA34" t="e">
        <f ca="1">CalcGrille</f>
        <v>#N/A</v>
      </c>
      <c r="AB34" t="e">
        <f ca="1">CalcGrille</f>
        <v>#N/A</v>
      </c>
      <c r="AC34" t="e">
        <f ca="1">CalcGrille</f>
        <v>#N/A</v>
      </c>
      <c r="AD34" t="e">
        <f ca="1">CalcGrille</f>
        <v>#N/A</v>
      </c>
      <c r="AE34" t="e">
        <f ca="1">CalcGrille</f>
        <v>#N/A</v>
      </c>
      <c r="AF34" t="e">
        <f ca="1">CalcGrille</f>
        <v>#N/A</v>
      </c>
      <c r="AG34" t="e">
        <f ca="1">CalcGrille</f>
        <v>#N/A</v>
      </c>
      <c r="AH34" t="e">
        <f ca="1">CalcGrille</f>
        <v>#N/A</v>
      </c>
      <c r="AI34" t="e">
        <f ca="1">CalcGrille</f>
        <v>#N/A</v>
      </c>
    </row>
    <row r="35" spans="1:35">
      <c r="A35">
        <f t="shared" si="3"/>
        <v>8.3000000000000007</v>
      </c>
      <c r="B35">
        <v>4</v>
      </c>
      <c r="C35">
        <f t="shared" ca="1" si="2"/>
        <v>4</v>
      </c>
      <c r="D35" t="str">
        <f ca="1">INDEX(Activités[ACTIVITÉ],MATCH($C35,Activités[ID],0))</f>
        <v>[Bdd] Changement de types et ajout d'autres paramètres</v>
      </c>
      <c r="E35" t="e">
        <f ca="1">CalcGrille</f>
        <v>#N/A</v>
      </c>
      <c r="F35" t="e">
        <f ca="1">CalcGrille</f>
        <v>#N/A</v>
      </c>
      <c r="G35">
        <f ca="1">CalcGrille</f>
        <v>8.3000000000000007</v>
      </c>
      <c r="H35">
        <f ca="1">CalcGrille</f>
        <v>8.3000000000000007</v>
      </c>
      <c r="I35">
        <f ca="1">CalcGrille</f>
        <v>8.3000000000000007</v>
      </c>
      <c r="J35">
        <f ca="1">CalcGrille</f>
        <v>8.3000000000000007</v>
      </c>
      <c r="K35" t="e">
        <f ca="1">CalcGrille</f>
        <v>#N/A</v>
      </c>
      <c r="L35" t="e">
        <f ca="1">CalcGrille</f>
        <v>#N/A</v>
      </c>
      <c r="M35" t="e">
        <f ca="1">CalcGrille</f>
        <v>#N/A</v>
      </c>
      <c r="N35" t="e">
        <f ca="1">CalcGrille</f>
        <v>#N/A</v>
      </c>
      <c r="O35" t="e">
        <f ca="1">CalcGrille</f>
        <v>#N/A</v>
      </c>
      <c r="P35" t="e">
        <f ca="1">CalcGrille</f>
        <v>#N/A</v>
      </c>
      <c r="Q35" t="e">
        <f ca="1">CalcGrille</f>
        <v>#N/A</v>
      </c>
      <c r="R35" t="e">
        <f ca="1">CalcGrille</f>
        <v>#N/A</v>
      </c>
      <c r="S35" t="e">
        <f ca="1">CalcGrille</f>
        <v>#N/A</v>
      </c>
      <c r="T35" t="e">
        <f ca="1">CalcGrille</f>
        <v>#N/A</v>
      </c>
      <c r="U35" t="e">
        <f ca="1">CalcGrille</f>
        <v>#N/A</v>
      </c>
      <c r="V35" t="e">
        <f ca="1">CalcGrille</f>
        <v>#N/A</v>
      </c>
      <c r="W35" t="e">
        <f ca="1">CalcGrille</f>
        <v>#N/A</v>
      </c>
      <c r="X35" t="e">
        <f ca="1">CalcGrille</f>
        <v>#N/A</v>
      </c>
      <c r="Y35" t="e">
        <f ca="1">CalcGrille</f>
        <v>#N/A</v>
      </c>
      <c r="Z35" t="e">
        <f ca="1">CalcGrille</f>
        <v>#N/A</v>
      </c>
      <c r="AA35" t="e">
        <f ca="1">CalcGrille</f>
        <v>#N/A</v>
      </c>
      <c r="AB35" t="e">
        <f ca="1">CalcGrille</f>
        <v>#N/A</v>
      </c>
      <c r="AC35" t="e">
        <f ca="1">CalcGrille</f>
        <v>#N/A</v>
      </c>
      <c r="AD35" t="e">
        <f ca="1">CalcGrille</f>
        <v>#N/A</v>
      </c>
      <c r="AE35" t="e">
        <f ca="1">CalcGrille</f>
        <v>#N/A</v>
      </c>
      <c r="AF35" t="e">
        <f ca="1">CalcGrille</f>
        <v>#N/A</v>
      </c>
      <c r="AG35" t="e">
        <f ca="1">CalcGrille</f>
        <v>#N/A</v>
      </c>
      <c r="AH35" t="e">
        <f ca="1">CalcGrille</f>
        <v>#N/A</v>
      </c>
      <c r="AI35" t="e">
        <f ca="1">CalcGrille</f>
        <v>#N/A</v>
      </c>
    </row>
    <row r="36" spans="1:35">
      <c r="A36">
        <f t="shared" si="3"/>
        <v>7.3000000000000007</v>
      </c>
      <c r="B36">
        <v>5</v>
      </c>
      <c r="C36">
        <f t="shared" ca="1" si="2"/>
        <v>5</v>
      </c>
      <c r="D36" t="str">
        <f ca="1">INDEX(Activités[ACTIVITÉ],MATCH($C36,Activités[ID],0))</f>
        <v>[Bdd] Changement de la table user</v>
      </c>
      <c r="E36" t="e">
        <f ca="1">CalcGrille</f>
        <v>#N/A</v>
      </c>
      <c r="F36" t="e">
        <f ca="1">CalcGrille</f>
        <v>#N/A</v>
      </c>
      <c r="G36" t="e">
        <f ca="1">CalcGrille</f>
        <v>#N/A</v>
      </c>
      <c r="H36" t="e">
        <f ca="1">CalcGrille</f>
        <v>#N/A</v>
      </c>
      <c r="I36" t="e">
        <f ca="1">CalcGrille</f>
        <v>#N/A</v>
      </c>
      <c r="J36" t="e">
        <f ca="1">CalcGrille</f>
        <v>#N/A</v>
      </c>
      <c r="K36">
        <f ca="1">CalcGrille</f>
        <v>7.3000000000000007</v>
      </c>
      <c r="L36">
        <f ca="1">CalcGrille</f>
        <v>7.3000000000000007</v>
      </c>
      <c r="M36">
        <f ca="1">CalcGrille</f>
        <v>7.3000000000000007</v>
      </c>
      <c r="N36" t="e">
        <f ca="1">CalcGrille</f>
        <v>#N/A</v>
      </c>
      <c r="O36" t="e">
        <f ca="1">CalcGrille</f>
        <v>#N/A</v>
      </c>
      <c r="P36" t="e">
        <f ca="1">CalcGrille</f>
        <v>#N/A</v>
      </c>
      <c r="Q36" t="e">
        <f ca="1">CalcGrille</f>
        <v>#N/A</v>
      </c>
      <c r="R36" t="e">
        <f ca="1">CalcGrille</f>
        <v>#N/A</v>
      </c>
      <c r="S36" t="e">
        <f ca="1">CalcGrille</f>
        <v>#N/A</v>
      </c>
      <c r="T36" t="e">
        <f ca="1">CalcGrille</f>
        <v>#N/A</v>
      </c>
      <c r="U36" t="e">
        <f ca="1">CalcGrille</f>
        <v>#N/A</v>
      </c>
      <c r="V36" t="e">
        <f ca="1">CalcGrille</f>
        <v>#N/A</v>
      </c>
      <c r="W36" t="e">
        <f ca="1">CalcGrille</f>
        <v>#N/A</v>
      </c>
      <c r="X36" t="e">
        <f ca="1">CalcGrille</f>
        <v>#N/A</v>
      </c>
      <c r="Y36" t="e">
        <f ca="1">CalcGrille</f>
        <v>#N/A</v>
      </c>
      <c r="Z36" t="e">
        <f ca="1">CalcGrille</f>
        <v>#N/A</v>
      </c>
      <c r="AA36" t="e">
        <f ca="1">CalcGrille</f>
        <v>#N/A</v>
      </c>
      <c r="AB36" t="e">
        <f ca="1">CalcGrille</f>
        <v>#N/A</v>
      </c>
      <c r="AC36" t="e">
        <f ca="1">CalcGrille</f>
        <v>#N/A</v>
      </c>
      <c r="AD36" t="e">
        <f ca="1">CalcGrille</f>
        <v>#N/A</v>
      </c>
      <c r="AE36" t="e">
        <f ca="1">CalcGrille</f>
        <v>#N/A</v>
      </c>
      <c r="AF36" t="e">
        <f ca="1">CalcGrille</f>
        <v>#N/A</v>
      </c>
      <c r="AG36" t="e">
        <f ca="1">CalcGrille</f>
        <v>#N/A</v>
      </c>
      <c r="AH36" t="e">
        <f ca="1">CalcGrille</f>
        <v>#N/A</v>
      </c>
      <c r="AI36" t="e">
        <f ca="1">CalcGrille</f>
        <v>#N/A</v>
      </c>
    </row>
    <row r="37" spans="1:35">
      <c r="A37">
        <f t="shared" si="3"/>
        <v>6.3000000000000007</v>
      </c>
      <c r="B37">
        <v>6</v>
      </c>
      <c r="C37">
        <f t="shared" ca="1" si="2"/>
        <v>6</v>
      </c>
      <c r="D37" t="str">
        <f ca="1">INDEX(Activités[ACTIVITÉ],MATCH($C37,Activités[ID],0))</f>
        <v>[Bdd] Rajout de la table messagebrute</v>
      </c>
      <c r="E37" t="e">
        <f ca="1">CalcGrille</f>
        <v>#N/A</v>
      </c>
      <c r="F37" t="e">
        <f ca="1">CalcGrille</f>
        <v>#N/A</v>
      </c>
      <c r="G37" t="e">
        <f ca="1">CalcGrille</f>
        <v>#N/A</v>
      </c>
      <c r="H37" t="e">
        <f ca="1">CalcGrille</f>
        <v>#N/A</v>
      </c>
      <c r="I37" t="e">
        <f ca="1">CalcGrille</f>
        <v>#N/A</v>
      </c>
      <c r="J37" t="e">
        <f ca="1">CalcGrille</f>
        <v>#N/A</v>
      </c>
      <c r="K37" t="e">
        <f ca="1">CalcGrille</f>
        <v>#N/A</v>
      </c>
      <c r="L37" t="e">
        <f ca="1">CalcGrille</f>
        <v>#N/A</v>
      </c>
      <c r="M37" t="e">
        <f ca="1">CalcGrille</f>
        <v>#N/A</v>
      </c>
      <c r="N37" t="e">
        <f ca="1">CalcGrille</f>
        <v>#N/A</v>
      </c>
      <c r="O37" t="e">
        <f ca="1">CalcGrille</f>
        <v>#N/A</v>
      </c>
      <c r="P37" t="e">
        <f ca="1">CalcGrille</f>
        <v>#N/A</v>
      </c>
      <c r="Q37" t="e">
        <f ca="1">CalcGrille</f>
        <v>#N/A</v>
      </c>
      <c r="R37" t="e">
        <f ca="1">CalcGrille</f>
        <v>#N/A</v>
      </c>
      <c r="S37" t="e">
        <f ca="1">CalcGrille</f>
        <v>#N/A</v>
      </c>
      <c r="T37" t="e">
        <f ca="1">CalcGrille</f>
        <v>#N/A</v>
      </c>
      <c r="U37" t="e">
        <f ca="1">CalcGrille</f>
        <v>#N/A</v>
      </c>
      <c r="V37" t="e">
        <f ca="1">CalcGrille</f>
        <v>#N/A</v>
      </c>
      <c r="W37" t="e">
        <f ca="1">CalcGrille</f>
        <v>#N/A</v>
      </c>
      <c r="X37">
        <f ca="1">CalcGrille</f>
        <v>6.3000000000000007</v>
      </c>
      <c r="Y37" t="e">
        <f ca="1">CalcGrille</f>
        <v>#N/A</v>
      </c>
      <c r="Z37" t="e">
        <f ca="1">CalcGrille</f>
        <v>#N/A</v>
      </c>
      <c r="AA37" t="e">
        <f ca="1">CalcGrille</f>
        <v>#N/A</v>
      </c>
      <c r="AB37" t="e">
        <f ca="1">CalcGrille</f>
        <v>#N/A</v>
      </c>
      <c r="AC37" t="e">
        <f ca="1">CalcGrille</f>
        <v>#N/A</v>
      </c>
      <c r="AD37" t="e">
        <f ca="1">CalcGrille</f>
        <v>#N/A</v>
      </c>
      <c r="AE37" t="e">
        <f ca="1">CalcGrille</f>
        <v>#N/A</v>
      </c>
      <c r="AF37" t="e">
        <f ca="1">CalcGrille</f>
        <v>#N/A</v>
      </c>
      <c r="AG37" t="e">
        <f ca="1">CalcGrille</f>
        <v>#N/A</v>
      </c>
      <c r="AH37" t="e">
        <f ca="1">CalcGrille</f>
        <v>#N/A</v>
      </c>
      <c r="AI37" t="e">
        <f ca="1">CalcGrille</f>
        <v>#N/A</v>
      </c>
    </row>
    <row r="38" spans="1:35">
      <c r="A38">
        <f t="shared" si="3"/>
        <v>5.3000000000000007</v>
      </c>
      <c r="B38">
        <v>7</v>
      </c>
      <c r="C38">
        <f t="shared" ca="1" si="2"/>
        <v>7</v>
      </c>
      <c r="D38" t="str">
        <f ca="1">INDEX(Activités[ACTIVITÉ],MATCH($C38,Activités[ID],0))</f>
        <v>Robot filtrant les messages</v>
      </c>
      <c r="E38" t="e">
        <f ca="1">CalcGrille</f>
        <v>#N/A</v>
      </c>
      <c r="F38" t="e">
        <f ca="1">CalcGrille</f>
        <v>#N/A</v>
      </c>
      <c r="G38" t="e">
        <f ca="1">CalcGrille</f>
        <v>#N/A</v>
      </c>
      <c r="H38" t="e">
        <f ca="1">CalcGrille</f>
        <v>#N/A</v>
      </c>
      <c r="I38" t="e">
        <f ca="1">CalcGrille</f>
        <v>#N/A</v>
      </c>
      <c r="J38" t="e">
        <f ca="1">CalcGrille</f>
        <v>#N/A</v>
      </c>
      <c r="K38">
        <f ca="1">CalcGrille</f>
        <v>5.3000000000000007</v>
      </c>
      <c r="L38">
        <f ca="1">CalcGrille</f>
        <v>5.3000000000000007</v>
      </c>
      <c r="M38">
        <f ca="1">CalcGrille</f>
        <v>5.3000000000000007</v>
      </c>
      <c r="N38">
        <f ca="1">CalcGrille</f>
        <v>5.3000000000000007</v>
      </c>
      <c r="O38">
        <f ca="1">CalcGrille</f>
        <v>5.3000000000000007</v>
      </c>
      <c r="P38">
        <f ca="1">CalcGrille</f>
        <v>5.3000000000000007</v>
      </c>
      <c r="Q38">
        <f ca="1">CalcGrille</f>
        <v>5.3000000000000007</v>
      </c>
      <c r="R38">
        <f ca="1">CalcGrille</f>
        <v>5.3000000000000007</v>
      </c>
      <c r="S38">
        <f ca="1">CalcGrille</f>
        <v>5.3000000000000007</v>
      </c>
      <c r="T38">
        <f ca="1">CalcGrille</f>
        <v>5.3000000000000007</v>
      </c>
      <c r="U38">
        <f ca="1">CalcGrille</f>
        <v>5.3000000000000007</v>
      </c>
      <c r="V38">
        <f ca="1">CalcGrille</f>
        <v>5.3000000000000007</v>
      </c>
      <c r="W38">
        <f ca="1">CalcGrille</f>
        <v>5.3000000000000007</v>
      </c>
      <c r="X38">
        <f ca="1">CalcGrille</f>
        <v>5.3000000000000007</v>
      </c>
      <c r="Y38">
        <f ca="1">CalcGrille</f>
        <v>5.3000000000000007</v>
      </c>
      <c r="Z38">
        <f ca="1">CalcGrille</f>
        <v>5.3000000000000007</v>
      </c>
      <c r="AA38">
        <f ca="1">CalcGrille</f>
        <v>5.3000000000000007</v>
      </c>
      <c r="AB38">
        <f ca="1">CalcGrille</f>
        <v>5.3000000000000007</v>
      </c>
      <c r="AC38">
        <f ca="1">CalcGrille</f>
        <v>5.3000000000000007</v>
      </c>
      <c r="AD38">
        <f ca="1">CalcGrille</f>
        <v>5.3000000000000007</v>
      </c>
      <c r="AE38">
        <f ca="1">CalcGrille</f>
        <v>5.3000000000000007</v>
      </c>
      <c r="AF38">
        <f ca="1">CalcGrille</f>
        <v>5.3000000000000007</v>
      </c>
      <c r="AG38">
        <f ca="1">CalcGrille</f>
        <v>5.3000000000000007</v>
      </c>
      <c r="AH38">
        <f ca="1">CalcGrille</f>
        <v>5.3000000000000007</v>
      </c>
      <c r="AI38">
        <f ca="1">CalcGrille</f>
        <v>5.3000000000000007</v>
      </c>
    </row>
    <row r="39" spans="1:35">
      <c r="A39">
        <f t="shared" si="3"/>
        <v>4.3000000000000007</v>
      </c>
      <c r="B39">
        <v>8</v>
      </c>
      <c r="C39">
        <f t="shared" ca="1" si="2"/>
        <v>8</v>
      </c>
      <c r="D39" t="str">
        <f ca="1">INDEX(Activités[ACTIVITÉ],MATCH($C39,Activités[ID],0))</f>
        <v>[Robot] Changement de variables</v>
      </c>
      <c r="E39" t="e">
        <f ca="1">CalcGrille</f>
        <v>#N/A</v>
      </c>
      <c r="F39" t="e">
        <f ca="1">CalcGrille</f>
        <v>#N/A</v>
      </c>
      <c r="G39" t="e">
        <f ca="1">CalcGrille</f>
        <v>#N/A</v>
      </c>
      <c r="H39" t="e">
        <f ca="1">CalcGrille</f>
        <v>#N/A</v>
      </c>
      <c r="I39" t="e">
        <f ca="1">CalcGrille</f>
        <v>#N/A</v>
      </c>
      <c r="J39" t="e">
        <f ca="1">CalcGrille</f>
        <v>#N/A</v>
      </c>
      <c r="K39" t="e">
        <f ca="1">CalcGrille</f>
        <v>#N/A</v>
      </c>
      <c r="L39">
        <f ca="1">CalcGrille</f>
        <v>4.3000000000000007</v>
      </c>
      <c r="M39">
        <f ca="1">CalcGrille</f>
        <v>4.3000000000000007</v>
      </c>
      <c r="N39" t="e">
        <f ca="1">CalcGrille</f>
        <v>#N/A</v>
      </c>
      <c r="O39" t="e">
        <f ca="1">CalcGrille</f>
        <v>#N/A</v>
      </c>
      <c r="P39" t="e">
        <f ca="1">CalcGrille</f>
        <v>#N/A</v>
      </c>
      <c r="Q39" t="e">
        <f ca="1">CalcGrille</f>
        <v>#N/A</v>
      </c>
      <c r="R39" t="e">
        <f ca="1">CalcGrille</f>
        <v>#N/A</v>
      </c>
      <c r="S39" t="e">
        <f ca="1">CalcGrille</f>
        <v>#N/A</v>
      </c>
      <c r="T39" t="e">
        <f ca="1">CalcGrille</f>
        <v>#N/A</v>
      </c>
      <c r="U39" t="e">
        <f ca="1">CalcGrille</f>
        <v>#N/A</v>
      </c>
      <c r="V39" t="e">
        <f ca="1">CalcGrille</f>
        <v>#N/A</v>
      </c>
      <c r="W39" t="e">
        <f ca="1">CalcGrille</f>
        <v>#N/A</v>
      </c>
      <c r="X39" t="e">
        <f ca="1">CalcGrille</f>
        <v>#N/A</v>
      </c>
      <c r="Y39" t="e">
        <f ca="1">CalcGrille</f>
        <v>#N/A</v>
      </c>
      <c r="Z39" t="e">
        <f ca="1">CalcGrille</f>
        <v>#N/A</v>
      </c>
      <c r="AA39" t="e">
        <f ca="1">CalcGrille</f>
        <v>#N/A</v>
      </c>
      <c r="AB39" t="e">
        <f ca="1">CalcGrille</f>
        <v>#N/A</v>
      </c>
      <c r="AC39" t="e">
        <f ca="1">CalcGrille</f>
        <v>#N/A</v>
      </c>
      <c r="AD39" t="e">
        <f ca="1">CalcGrille</f>
        <v>#N/A</v>
      </c>
      <c r="AE39" t="e">
        <f ca="1">CalcGrille</f>
        <v>#N/A</v>
      </c>
      <c r="AF39" t="e">
        <f ca="1">CalcGrille</f>
        <v>#N/A</v>
      </c>
      <c r="AG39" t="e">
        <f ca="1">CalcGrille</f>
        <v>#N/A</v>
      </c>
      <c r="AH39" t="e">
        <f ca="1">CalcGrille</f>
        <v>#N/A</v>
      </c>
      <c r="AI39" t="e">
        <f ca="1">CalcGrille</f>
        <v>#N/A</v>
      </c>
    </row>
    <row r="40" spans="1:35">
      <c r="A40">
        <f t="shared" si="3"/>
        <v>3.3000000000000007</v>
      </c>
      <c r="B40">
        <v>9</v>
      </c>
      <c r="C40">
        <f t="shared" ca="1" si="2"/>
        <v>9</v>
      </c>
      <c r="D40" t="str">
        <f ca="1">INDEX(Activités[ACTIVITÉ],MATCH($C40,Activités[ID],0))</f>
        <v>[Robot] Mis sous forme d'une classe héritant de Thread</v>
      </c>
      <c r="E40" t="e">
        <f ca="1">CalcGrille</f>
        <v>#N/A</v>
      </c>
      <c r="F40" t="e">
        <f ca="1">CalcGrille</f>
        <v>#N/A</v>
      </c>
      <c r="G40" t="e">
        <f ca="1">CalcGrille</f>
        <v>#N/A</v>
      </c>
      <c r="H40" t="e">
        <f ca="1">CalcGrille</f>
        <v>#N/A</v>
      </c>
      <c r="I40" t="e">
        <f ca="1">CalcGrille</f>
        <v>#N/A</v>
      </c>
      <c r="J40" t="e">
        <f ca="1">CalcGrille</f>
        <v>#N/A</v>
      </c>
      <c r="K40" t="e">
        <f ca="1">CalcGrille</f>
        <v>#N/A</v>
      </c>
      <c r="L40" t="e">
        <f ca="1">CalcGrille</f>
        <v>#N/A</v>
      </c>
      <c r="M40" t="e">
        <f ca="1">CalcGrille</f>
        <v>#N/A</v>
      </c>
      <c r="N40" t="e">
        <f ca="1">CalcGrille</f>
        <v>#N/A</v>
      </c>
      <c r="O40" t="e">
        <f ca="1">CalcGrille</f>
        <v>#N/A</v>
      </c>
      <c r="P40" t="e">
        <f ca="1">CalcGrille</f>
        <v>#N/A</v>
      </c>
      <c r="Q40" t="e">
        <f ca="1">CalcGrille</f>
        <v>#N/A</v>
      </c>
      <c r="R40" t="e">
        <f ca="1">CalcGrille</f>
        <v>#N/A</v>
      </c>
      <c r="S40">
        <f ca="1">CalcGrille</f>
        <v>3.3000000000000007</v>
      </c>
      <c r="T40">
        <f ca="1">CalcGrille</f>
        <v>3.3000000000000007</v>
      </c>
      <c r="U40">
        <f ca="1">CalcGrille</f>
        <v>3.3000000000000007</v>
      </c>
      <c r="V40">
        <f ca="1">CalcGrille</f>
        <v>3.3000000000000007</v>
      </c>
      <c r="W40">
        <f ca="1">CalcGrille</f>
        <v>3.3000000000000007</v>
      </c>
      <c r="X40" t="e">
        <f ca="1">CalcGrille</f>
        <v>#N/A</v>
      </c>
      <c r="Y40" t="e">
        <f ca="1">CalcGrille</f>
        <v>#N/A</v>
      </c>
      <c r="Z40" t="e">
        <f ca="1">CalcGrille</f>
        <v>#N/A</v>
      </c>
      <c r="AA40" t="e">
        <f ca="1">CalcGrille</f>
        <v>#N/A</v>
      </c>
      <c r="AB40" t="e">
        <f ca="1">CalcGrille</f>
        <v>#N/A</v>
      </c>
      <c r="AC40" t="e">
        <f ca="1">CalcGrille</f>
        <v>#N/A</v>
      </c>
      <c r="AD40" t="e">
        <f ca="1">CalcGrille</f>
        <v>#N/A</v>
      </c>
      <c r="AE40" t="e">
        <f ca="1">CalcGrille</f>
        <v>#N/A</v>
      </c>
      <c r="AF40" t="e">
        <f ca="1">CalcGrille</f>
        <v>#N/A</v>
      </c>
      <c r="AG40" t="e">
        <f ca="1">CalcGrille</f>
        <v>#N/A</v>
      </c>
      <c r="AH40" t="e">
        <f ca="1">CalcGrille</f>
        <v>#N/A</v>
      </c>
      <c r="AI40" t="e">
        <f ca="1">CalcGrille</f>
        <v>#N/A</v>
      </c>
    </row>
    <row r="43" spans="1:35">
      <c r="E43" s="1">
        <f>E31</f>
        <v>41975</v>
      </c>
      <c r="F43" s="1">
        <f t="shared" ref="F43:AH43" si="4">F31</f>
        <v>41976</v>
      </c>
      <c r="G43" s="1">
        <f t="shared" si="4"/>
        <v>41977</v>
      </c>
      <c r="H43" s="1">
        <f t="shared" si="4"/>
        <v>41978</v>
      </c>
      <c r="I43" s="1">
        <f t="shared" si="4"/>
        <v>41979</v>
      </c>
      <c r="J43" s="1">
        <f t="shared" si="4"/>
        <v>41980</v>
      </c>
      <c r="K43" s="1">
        <f t="shared" si="4"/>
        <v>41981</v>
      </c>
      <c r="L43" s="1">
        <f t="shared" si="4"/>
        <v>41982</v>
      </c>
      <c r="M43" s="1">
        <f t="shared" si="4"/>
        <v>41983</v>
      </c>
      <c r="N43" s="1">
        <f t="shared" si="4"/>
        <v>41984</v>
      </c>
      <c r="O43" s="1">
        <f t="shared" si="4"/>
        <v>41985</v>
      </c>
      <c r="P43" s="1">
        <f t="shared" si="4"/>
        <v>41986</v>
      </c>
      <c r="Q43" s="1">
        <f t="shared" si="4"/>
        <v>41987</v>
      </c>
      <c r="R43" s="1">
        <f t="shared" si="4"/>
        <v>41988</v>
      </c>
      <c r="S43" s="1">
        <f t="shared" si="4"/>
        <v>41989</v>
      </c>
      <c r="T43" s="1">
        <f t="shared" si="4"/>
        <v>41990</v>
      </c>
      <c r="U43" s="1">
        <f t="shared" si="4"/>
        <v>41991</v>
      </c>
      <c r="V43" s="1">
        <f t="shared" si="4"/>
        <v>41992</v>
      </c>
      <c r="W43" s="1">
        <f t="shared" si="4"/>
        <v>41993</v>
      </c>
      <c r="X43" s="1">
        <f t="shared" si="4"/>
        <v>41994</v>
      </c>
      <c r="Y43" s="1">
        <f t="shared" si="4"/>
        <v>41995</v>
      </c>
      <c r="Z43" s="1">
        <f t="shared" si="4"/>
        <v>41996</v>
      </c>
      <c r="AA43" s="1">
        <f t="shared" si="4"/>
        <v>41997</v>
      </c>
      <c r="AB43" s="1">
        <f t="shared" si="4"/>
        <v>41998</v>
      </c>
      <c r="AC43" s="1">
        <f t="shared" si="4"/>
        <v>41999</v>
      </c>
      <c r="AD43" s="1">
        <f t="shared" si="4"/>
        <v>42000</v>
      </c>
      <c r="AE43" s="1">
        <f t="shared" si="4"/>
        <v>42001</v>
      </c>
      <c r="AF43" s="1">
        <f t="shared" si="4"/>
        <v>42002</v>
      </c>
      <c r="AG43" s="1">
        <f t="shared" si="4"/>
        <v>42003</v>
      </c>
      <c r="AH43" s="1">
        <f t="shared" si="4"/>
        <v>42004</v>
      </c>
    </row>
    <row r="44" spans="1:35">
      <c r="C44">
        <f ca="1">C32</f>
        <v>1</v>
      </c>
      <c r="D44" t="str">
        <f ca="1">UPPER(INDEX(Activités[ACTIVITÉ],MATCH($C44,Activités[ID],0)))</f>
        <v>DÉBUT DU PROJET</v>
      </c>
      <c r="E44">
        <f t="shared" ref="E44:AH44" ca="1" si="5">IF(ISERROR(F32),E32,NA())</f>
        <v>11.3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>
      <c r="C45">
        <f t="shared" ref="C45:C52" ca="1" si="6">C33</f>
        <v>2</v>
      </c>
      <c r="D45" t="str">
        <f ca="1">UPPER(INDEX(Activités[ACTIVITÉ],MATCH($C45,Activités[ID],0)))</f>
        <v>GÉNERATION DE LA BASE DE DONNÉE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>
        <f t="shared" ca="1" si="7"/>
        <v>10.3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>
      <c r="C46">
        <f t="shared" ca="1" si="6"/>
        <v>3</v>
      </c>
      <c r="D46" t="str">
        <f ca="1">UPPER(INDEX(Activités[ACTIVITÉ],MATCH($C46,Activités[ID],0)))</f>
        <v>[BDD] PREMIÈRE VERSION</v>
      </c>
      <c r="E46" t="e">
        <f t="shared" ref="E46:AH46" ca="1" si="8">IF(ISERROR(F34),E34,NA())</f>
        <v>#N/A</v>
      </c>
      <c r="F46">
        <f t="shared" ca="1" si="8"/>
        <v>9.3000000000000007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>
      <c r="C47">
        <f t="shared" ca="1" si="6"/>
        <v>4</v>
      </c>
      <c r="D47" t="str">
        <f ca="1">UPPER(INDEX(Activités[ACTIVITÉ],MATCH($C47,Activités[ID],0)))</f>
        <v>[BDD] CHANGEMENT DE TYPES ET AJOUT D'AUTRES PARAMÈTRES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>
        <f t="shared" ca="1" si="9"/>
        <v>8.3000000000000007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>
      <c r="C48">
        <f t="shared" ca="1" si="6"/>
        <v>5</v>
      </c>
      <c r="D48" t="str">
        <f ca="1">UPPER(INDEX(Activités[ACTIVITÉ],MATCH($C48,Activités[ID],0)))</f>
        <v>[BDD] CHANGEMENT DE LA TABLE USER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>
        <f t="shared" ca="1" si="10"/>
        <v>7.3000000000000007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>
      <c r="C49">
        <f t="shared" ca="1" si="6"/>
        <v>6</v>
      </c>
      <c r="D49" t="str">
        <f ca="1">UPPER(INDEX(Activités[ACTIVITÉ],MATCH($C49,Activités[ID],0)))</f>
        <v>[BDD] RAJOUT DE LA TABLE MESSAGEBRUTE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>
        <f t="shared" ca="1" si="11"/>
        <v>6.3000000000000007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>
      <c r="C50">
        <f t="shared" ca="1" si="6"/>
        <v>7</v>
      </c>
      <c r="D50" t="str">
        <f ca="1">UPPER(INDEX(Activités[ACTIVITÉ],MATCH($C50,Activités[ID],0)))</f>
        <v>ROBOT FILTRANT LES MESSAGES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>
      <c r="C51">
        <f t="shared" ca="1" si="6"/>
        <v>8</v>
      </c>
      <c r="D51" t="str">
        <f ca="1">UPPER(INDEX(Activités[ACTIVITÉ],MATCH($C51,Activités[ID],0)))</f>
        <v>[ROBOT] CHANGEMENT DE VARIABLES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>
        <f t="shared" ca="1" si="13"/>
        <v>4.3000000000000007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>
      <c r="C52">
        <f t="shared" ca="1" si="6"/>
        <v>9</v>
      </c>
      <c r="D52" t="str">
        <f ca="1">UPPER(INDEX(Activités[ACTIVITÉ],MATCH($C52,Activités[ID],0)))</f>
        <v>[ROBOT] MIS SOUS FORME D'UNE CLASSE HÉRITANT DE THREAD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>
        <f t="shared" ca="1" si="14"/>
        <v>3.3000000000000007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>
      <c r="E55" s="1">
        <f>E31</f>
        <v>41975</v>
      </c>
      <c r="F55" s="1">
        <f t="shared" ref="F55:AH55" si="15">F31</f>
        <v>41976</v>
      </c>
      <c r="G55" s="1">
        <f t="shared" si="15"/>
        <v>41977</v>
      </c>
      <c r="H55" s="1">
        <f t="shared" si="15"/>
        <v>41978</v>
      </c>
      <c r="I55" s="1">
        <f t="shared" si="15"/>
        <v>41979</v>
      </c>
      <c r="J55" s="1">
        <f t="shared" si="15"/>
        <v>41980</v>
      </c>
      <c r="K55" s="1">
        <f t="shared" si="15"/>
        <v>41981</v>
      </c>
      <c r="L55" s="1">
        <f t="shared" si="15"/>
        <v>41982</v>
      </c>
      <c r="M55" s="1">
        <f t="shared" si="15"/>
        <v>41983</v>
      </c>
      <c r="N55" s="1">
        <f t="shared" si="15"/>
        <v>41984</v>
      </c>
      <c r="O55" s="1">
        <f t="shared" si="15"/>
        <v>41985</v>
      </c>
      <c r="P55" s="1">
        <f t="shared" si="15"/>
        <v>41986</v>
      </c>
      <c r="Q55" s="1">
        <f t="shared" si="15"/>
        <v>41987</v>
      </c>
      <c r="R55" s="1">
        <f t="shared" si="15"/>
        <v>41988</v>
      </c>
      <c r="S55" s="1">
        <f t="shared" si="15"/>
        <v>41989</v>
      </c>
      <c r="T55" s="1">
        <f t="shared" si="15"/>
        <v>41990</v>
      </c>
      <c r="U55" s="1">
        <f t="shared" si="15"/>
        <v>41991</v>
      </c>
      <c r="V55" s="1">
        <f t="shared" si="15"/>
        <v>41992</v>
      </c>
      <c r="W55" s="1">
        <f t="shared" si="15"/>
        <v>41993</v>
      </c>
      <c r="X55" s="1">
        <f t="shared" si="15"/>
        <v>41994</v>
      </c>
      <c r="Y55" s="1">
        <f t="shared" si="15"/>
        <v>41995</v>
      </c>
      <c r="Z55" s="1">
        <f t="shared" si="15"/>
        <v>41996</v>
      </c>
      <c r="AA55" s="1">
        <f t="shared" si="15"/>
        <v>41997</v>
      </c>
      <c r="AB55" s="1">
        <f t="shared" si="15"/>
        <v>41998</v>
      </c>
      <c r="AC55" s="1">
        <f t="shared" si="15"/>
        <v>41999</v>
      </c>
      <c r="AD55" s="1">
        <f t="shared" si="15"/>
        <v>42000</v>
      </c>
      <c r="AE55" s="1">
        <f t="shared" si="15"/>
        <v>42001</v>
      </c>
      <c r="AF55" s="1">
        <f t="shared" si="15"/>
        <v>42002</v>
      </c>
      <c r="AG55" s="1">
        <f t="shared" si="15"/>
        <v>42003</v>
      </c>
      <c r="AH55" s="1">
        <f t="shared" si="15"/>
        <v>42004</v>
      </c>
    </row>
    <row r="56" spans="3:34">
      <c r="D56" t="s">
        <v>4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>
      <c r="D58" s="3">
        <f>DATE(YEAR(MIN(E55:AH55)),MONTH(MIN(E55:AH55)),1)</f>
        <v>41974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>
        <f t="shared" si="17"/>
        <v>0.5</v>
      </c>
      <c r="AG58">
        <f t="shared" si="17"/>
        <v>0.5</v>
      </c>
      <c r="AH58">
        <f t="shared" si="17"/>
        <v>0.5</v>
      </c>
    </row>
    <row r="59" spans="3:34">
      <c r="D59" s="3" t="str">
        <f>TEXT(D58,"mmm aaaa") &amp; " -Bande supérieure"</f>
        <v>déc 2014 -Bande supérieure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>
        <f t="shared" si="18"/>
        <v>13</v>
      </c>
      <c r="AG59">
        <f t="shared" si="18"/>
        <v>13</v>
      </c>
      <c r="AH59">
        <f t="shared" si="18"/>
        <v>13</v>
      </c>
    </row>
    <row r="60" spans="3:34">
      <c r="D60" s="3"/>
    </row>
    <row r="61" spans="3:34">
      <c r="D61" s="3">
        <f>EOMONTH(D58,0)+1</f>
        <v>42005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 t="e">
        <f t="shared" si="19"/>
        <v>#N/A</v>
      </c>
      <c r="AG61" t="e">
        <f t="shared" si="19"/>
        <v>#N/A</v>
      </c>
      <c r="AH61" t="e">
        <f t="shared" si="19"/>
        <v>#N/A</v>
      </c>
    </row>
    <row r="62" spans="3:34">
      <c r="D62" s="3" t="str">
        <f>TEXT(D61,"mmm aaaa") &amp; " -Bande supérieure"</f>
        <v>janv 2015 -Bande supérieure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 t="e">
        <f t="shared" si="20"/>
        <v>#N/A</v>
      </c>
      <c r="AG62" t="e">
        <f t="shared" si="20"/>
        <v>#N/A</v>
      </c>
      <c r="AH62" t="e">
        <f t="shared" si="20"/>
        <v>#N/A</v>
      </c>
    </row>
    <row r="63" spans="3:34">
      <c r="D63" s="3"/>
    </row>
    <row r="65" spans="4:34">
      <c r="D65" s="3">
        <f>D58+1</f>
        <v>41975</v>
      </c>
      <c r="E65">
        <f>IF(MEDIAN($D65,E$55)=E$55,0.5,NA())</f>
        <v>0.5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>
      <c r="D66" s="3">
        <f>D61+1</f>
        <v>42006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>
      <c r="D70">
        <v>3</v>
      </c>
      <c r="E70" t="str">
        <f t="shared" ref="E70:K70" si="23">LEFT(UPPER(TEXT(E55,"jjj")),$D70)</f>
        <v>MAR</v>
      </c>
      <c r="F70" t="str">
        <f t="shared" si="23"/>
        <v>MER</v>
      </c>
      <c r="G70" t="str">
        <f t="shared" si="23"/>
        <v>JEU</v>
      </c>
      <c r="H70" t="str">
        <f t="shared" si="23"/>
        <v>VEN</v>
      </c>
      <c r="I70" t="str">
        <f t="shared" si="23"/>
        <v>SAM</v>
      </c>
      <c r="J70" t="str">
        <f t="shared" si="23"/>
        <v>DIM</v>
      </c>
      <c r="K70" t="str">
        <f t="shared" si="23"/>
        <v>LUN</v>
      </c>
      <c r="L70" t="str">
        <f t="shared" ref="L70:AH70" si="24">LEFT(UPPER(TEXT(L55,"jjj")),$D70)</f>
        <v>MAR</v>
      </c>
      <c r="M70" t="str">
        <f t="shared" si="24"/>
        <v>MER</v>
      </c>
      <c r="N70" t="str">
        <f t="shared" si="24"/>
        <v>JEU</v>
      </c>
      <c r="O70" t="str">
        <f t="shared" si="24"/>
        <v>VEN</v>
      </c>
      <c r="P70" t="str">
        <f t="shared" si="24"/>
        <v>SAM</v>
      </c>
      <c r="Q70" t="str">
        <f t="shared" si="24"/>
        <v>DIM</v>
      </c>
      <c r="R70" t="str">
        <f t="shared" si="24"/>
        <v>LUN</v>
      </c>
      <c r="S70" t="str">
        <f t="shared" si="24"/>
        <v>MAR</v>
      </c>
      <c r="T70" t="str">
        <f t="shared" si="24"/>
        <v>MER</v>
      </c>
      <c r="U70" t="str">
        <f t="shared" si="24"/>
        <v>JEU</v>
      </c>
      <c r="V70" t="str">
        <f t="shared" si="24"/>
        <v>VEN</v>
      </c>
      <c r="W70" t="str">
        <f t="shared" si="24"/>
        <v>SAM</v>
      </c>
      <c r="X70" t="str">
        <f t="shared" si="24"/>
        <v>DIM</v>
      </c>
      <c r="Y70" t="str">
        <f t="shared" si="24"/>
        <v>LUN</v>
      </c>
      <c r="Z70" t="str">
        <f t="shared" si="24"/>
        <v>MAR</v>
      </c>
      <c r="AA70" t="str">
        <f t="shared" si="24"/>
        <v>MER</v>
      </c>
      <c r="AB70" t="str">
        <f t="shared" si="24"/>
        <v>JEU</v>
      </c>
      <c r="AC70" t="str">
        <f t="shared" si="24"/>
        <v>VEN</v>
      </c>
      <c r="AD70" t="str">
        <f t="shared" si="24"/>
        <v>SAM</v>
      </c>
      <c r="AE70" t="str">
        <f t="shared" si="24"/>
        <v>DIM</v>
      </c>
      <c r="AF70" t="str">
        <f t="shared" si="24"/>
        <v>LUN</v>
      </c>
      <c r="AG70" t="str">
        <f t="shared" si="24"/>
        <v>MAR</v>
      </c>
      <c r="AH70" t="str">
        <f t="shared" si="24"/>
        <v>MER</v>
      </c>
    </row>
    <row r="71" spans="4:34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>
      <c r="E72" t="str">
        <f>TEXT(E55,"jj")</f>
        <v>02</v>
      </c>
      <c r="F72" t="str">
        <f>TEXT(F55,"jj")</f>
        <v>03</v>
      </c>
      <c r="G72" t="str">
        <f t="shared" ref="G72:AH72" si="25">TEXT(G55,"jj")</f>
        <v>04</v>
      </c>
      <c r="H72" t="str">
        <f t="shared" si="25"/>
        <v>05</v>
      </c>
      <c r="I72" t="str">
        <f t="shared" si="25"/>
        <v>06</v>
      </c>
      <c r="J72" t="str">
        <f t="shared" si="25"/>
        <v>07</v>
      </c>
      <c r="K72" t="str">
        <f t="shared" si="25"/>
        <v>08</v>
      </c>
      <c r="L72" t="str">
        <f t="shared" si="25"/>
        <v>09</v>
      </c>
      <c r="M72" t="str">
        <f t="shared" si="25"/>
        <v>10</v>
      </c>
      <c r="N72" t="str">
        <f t="shared" si="25"/>
        <v>11</v>
      </c>
      <c r="O72" t="str">
        <f t="shared" si="25"/>
        <v>12</v>
      </c>
      <c r="P72" t="str">
        <f t="shared" si="25"/>
        <v>13</v>
      </c>
      <c r="Q72" t="str">
        <f t="shared" si="25"/>
        <v>14</v>
      </c>
      <c r="R72" t="str">
        <f t="shared" si="25"/>
        <v>15</v>
      </c>
      <c r="S72" t="str">
        <f t="shared" si="25"/>
        <v>16</v>
      </c>
      <c r="T72" t="str">
        <f t="shared" si="25"/>
        <v>17</v>
      </c>
      <c r="U72" t="str">
        <f t="shared" si="25"/>
        <v>18</v>
      </c>
      <c r="V72" t="str">
        <f t="shared" si="25"/>
        <v>19</v>
      </c>
      <c r="W72" t="str">
        <f t="shared" si="25"/>
        <v>20</v>
      </c>
      <c r="X72" t="str">
        <f t="shared" si="25"/>
        <v>21</v>
      </c>
      <c r="Y72" t="str">
        <f t="shared" si="25"/>
        <v>22</v>
      </c>
      <c r="Z72" t="str">
        <f>TEXT(Z55,"jj")</f>
        <v>23</v>
      </c>
      <c r="AA72" t="str">
        <f t="shared" si="25"/>
        <v>24</v>
      </c>
      <c r="AB72" t="str">
        <f t="shared" si="25"/>
        <v>25</v>
      </c>
      <c r="AC72" t="str">
        <f>TEXT(AC55,"jj")</f>
        <v>26</v>
      </c>
      <c r="AD72" t="str">
        <f t="shared" si="25"/>
        <v>27</v>
      </c>
      <c r="AE72" t="str">
        <f t="shared" si="25"/>
        <v>28</v>
      </c>
      <c r="AF72" t="str">
        <f t="shared" si="25"/>
        <v>29</v>
      </c>
      <c r="AG72" t="str">
        <f t="shared" si="25"/>
        <v>30</v>
      </c>
      <c r="AH72" t="str">
        <f t="shared" si="25"/>
        <v>31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Chronologie du projet</vt:lpstr>
      <vt:lpstr>calculs</vt:lpstr>
      <vt:lpstr>DateDébut</vt:lpstr>
      <vt:lpstr>FenêtreDateDébut</vt:lpstr>
      <vt:lpstr>FenêtreDécalage</vt:lpstr>
      <vt:lpstr>FenêtreJours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2015-01-09T19:49:20Z</dcterms:created>
  <dcterms:modified xsi:type="dcterms:W3CDTF">2015-01-10T19:49:57Z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