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eacher\Desktop\ESERCIZI EXCEL EPICODE\"/>
    </mc:Choice>
  </mc:AlternateContent>
  <xr:revisionPtr revIDLastSave="0" documentId="8_{9F63776B-B4E0-47F5-9835-C188320FD3C4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0" i="7" l="1"/>
  <c r="I11" i="7"/>
  <c r="I14" i="7"/>
  <c r="I15" i="7"/>
  <c r="I18" i="7"/>
  <c r="I19" i="7"/>
  <c r="I22" i="7"/>
  <c r="I23" i="7"/>
  <c r="I26" i="7"/>
  <c r="I27" i="7"/>
  <c r="I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8" i="7"/>
  <c r="E9" i="7"/>
  <c r="E10" i="7"/>
  <c r="E11" i="7"/>
  <c r="E7" i="7"/>
  <c r="F4" i="7"/>
  <c r="H8" i="7" s="1"/>
  <c r="H5" i="6"/>
  <c r="H6" i="6"/>
  <c r="H7" i="6"/>
  <c r="H8" i="6"/>
  <c r="H9" i="6"/>
  <c r="H10" i="6"/>
  <c r="D5" i="3"/>
  <c r="D6" i="3"/>
  <c r="D7" i="3"/>
  <c r="D8" i="3"/>
  <c r="D9" i="3"/>
  <c r="D10" i="3"/>
  <c r="D4" i="3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H4" i="4"/>
  <c r="I14" i="5"/>
  <c r="I13" i="5"/>
  <c r="I12" i="5"/>
  <c r="I11" i="5"/>
  <c r="I10" i="5"/>
  <c r="I9" i="5"/>
  <c r="I8" i="5"/>
  <c r="I6" i="5"/>
  <c r="I5" i="5"/>
  <c r="I4" i="5"/>
  <c r="I3" i="5"/>
  <c r="G3" i="2"/>
  <c r="G4" i="2"/>
  <c r="G5" i="2"/>
  <c r="G6" i="2"/>
  <c r="G7" i="2"/>
  <c r="G8" i="2"/>
  <c r="G9" i="2"/>
  <c r="G2" i="2"/>
  <c r="D16" i="4"/>
  <c r="I29" i="7" l="1"/>
  <c r="I25" i="7"/>
  <c r="I21" i="7"/>
  <c r="I17" i="7"/>
  <c r="I13" i="7"/>
  <c r="I9" i="7"/>
  <c r="I28" i="7"/>
  <c r="I24" i="7"/>
  <c r="I20" i="7"/>
  <c r="I16" i="7"/>
  <c r="I12" i="7"/>
  <c r="I8" i="7"/>
  <c r="H27" i="7"/>
  <c r="H23" i="7"/>
  <c r="H19" i="7"/>
  <c r="H15" i="7"/>
  <c r="H11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7" i="7"/>
</calcChain>
</file>

<file path=xl/sharedStrings.xml><?xml version="1.0" encoding="utf-8"?>
<sst xmlns="http://schemas.openxmlformats.org/spreadsheetml/2006/main" count="1004" uniqueCount="655">
  <si>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</si>
  <si>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</si>
  <si>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</si>
  <si>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</si>
  <si>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</si>
  <si>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</si>
  <si>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</si>
  <si>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</si>
  <si>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</si>
  <si>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</si>
  <si>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</si>
  <si>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</si>
  <si>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</si>
  <si>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</si>
  <si>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</si>
  <si>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</si>
  <si>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</si>
  <si>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</si>
  <si>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</si>
  <si>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</si>
  <si>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</si>
  <si>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</si>
  <si>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</si>
  <si>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</si>
  <si>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</si>
  <si>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</si>
  <si>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</si>
  <si>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</si>
  <si>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</si>
  <si>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</si>
  <si>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</si>
  <si>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</si>
  <si>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</si>
  <si>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</si>
  <si>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</si>
  <si>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</si>
  <si>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</si>
  <si>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</si>
  <si>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</si>
  <si>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</si>
  <si>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</si>
  <si>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</si>
  <si>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</si>
  <si>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</si>
  <si>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</si>
  <si>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</si>
  <si>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</si>
  <si>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</si>
  <si>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</si>
  <si>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</si>
  <si>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</si>
  <si>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</si>
  <si>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</si>
  <si>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</si>
  <si>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</si>
  <si>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</si>
  <si>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</si>
  <si>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</si>
  <si>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</si>
  <si>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</si>
  <si>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</si>
  <si>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</si>
  <si>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</si>
  <si>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</si>
  <si>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</si>
  <si>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</si>
  <si>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</si>
  <si>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</si>
  <si>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</si>
  <si>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</si>
  <si>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</si>
  <si>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</si>
  <si>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</si>
  <si>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</si>
  <si>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</si>
  <si>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</si>
  <si>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</si>
  <si>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</si>
  <si>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</si>
  <si>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</si>
  <si>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</si>
  <si>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</si>
  <si>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</si>
  <si>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</si>
  <si>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</si>
  <si>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</si>
  <si>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</si>
  <si>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</si>
  <si>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</si>
  <si>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</si>
  <si>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</si>
  <si>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</si>
  <si>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</si>
  <si>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</si>
  <si>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</si>
  <si>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</si>
  <si>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</si>
  <si>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</si>
  <si>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</si>
  <si>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</si>
  <si>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</si>
  <si>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</si>
  <si>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</si>
  <si>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</si>
  <si>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</si>
  <si>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</si>
  <si>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</si>
  <si>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</si>
  <si>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</si>
  <si>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</si>
  <si>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</si>
  <si>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</si>
  <si>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</si>
  <si>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</si>
  <si>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</si>
  <si>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</si>
  <si>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</si>
  <si>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</si>
  <si>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</si>
  <si>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</si>
  <si>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</si>
  <si>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</si>
  <si>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</si>
  <si>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</si>
  <si>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</si>
  <si>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</si>
  <si>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</si>
  <si>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</si>
  <si>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</si>
  <si>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</si>
  <si>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</si>
  <si>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</si>
  <si>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</si>
  <si>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</si>
  <si>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</si>
  <si>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</si>
  <si>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</si>
  <si>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</si>
  <si>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</si>
  <si>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</si>
  <si>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</si>
  <si>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</si>
  <si>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</si>
  <si>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</si>
  <si>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</si>
  <si>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</si>
  <si>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</si>
  <si>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</si>
  <si>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</si>
  <si>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</si>
  <si>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</si>
  <si>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</si>
  <si>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</si>
  <si>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</si>
  <si>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</si>
  <si>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</si>
  <si>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</si>
  <si>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</si>
  <si>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</si>
  <si>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</si>
  <si>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</si>
  <si>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</si>
  <si>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</si>
  <si>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</si>
  <si>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</si>
  <si>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</si>
  <si>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</si>
  <si>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</si>
  <si>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</si>
  <si>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</si>
  <si>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</si>
  <si>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</si>
  <si>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</si>
  <si>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</si>
  <si>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</si>
  <si>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</si>
  <si>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</si>
  <si>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</si>
  <si>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</si>
  <si>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</si>
  <si>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</si>
  <si>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</si>
  <si>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</si>
  <si>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</si>
  <si>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</si>
  <si>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</si>
  <si>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</si>
  <si>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</si>
  <si>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</si>
  <si>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</si>
  <si>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</si>
  <si>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</si>
  <si>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</si>
  <si>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</si>
  <si>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</si>
  <si>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</si>
  <si>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</si>
  <si>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</si>
  <si>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</si>
  <si>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</si>
  <si>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</si>
  <si>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</si>
  <si>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</si>
  <si>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</si>
  <si>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</si>
  <si>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</si>
  <si>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</si>
  <si>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</si>
  <si>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</si>
  <si>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</si>
  <si>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</si>
  <si>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</si>
  <si>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</si>
  <si>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</si>
  <si>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</si>
  <si>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</si>
  <si>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</si>
  <si>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</si>
  <si>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</si>
  <si>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</si>
  <si>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</si>
  <si>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</si>
  <si>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</si>
  <si>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</si>
  <si>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</si>
  <si>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</si>
  <si>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</si>
  <si>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</si>
  <si>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</si>
  <si>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</si>
  <si>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</si>
  <si>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</si>
  <si>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</si>
  <si>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</si>
  <si>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</si>
  <si>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</si>
  <si>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</si>
  <si>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</si>
  <si>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</si>
  <si>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</si>
  <si>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</si>
  <si>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</si>
  <si>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</si>
  <si>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</si>
  <si>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</si>
  <si>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</si>
  <si>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</si>
  <si>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</si>
  <si>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</si>
  <si>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</si>
  <si>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</si>
  <si>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</si>
  <si>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</si>
  <si>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</si>
  <si>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</si>
  <si>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</si>
  <si>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</si>
  <si>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</si>
  <si>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</si>
  <si>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</si>
  <si>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</si>
  <si>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</si>
  <si>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</si>
  <si>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</si>
  <si>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</si>
  <si>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</si>
  <si>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</si>
  <si>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</si>
  <si>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</si>
  <si>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</si>
  <si>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</si>
  <si>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</si>
  <si>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</si>
  <si>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</si>
  <si>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</si>
  <si>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</si>
  <si>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</si>
  <si>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</si>
  <si>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</si>
  <si>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</si>
  <si>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</si>
  <si>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</si>
  <si>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</si>
  <si>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</si>
  <si>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</si>
  <si>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</si>
  <si>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</si>
  <si>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</si>
  <si>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</si>
  <si>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</si>
  <si>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</si>
  <si>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</si>
  <si>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</si>
  <si>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</si>
  <si>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</si>
  <si>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</si>
  <si>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</si>
  <si>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</si>
  <si>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</si>
  <si>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</si>
  <si>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</si>
  <si>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</si>
  <si>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</si>
  <si>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</si>
  <si>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</si>
  <si>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</si>
  <si>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</si>
  <si>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</si>
  <si>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</si>
  <si>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</si>
  <si>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</si>
  <si>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</si>
  <si>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</si>
  <si>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</si>
  <si>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</si>
  <si>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</si>
  <si>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</si>
  <si>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</si>
  <si>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</si>
  <si>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</si>
  <si>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</si>
  <si>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</si>
  <si>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</si>
  <si>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</si>
  <si>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</si>
  <si>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</si>
  <si>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</si>
  <si>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</si>
  <si>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</si>
  <si>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</si>
  <si>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</si>
  <si>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</si>
  <si>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</si>
  <si>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</si>
  <si>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</si>
  <si>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</si>
  <si>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</si>
  <si>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</si>
  <si>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</si>
  <si>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</si>
  <si>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</si>
  <si>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</si>
  <si>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</si>
  <si>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</si>
  <si>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</si>
  <si>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</si>
  <si>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</si>
  <si>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</si>
  <si>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</si>
  <si>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</si>
  <si>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</si>
  <si>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</si>
  <si>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</si>
  <si>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</si>
  <si>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</si>
  <si>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</si>
  <si>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</si>
  <si>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</si>
  <si>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</si>
  <si>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</si>
  <si>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</si>
  <si>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</si>
  <si>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</si>
  <si>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</si>
  <si>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</si>
  <si>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</si>
  <si>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</si>
  <si>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</si>
  <si>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</si>
  <si>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</si>
  <si>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</si>
  <si>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</si>
  <si>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</si>
  <si>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</si>
  <si>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</si>
  <si>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</si>
  <si>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</si>
  <si>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</si>
  <si>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</si>
  <si>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</si>
  <si>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</si>
  <si>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</si>
  <si>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</si>
  <si>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</si>
  <si>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</si>
  <si>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</si>
  <si>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</si>
  <si>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</si>
  <si>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</si>
  <si>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</si>
  <si>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</si>
  <si>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</si>
  <si>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</si>
  <si>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</si>
  <si>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</si>
  <si>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</si>
  <si>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</si>
  <si>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</si>
  <si>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</si>
  <si>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</si>
  <si>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</si>
  <si>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</si>
  <si>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</si>
  <si>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</si>
  <si>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</si>
  <si>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</si>
  <si>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</si>
  <si>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</si>
  <si>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</si>
  <si>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</si>
  <si>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</si>
  <si>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</si>
  <si>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</si>
  <si>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</si>
  <si>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</si>
  <si>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</si>
  <si>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</si>
  <si>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</si>
  <si>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</si>
  <si>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</si>
  <si>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</si>
  <si>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</si>
  <si>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</si>
  <si>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</si>
  <si>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</si>
  <si>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</si>
  <si>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</si>
  <si>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</si>
  <si>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</si>
  <si>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</si>
  <si>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</si>
  <si>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</si>
  <si>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</si>
  <si>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</si>
  <si>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</si>
  <si>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</si>
  <si>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</si>
  <si>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</si>
  <si>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</si>
  <si>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</si>
  <si>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</si>
  <si>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</si>
  <si>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</si>
  <si>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</si>
  <si>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</si>
  <si>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</si>
  <si>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</si>
  <si>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</si>
  <si>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</si>
  <si>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</si>
  <si>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</si>
  <si>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</si>
  <si>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</si>
  <si>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</si>
  <si>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</si>
  <si>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</si>
  <si>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</si>
  <si>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</si>
  <si>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</si>
  <si>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</si>
  <si>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</si>
  <si>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</si>
  <si>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</si>
  <si>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</si>
  <si>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</si>
  <si>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</si>
  <si>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</si>
  <si>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</si>
  <si>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</si>
  <si>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</si>
  <si>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</si>
  <si>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</si>
  <si>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</si>
  <si>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</si>
  <si>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</si>
  <si>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</si>
  <si>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</si>
  <si>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</si>
  <si>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</si>
  <si>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</si>
  <si>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</si>
  <si>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</si>
  <si>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</si>
  <si>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</si>
  <si>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</si>
  <si>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</si>
  <si>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</si>
  <si>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</si>
  <si>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</si>
  <si>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</si>
  <si>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</si>
  <si>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</si>
  <si>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</si>
  <si>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</si>
  <si>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</si>
  <si>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</si>
  <si>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</si>
  <si>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</si>
  <si>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</si>
  <si>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</si>
  <si>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</si>
  <si>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</si>
  <si>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</si>
  <si>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</si>
  <si>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</si>
  <si>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</si>
  <si>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</si>
  <si>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</si>
  <si>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</si>
  <si>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</si>
  <si>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</si>
  <si>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</si>
  <si>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</si>
  <si>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</si>
  <si>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</si>
  <si>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</si>
  <si>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</si>
  <si>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</si>
  <si>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</si>
  <si>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</si>
  <si>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</si>
  <si>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</si>
  <si>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</si>
  <si>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</si>
  <si>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</si>
  <si>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</si>
  <si>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</si>
  <si>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</si>
  <si>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</si>
  <si>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</si>
  <si>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</si>
  <si>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</si>
  <si>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</si>
  <si>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</si>
  <si>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</si>
  <si>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</si>
  <si>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</si>
  <si>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</si>
  <si>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</si>
  <si>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</si>
  <si>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</si>
  <si>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</si>
  <si>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</si>
  <si>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</si>
  <si>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</si>
  <si>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</si>
  <si>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</si>
  <si>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</si>
  <si>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</si>
  <si>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</si>
  <si>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</si>
  <si>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</si>
  <si>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</si>
  <si>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</si>
  <si>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</si>
  <si>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</si>
  <si>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</si>
  <si>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</si>
  <si>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</si>
  <si>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</si>
  <si>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</si>
  <si>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</si>
  <si>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</si>
  <si>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</si>
  <si>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</si>
  <si>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</si>
  <si>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</si>
  <si>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</si>
  <si>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</si>
  <si>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</si>
  <si>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</si>
  <si>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</si>
  <si>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</si>
  <si>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</si>
  <si>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</si>
  <si>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</si>
  <si>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</si>
  <si>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</si>
  <si>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</si>
  <si>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</si>
  <si>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</si>
  <si>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</si>
  <si>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</si>
  <si>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</si>
  <si>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</si>
  <si>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</si>
  <si>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</si>
  <si>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</si>
  <si>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</si>
  <si>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</si>
  <si>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</si>
  <si>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</si>
  <si>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</si>
  <si>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</si>
  <si>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</si>
  <si>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</si>
  <si>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</si>
  <si>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</si>
  <si>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</si>
  <si>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</si>
  <si>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</si>
  <si>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</si>
  <si>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</si>
  <si>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</si>
  <si>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</si>
  <si>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</si>
  <si>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</si>
  <si>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</si>
  <si>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</si>
  <si>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</si>
  <si>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</si>
  <si>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</si>
  <si>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</si>
  <si>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</si>
  <si>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</si>
  <si>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</si>
  <si>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</si>
  <si>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</si>
  <si>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</si>
  <si>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</si>
  <si>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</si>
  <si>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</si>
  <si>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</si>
  <si>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</si>
  <si>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</si>
  <si>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</si>
  <si>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</si>
  <si>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</si>
  <si>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</si>
  <si>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</si>
  <si>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</si>
  <si>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</si>
  <si>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</si>
  <si>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</si>
  <si>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</si>
  <si>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</si>
  <si>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</si>
  <si>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</si>
  <si>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</si>
  <si>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</si>
  <si>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</si>
  <si>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</si>
  <si>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</si>
  <si>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</si>
  <si>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</si>
  <si>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</si>
  <si>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</si>
  <si>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</si>
  <si>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</t>
  </si>
  <si>
    <t>b</t>
  </si>
  <si>
    <t>c</t>
  </si>
  <si>
    <t>u</t>
  </si>
  <si>
    <t>l</t>
  </si>
  <si>
    <t>v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</si>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</sst>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0" fontId="13" fillId="8" borderId="18" xfId="2" applyBorder="1"/>
    <xf numFmtId="0" fontId="14" fillId="9" borderId="0" xfId="3"/>
    <xf numFmtId="0" fontId="12" fillId="7" borderId="23" xfId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  <xf numFmtId="0" fontId="1" fillId="0" borderId="29" xfId="0" applyNumberFormat="1" applyFont="1" applyBorder="1"/>
    <xf numFmtId="14" fontId="3" fillId="2" borderId="6" xfId="0" applyNumberFormat="1" applyFont="1" applyFill="1" applyBorder="1"/>
  </cellXfs>
  <cellStyles count="4">
    <cellStyle name="Neutrale" xfId="3" builtinId="28"/>
    <cellStyle name="Normale" xfId="0" builtinId="0"/>
    <cellStyle name="Valore non valido" xfId="2" builtinId="27"/>
    <cellStyle name="Valore valido" xfId="1" builtinId="26"/>
  </cellStyles>
  <dxfs count="20">
    <dxf>
      <font>
        <color rgb="FF0070C0"/>
      </font>
      <fill>
        <patternFill>
          <bgColor theme="4" tint="-0.24994659260841701"/>
        </patternFill>
      </fill>
    </dxf>
    <dxf>
      <font>
        <color rgb="FF0070C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39994506668294322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VLOOKUP(C4,$F$3:$H$6,2,FALSE)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zoomScale="77" zoomScaleNormal="77" workbookViewId="0">
      <pane ySplit="3" topLeftCell="A204" activePane="bottomLeft" state="frozen"/>
      <selection pane="bottomLeft" activeCell="E4" sqref="E4:E339"/>
    </sheetView>
  </sheetViews>
  <sheetFormatPr defaultColWidth="14.42578125" defaultRowHeight="15" customHeight="1" x14ac:dyDescent="0.2"/>
  <cols>
    <col min="1" max="1" width="41.28515625" customWidth="1"/>
    <col min="2" max="2" width="51.7109375" customWidth="1"/>
    <col min="3" max="3" width="28" customWidth="1"/>
    <col min="4" max="4" width="35.140625" customWidth="1"/>
    <col min="5" max="5" width="89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C4*(1+$G$3)</f>
        <v>337200</v>
      </c>
      <c r="E4" s="1" t="str">
        <f>CONCATENATE(A4,,B4)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C5*(1+$G$3)</f>
        <v>387600</v>
      </c>
      <c r="E5" s="1" t="str">
        <f t="shared" ref="E5:E68" si="1">CONCATENATE(A5,,B5)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C69*(1+$G$3)</f>
        <v>601200</v>
      </c>
      <c r="E69" s="1" t="str">
        <f t="shared" ref="E69:E132" si="3">CONCATENATE(A69,,B69)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C133*(1+$G$3)</f>
        <v>116400</v>
      </c>
      <c r="E133" s="1" t="str">
        <f t="shared" ref="E133:E196" si="5">CONCATENATE(A133,,B133)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C197*(1+$G$3)</f>
        <v>13200</v>
      </c>
      <c r="E197" s="1" t="str">
        <f t="shared" ref="E197:E260" si="7">CONCATENATE(A197,,B197)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C261*(1+$G$3)</f>
        <v>272400</v>
      </c>
      <c r="E261" s="1" t="str">
        <f t="shared" ref="E261:E324" si="9">CONCATENATE(A261,,B261)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43" si="10">C325*(1+$G$3)</f>
        <v>96000</v>
      </c>
      <c r="E325" s="1" t="str">
        <f t="shared" ref="E325:E339" si="11">CONCATENATE(A325,,B325)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648</v>
      </c>
      <c r="B2" s="11">
        <v>23</v>
      </c>
      <c r="D2" s="12">
        <v>33086</v>
      </c>
      <c r="E2" s="11">
        <v>1</v>
      </c>
      <c r="G2" s="13" t="str">
        <f>A2&amp;B2</f>
        <v>a23</v>
      </c>
    </row>
    <row r="3" spans="1:7" ht="12.75" customHeight="1" thickBot="1" x14ac:dyDescent="0.25">
      <c r="A3" s="10" t="s">
        <v>649</v>
      </c>
      <c r="B3" s="11">
        <v>31</v>
      </c>
      <c r="D3" s="12">
        <v>33087</v>
      </c>
      <c r="E3" s="11">
        <v>2</v>
      </c>
      <c r="G3" s="13" t="str">
        <f t="shared" ref="G3:G9" si="0">A3&amp;B3</f>
        <v>b31</v>
      </c>
    </row>
    <row r="4" spans="1:7" ht="12.75" customHeight="1" thickBot="1" x14ac:dyDescent="0.25">
      <c r="A4" s="10" t="s">
        <v>650</v>
      </c>
      <c r="B4" s="11">
        <v>45</v>
      </c>
      <c r="D4" s="12">
        <v>33088</v>
      </c>
      <c r="E4" s="11">
        <v>3</v>
      </c>
      <c r="G4" s="13" t="str">
        <f t="shared" si="0"/>
        <v>c45</v>
      </c>
    </row>
    <row r="5" spans="1:7" ht="12.75" customHeight="1" thickBot="1" x14ac:dyDescent="0.25">
      <c r="A5" s="10" t="s">
        <v>651</v>
      </c>
      <c r="B5" s="11">
        <v>87</v>
      </c>
      <c r="D5" s="12">
        <v>44278</v>
      </c>
      <c r="E5" s="11">
        <v>23</v>
      </c>
      <c r="G5" s="13" t="str">
        <f t="shared" si="0"/>
        <v>u87</v>
      </c>
    </row>
    <row r="6" spans="1:7" ht="12.75" customHeight="1" thickBot="1" x14ac:dyDescent="0.25">
      <c r="A6" s="10" t="s">
        <v>648</v>
      </c>
      <c r="B6" s="11">
        <v>9</v>
      </c>
      <c r="D6" s="12">
        <v>33090</v>
      </c>
      <c r="E6" s="11">
        <v>5</v>
      </c>
      <c r="G6" s="13" t="str">
        <f t="shared" si="0"/>
        <v>a9</v>
      </c>
    </row>
    <row r="7" spans="1:7" ht="12.75" customHeight="1" thickBot="1" x14ac:dyDescent="0.25">
      <c r="A7" s="10" t="s">
        <v>652</v>
      </c>
      <c r="B7" s="11">
        <v>98</v>
      </c>
      <c r="D7" s="12">
        <v>33091</v>
      </c>
      <c r="E7" s="11">
        <v>6</v>
      </c>
      <c r="G7" s="13" t="str">
        <f t="shared" si="0"/>
        <v>l98</v>
      </c>
    </row>
    <row r="8" spans="1:7" ht="12.75" customHeight="1" thickBot="1" x14ac:dyDescent="0.25">
      <c r="A8" s="10" t="s">
        <v>653</v>
      </c>
      <c r="B8" s="11">
        <v>34</v>
      </c>
      <c r="D8" s="12">
        <v>33092</v>
      </c>
      <c r="E8" s="11">
        <v>7</v>
      </c>
      <c r="G8" s="13" t="str">
        <f t="shared" si="0"/>
        <v>v34</v>
      </c>
    </row>
    <row r="9" spans="1:7" ht="12.75" customHeight="1" thickBot="1" x14ac:dyDescent="0.25">
      <c r="A9" s="14" t="s">
        <v>654</v>
      </c>
      <c r="B9" s="15">
        <v>11</v>
      </c>
      <c r="D9" s="16">
        <v>33093</v>
      </c>
      <c r="E9" s="15">
        <v>8</v>
      </c>
      <c r="G9" s="13" t="str">
        <f t="shared" si="0"/>
        <v>q11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6" sqref="D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494</v>
      </c>
      <c r="G2" s="1" t="s">
        <v>495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7" t="s">
        <v>496</v>
      </c>
      <c r="C3" s="17" t="s">
        <v>497</v>
      </c>
      <c r="D3" s="17" t="s">
        <v>498</v>
      </c>
      <c r="E3" s="1"/>
      <c r="F3" s="18">
        <v>0</v>
      </c>
      <c r="G3" s="53" t="s">
        <v>499</v>
      </c>
      <c r="H3" s="19" t="s">
        <v>499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 t="s">
        <v>500</v>
      </c>
      <c r="C4" s="1">
        <v>40</v>
      </c>
      <c r="D4" s="1" t="str">
        <f>VLOOKUP(C4,$F$3:$H$6,2,FALSE)</f>
        <v>Sufficiente</v>
      </c>
      <c r="E4" s="1"/>
      <c r="F4" s="20">
        <v>40</v>
      </c>
      <c r="G4" s="54" t="s">
        <v>501</v>
      </c>
      <c r="H4" s="21" t="s">
        <v>502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503</v>
      </c>
      <c r="C5" s="1">
        <v>60</v>
      </c>
      <c r="D5" s="1" t="str">
        <f t="shared" ref="D5:D10" si="0">VLOOKUP(C5,$F$3:$H$6,2,FALSE)</f>
        <v>Discreto</v>
      </c>
      <c r="E5" s="1"/>
      <c r="F5" s="20">
        <v>60</v>
      </c>
      <c r="G5" s="1" t="s">
        <v>504</v>
      </c>
      <c r="H5" s="21" t="s">
        <v>505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 t="s">
        <v>506</v>
      </c>
      <c r="C6" s="1">
        <v>60</v>
      </c>
      <c r="D6" s="1" t="str">
        <f t="shared" si="0"/>
        <v>Discreto</v>
      </c>
      <c r="E6" s="1"/>
      <c r="F6" s="22">
        <v>70</v>
      </c>
      <c r="G6" s="55" t="s">
        <v>507</v>
      </c>
      <c r="H6" s="23" t="s">
        <v>508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509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510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511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512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4" t="s">
        <v>513</v>
      </c>
      <c r="B14" s="25" t="s">
        <v>514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4" t="s">
        <v>513</v>
      </c>
      <c r="B15" s="25" t="s">
        <v>515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4"/>
      <c r="B16" s="25" t="s">
        <v>516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4"/>
      <c r="B17" s="25" t="s">
        <v>517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4"/>
      <c r="B18" s="25" t="s">
        <v>518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4"/>
      <c r="B19" s="25" t="s">
        <v>519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11" priority="3" operator="containsText" text="DISCRETO">
      <formula>NOT(ISERROR(SEARCH("DISCRETO",D4)))</formula>
    </cfRule>
    <cfRule type="containsText" dxfId="10" priority="5" operator="containsText" text="RESPINTO">
      <formula>NOT(ISERROR(SEARCH("RESPINTO",D4)))</formula>
    </cfRule>
    <cfRule type="containsText" dxfId="9" priority="6" operator="containsText" text="BUONO">
      <formula>NOT(ISERROR(SEARCH("BUONO",D4)))</formula>
    </cfRule>
    <cfRule type="containsText" dxfId="8" priority="7" operator="containsText" text="DISCRETO">
      <formula>NOT(ISERROR(SEARCH("DISCRETO",D4)))</formula>
    </cfRule>
    <cfRule type="containsText" dxfId="7" priority="8" operator="containsText" text="SUFFICIENTE">
      <formula>NOT(ISERROR(SEARCH("SUFFICIENTE",D4)))</formula>
    </cfRule>
    <cfRule type="cellIs" dxfId="6" priority="9" operator="equal">
      <formula>"Buono"</formula>
    </cfRule>
    <cfRule type="cellIs" dxfId="5" priority="10" operator="equal">
      <formula>"Discreto"</formula>
    </cfRule>
    <cfRule type="cellIs" dxfId="4" priority="11" operator="equal">
      <formula>"Sufficiente"</formula>
    </cfRule>
    <cfRule type="cellIs" dxfId="3" priority="12" operator="equal">
      <formula>"Respinto"</formula>
    </cfRule>
  </conditionalFormatting>
  <conditionalFormatting sqref="G3:G6">
    <cfRule type="containsText" dxfId="2" priority="1" operator="containsText" text="BUONO">
      <formula>NOT(ISERROR(SEARCH("BUONO",G3)))</formula>
    </cfRule>
    <cfRule type="containsText" dxfId="1" priority="2" operator="containsText" text="DISCRETO">
      <formula>NOT(ISERROR(SEARCH("DISCRETO",G3)))</formula>
    </cfRule>
    <cfRule type="containsText" dxfId="0" priority="4" operator="containsText" text="DISCRETO">
      <formula>NOT(ISERROR(SEARCH("DISCRETO",G3)))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G8" sqref="G8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0" t="s">
        <v>520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521</v>
      </c>
      <c r="D3" s="1" t="s">
        <v>522</v>
      </c>
      <c r="E3" s="1"/>
      <c r="F3" s="1"/>
      <c r="G3" s="26" t="s">
        <v>521</v>
      </c>
      <c r="H3" s="26" t="s">
        <v>522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523</v>
      </c>
      <c r="D4" s="27">
        <v>266</v>
      </c>
      <c r="E4" s="1"/>
      <c r="F4" s="1"/>
      <c r="G4" s="28" t="s">
        <v>524</v>
      </c>
      <c r="H4" s="29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525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2.75" customHeight="1" x14ac:dyDescent="0.2">
      <c r="A6" s="1"/>
      <c r="B6" s="1"/>
      <c r="C6" s="1" t="s">
        <v>526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2.75" customHeight="1" x14ac:dyDescent="0.2">
      <c r="A7" s="1"/>
      <c r="B7" s="1"/>
      <c r="C7" s="1" t="s">
        <v>527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2.75" customHeight="1" x14ac:dyDescent="0.2">
      <c r="A8" s="1"/>
      <c r="B8" s="1"/>
      <c r="C8" s="1" t="s">
        <v>528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2.75" customHeight="1" x14ac:dyDescent="0.2">
      <c r="A9" s="1"/>
      <c r="B9" s="1"/>
      <c r="C9" s="1" t="s">
        <v>529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2.75" customHeight="1" x14ac:dyDescent="0.2">
      <c r="A10" s="1"/>
      <c r="B10" s="1"/>
      <c r="C10" s="1" t="s">
        <v>530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2.75" customHeight="1" x14ac:dyDescent="0.2">
      <c r="A11" s="1"/>
      <c r="B11" s="1"/>
      <c r="C11" s="1" t="s">
        <v>531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2.75" customHeight="1" x14ac:dyDescent="0.2">
      <c r="A12" s="1"/>
      <c r="B12" s="1"/>
      <c r="C12" s="1" t="s">
        <v>532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12.75" customHeight="1" x14ac:dyDescent="0.2">
      <c r="A13" s="1"/>
      <c r="B13" s="1"/>
      <c r="C13" s="1" t="s">
        <v>533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12.75" customHeight="1" x14ac:dyDescent="0.2">
      <c r="A14" s="1"/>
      <c r="B14" s="1"/>
      <c r="C14" s="1" t="s">
        <v>534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12.75" customHeight="1" x14ac:dyDescent="0.2">
      <c r="A15" s="1"/>
      <c r="B15" s="1"/>
      <c r="C15" s="1" t="s">
        <v>524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12.75" customHeight="1" x14ac:dyDescent="0.2">
      <c r="A16" s="1"/>
      <c r="B16" s="1"/>
      <c r="C16" s="1" t="s">
        <v>535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5" type="noConversion"/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8" xr:uid="{DA1F2CE3-A884-4771-B9F1-2E0356719C81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0" t="s">
        <v>536</v>
      </c>
      <c r="B1" s="30" t="s">
        <v>537</v>
      </c>
      <c r="C1" s="30" t="s">
        <v>538</v>
      </c>
      <c r="D1" s="31" t="s">
        <v>539</v>
      </c>
      <c r="E1" s="31" t="s">
        <v>540</v>
      </c>
      <c r="F1" s="32"/>
      <c r="G1" s="32"/>
      <c r="H1" s="33" t="s">
        <v>541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2">
      <c r="A2" s="34">
        <v>36529</v>
      </c>
      <c r="B2" s="35" t="s">
        <v>542</v>
      </c>
      <c r="C2" s="35" t="s">
        <v>543</v>
      </c>
      <c r="D2" s="36">
        <v>50000</v>
      </c>
      <c r="E2" s="36">
        <v>16</v>
      </c>
    </row>
    <row r="3" spans="1:26" ht="13.5" customHeight="1" thickBot="1" x14ac:dyDescent="0.3">
      <c r="A3" s="34">
        <v>36534</v>
      </c>
      <c r="B3" s="35" t="s">
        <v>544</v>
      </c>
      <c r="C3" s="35" t="s">
        <v>543</v>
      </c>
      <c r="D3" s="36">
        <v>29970</v>
      </c>
      <c r="E3" s="36">
        <v>29</v>
      </c>
      <c r="H3" s="37" t="s">
        <v>543</v>
      </c>
      <c r="I3" s="38">
        <f>COUNTIF(C2:C80,"ABBIGLIAMENTO")</f>
        <v>11</v>
      </c>
    </row>
    <row r="4" spans="1:26" ht="13.5" customHeight="1" thickBot="1" x14ac:dyDescent="0.3">
      <c r="A4" s="34">
        <v>36537</v>
      </c>
      <c r="B4" s="35" t="s">
        <v>545</v>
      </c>
      <c r="C4" s="35" t="s">
        <v>546</v>
      </c>
      <c r="D4" s="36">
        <v>27560</v>
      </c>
      <c r="E4" s="36">
        <v>21</v>
      </c>
      <c r="H4" s="39" t="s">
        <v>547</v>
      </c>
      <c r="I4" s="38">
        <f>COUNTIF(C2:C80,"ALIMENTARI")</f>
        <v>5</v>
      </c>
    </row>
    <row r="5" spans="1:26" ht="13.5" customHeight="1" thickBot="1" x14ac:dyDescent="0.3">
      <c r="A5" s="34">
        <v>36543</v>
      </c>
      <c r="B5" s="35" t="s">
        <v>548</v>
      </c>
      <c r="C5" s="35" t="s">
        <v>549</v>
      </c>
      <c r="D5" s="36">
        <v>43500</v>
      </c>
      <c r="E5" s="36">
        <v>29</v>
      </c>
      <c r="H5" s="39" t="s">
        <v>550</v>
      </c>
      <c r="I5" s="38">
        <f>COUNTIF(C2:C80,"PERSONALE")</f>
        <v>4</v>
      </c>
    </row>
    <row r="6" spans="1:26" ht="13.5" customHeight="1" thickBot="1" x14ac:dyDescent="0.3">
      <c r="A6" s="34">
        <v>36545</v>
      </c>
      <c r="B6" s="35" t="s">
        <v>551</v>
      </c>
      <c r="C6" s="35" t="s">
        <v>550</v>
      </c>
      <c r="D6" s="36">
        <v>13500</v>
      </c>
      <c r="E6" s="36">
        <v>15</v>
      </c>
      <c r="H6" s="40" t="s">
        <v>552</v>
      </c>
      <c r="I6" s="38">
        <f>COUNTIF(C2:C80,"HARDWARE")</f>
        <v>4</v>
      </c>
    </row>
    <row r="7" spans="1:26" ht="13.5" customHeight="1" thickBot="1" x14ac:dyDescent="0.25">
      <c r="A7" s="34">
        <v>36547</v>
      </c>
      <c r="B7" s="35" t="s">
        <v>553</v>
      </c>
      <c r="C7" s="35" t="s">
        <v>554</v>
      </c>
      <c r="D7" s="36">
        <v>50800</v>
      </c>
      <c r="E7" s="36">
        <v>22</v>
      </c>
    </row>
    <row r="8" spans="1:26" ht="13.5" customHeight="1" thickBot="1" x14ac:dyDescent="0.25">
      <c r="A8" s="34">
        <v>36548</v>
      </c>
      <c r="B8" s="35" t="s">
        <v>555</v>
      </c>
      <c r="C8" s="35" t="s">
        <v>556</v>
      </c>
      <c r="D8" s="36">
        <v>98450</v>
      </c>
      <c r="E8" s="36">
        <v>21</v>
      </c>
      <c r="H8" s="41" t="s">
        <v>545</v>
      </c>
      <c r="I8" s="63">
        <f>COUNTIFS(B2:B80,"H&amp;B")</f>
        <v>2</v>
      </c>
    </row>
    <row r="9" spans="1:26" ht="13.5" customHeight="1" thickBot="1" x14ac:dyDescent="0.25">
      <c r="A9" s="34">
        <v>36551</v>
      </c>
      <c r="B9" s="35" t="s">
        <v>545</v>
      </c>
      <c r="C9" s="35" t="s">
        <v>546</v>
      </c>
      <c r="D9" s="36">
        <v>45890</v>
      </c>
      <c r="E9" s="36">
        <v>18</v>
      </c>
      <c r="H9" s="42" t="s">
        <v>553</v>
      </c>
      <c r="I9" s="63">
        <f>COUNTIF(B2:B80,"ALLSTATE")</f>
        <v>1</v>
      </c>
    </row>
    <row r="10" spans="1:26" ht="13.5" customHeight="1" thickBot="1" x14ac:dyDescent="0.25">
      <c r="A10" s="34">
        <v>36552</v>
      </c>
      <c r="B10" s="35" t="s">
        <v>557</v>
      </c>
      <c r="C10" s="35" t="s">
        <v>558</v>
      </c>
      <c r="D10" s="36">
        <v>7950</v>
      </c>
      <c r="E10" s="36">
        <v>23</v>
      </c>
      <c r="H10" s="42" t="s">
        <v>555</v>
      </c>
      <c r="I10" s="63">
        <f>COUNTIF(B2:B80,"CANON USA")</f>
        <v>1</v>
      </c>
    </row>
    <row r="11" spans="1:26" ht="13.5" customHeight="1" thickBot="1" x14ac:dyDescent="0.25">
      <c r="A11" s="34">
        <v>36553</v>
      </c>
      <c r="B11" s="35" t="s">
        <v>559</v>
      </c>
      <c r="C11" s="35" t="s">
        <v>556</v>
      </c>
      <c r="D11" s="36">
        <v>87450</v>
      </c>
      <c r="E11" s="36">
        <v>24</v>
      </c>
      <c r="H11" s="42" t="s">
        <v>557</v>
      </c>
      <c r="I11" s="63">
        <f>COUNTIF(B2:B80,"AMERICA ONLINE")</f>
        <v>1</v>
      </c>
    </row>
    <row r="12" spans="1:26" ht="13.5" customHeight="1" thickBot="1" x14ac:dyDescent="0.25">
      <c r="A12" s="34">
        <v>36554</v>
      </c>
      <c r="B12" s="35" t="s">
        <v>560</v>
      </c>
      <c r="C12" s="35" t="s">
        <v>561</v>
      </c>
      <c r="D12" s="36">
        <v>295000</v>
      </c>
      <c r="E12" s="36">
        <v>27</v>
      </c>
      <c r="H12" s="42" t="s">
        <v>562</v>
      </c>
      <c r="I12" s="63">
        <f>COUNTIF(B2:B80,"BIOBOTTOMS")</f>
        <v>4</v>
      </c>
    </row>
    <row r="13" spans="1:26" ht="13.5" customHeight="1" thickBot="1" x14ac:dyDescent="0.25">
      <c r="A13" s="34">
        <v>36555</v>
      </c>
      <c r="B13" s="35" t="s">
        <v>548</v>
      </c>
      <c r="C13" s="35" t="s">
        <v>563</v>
      </c>
      <c r="D13" s="36">
        <v>348980</v>
      </c>
      <c r="E13" s="36">
        <v>15</v>
      </c>
      <c r="H13" s="42" t="s">
        <v>564</v>
      </c>
      <c r="I13" s="63">
        <f>COUNTIF(B2:B80,"EPCOT CENTER")</f>
        <v>2</v>
      </c>
    </row>
    <row r="14" spans="1:26" ht="13.5" customHeight="1" thickBot="1" x14ac:dyDescent="0.25">
      <c r="A14" s="34">
        <v>36558</v>
      </c>
      <c r="B14" s="35" t="s">
        <v>565</v>
      </c>
      <c r="C14" s="35" t="s">
        <v>566</v>
      </c>
      <c r="D14" s="36">
        <v>127490</v>
      </c>
      <c r="E14" s="36">
        <v>17</v>
      </c>
      <c r="H14" s="43" t="s">
        <v>567</v>
      </c>
      <c r="I14" s="63">
        <f>COUNTIF(B2:B80,"BIERGARTEN")</f>
        <v>1</v>
      </c>
    </row>
    <row r="15" spans="1:26" ht="13.5" customHeight="1" x14ac:dyDescent="0.2">
      <c r="A15" s="34">
        <v>36558</v>
      </c>
      <c r="B15" s="35" t="s">
        <v>568</v>
      </c>
      <c r="C15" s="35" t="s">
        <v>546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569</v>
      </c>
      <c r="C16" s="35" t="s">
        <v>570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571</v>
      </c>
      <c r="C17" s="35" t="s">
        <v>570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572</v>
      </c>
      <c r="C18" s="35" t="s">
        <v>573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562</v>
      </c>
      <c r="C19" s="35" t="s">
        <v>543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551</v>
      </c>
      <c r="C20" s="35" t="s">
        <v>550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574</v>
      </c>
      <c r="C21" s="35" t="s">
        <v>575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564</v>
      </c>
      <c r="C22" s="35" t="s">
        <v>546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567</v>
      </c>
      <c r="C23" s="35" t="s">
        <v>576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577</v>
      </c>
      <c r="C24" s="35" t="s">
        <v>576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562</v>
      </c>
      <c r="C25" s="35" t="s">
        <v>543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564</v>
      </c>
      <c r="C26" s="35" t="s">
        <v>546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577</v>
      </c>
      <c r="C27" s="35" t="s">
        <v>576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577</v>
      </c>
      <c r="C28" s="35" t="s">
        <v>576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578</v>
      </c>
      <c r="C29" s="35" t="s">
        <v>543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579</v>
      </c>
      <c r="C30" s="35" t="s">
        <v>563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580</v>
      </c>
      <c r="C31" s="35" t="s">
        <v>581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582</v>
      </c>
      <c r="C32" s="35" t="s">
        <v>576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583</v>
      </c>
      <c r="C33" s="35" t="s">
        <v>576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584</v>
      </c>
      <c r="C34" s="35" t="s">
        <v>575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585</v>
      </c>
      <c r="C35" s="35" t="s">
        <v>586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587</v>
      </c>
      <c r="C36" s="35" t="s">
        <v>576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565</v>
      </c>
      <c r="C37" s="35" t="s">
        <v>566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588</v>
      </c>
      <c r="C38" s="35" t="s">
        <v>573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542</v>
      </c>
      <c r="C39" s="35" t="s">
        <v>589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590</v>
      </c>
      <c r="C40" s="35" t="s">
        <v>591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568</v>
      </c>
      <c r="C41" s="35" t="s">
        <v>546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592</v>
      </c>
      <c r="C42" s="35" t="s">
        <v>552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593</v>
      </c>
      <c r="C43" s="35" t="s">
        <v>543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584</v>
      </c>
      <c r="C44" s="35" t="s">
        <v>575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594</v>
      </c>
      <c r="C45" s="35" t="s">
        <v>575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595</v>
      </c>
      <c r="C46" s="35" t="s">
        <v>596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588</v>
      </c>
      <c r="C47" s="35" t="s">
        <v>573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597</v>
      </c>
      <c r="C48" s="35" t="s">
        <v>546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598</v>
      </c>
      <c r="C49" s="35" t="s">
        <v>596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598</v>
      </c>
      <c r="C50" s="35" t="s">
        <v>596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599</v>
      </c>
      <c r="C51" s="35" t="s">
        <v>552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600</v>
      </c>
      <c r="C52" s="35" t="s">
        <v>601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578</v>
      </c>
      <c r="C53" s="35" t="s">
        <v>543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562</v>
      </c>
      <c r="C54" s="35" t="s">
        <v>543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562</v>
      </c>
      <c r="C55" s="35" t="s">
        <v>543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579</v>
      </c>
      <c r="C56" s="35" t="s">
        <v>563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551</v>
      </c>
      <c r="C57" s="35" t="s">
        <v>550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602</v>
      </c>
      <c r="C58" s="35" t="s">
        <v>547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603</v>
      </c>
      <c r="C59" s="35" t="s">
        <v>596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593</v>
      </c>
      <c r="C60" s="35" t="s">
        <v>543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574</v>
      </c>
      <c r="C61" s="35" t="s">
        <v>575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602</v>
      </c>
      <c r="C62" s="35" t="s">
        <v>547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574</v>
      </c>
      <c r="C63" s="35" t="s">
        <v>575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592</v>
      </c>
      <c r="C64" s="35" t="s">
        <v>552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592</v>
      </c>
      <c r="C65" s="35" t="s">
        <v>552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604</v>
      </c>
      <c r="C66" s="35" t="s">
        <v>547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605</v>
      </c>
      <c r="C67" s="35" t="s">
        <v>606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607</v>
      </c>
      <c r="C68" s="35" t="s">
        <v>549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608</v>
      </c>
      <c r="C69" s="35" t="s">
        <v>546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597</v>
      </c>
      <c r="C70" s="35" t="s">
        <v>546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609</v>
      </c>
      <c r="C71" s="35" t="s">
        <v>589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605</v>
      </c>
      <c r="C72" s="35" t="s">
        <v>606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551</v>
      </c>
      <c r="C73" s="35" t="s">
        <v>550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604</v>
      </c>
      <c r="C74" s="35" t="s">
        <v>547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548</v>
      </c>
      <c r="C75" s="35" t="s">
        <v>549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593</v>
      </c>
      <c r="C76" s="35" t="s">
        <v>543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610</v>
      </c>
      <c r="C77" s="35" t="s">
        <v>573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611</v>
      </c>
      <c r="C78" s="35" t="s">
        <v>546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611</v>
      </c>
      <c r="C79" s="35" t="s">
        <v>546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612</v>
      </c>
      <c r="C80" s="35" t="s">
        <v>547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1" t="s">
        <v>613</v>
      </c>
      <c r="C1" s="62"/>
      <c r="D1" s="62"/>
    </row>
    <row r="2" spans="1:11" ht="12.75" customHeight="1" x14ac:dyDescent="0.2"/>
    <row r="3" spans="1:11" ht="12.75" customHeight="1" x14ac:dyDescent="0.3">
      <c r="A3" s="44" t="s">
        <v>614</v>
      </c>
      <c r="B3" s="45" t="s">
        <v>615</v>
      </c>
      <c r="C3" s="45" t="s">
        <v>616</v>
      </c>
      <c r="D3" s="44" t="s">
        <v>617</v>
      </c>
      <c r="E3" s="46" t="s">
        <v>618</v>
      </c>
      <c r="G3" s="47" t="s">
        <v>619</v>
      </c>
      <c r="H3" s="25"/>
      <c r="I3" s="25"/>
      <c r="J3" s="25"/>
      <c r="K3" s="25"/>
    </row>
    <row r="4" spans="1:11" ht="12.75" customHeight="1" x14ac:dyDescent="0.2">
      <c r="A4" s="35" t="s">
        <v>523</v>
      </c>
      <c r="B4" s="34">
        <v>37622</v>
      </c>
      <c r="C4" s="35" t="s">
        <v>620</v>
      </c>
      <c r="D4" s="35" t="s">
        <v>621</v>
      </c>
      <c r="E4" s="36">
        <v>23</v>
      </c>
    </row>
    <row r="5" spans="1:11" ht="12.75" customHeight="1" thickBot="1" x14ac:dyDescent="0.25">
      <c r="A5" s="35" t="s">
        <v>523</v>
      </c>
      <c r="B5" s="34">
        <v>37626</v>
      </c>
      <c r="C5" s="35" t="s">
        <v>622</v>
      </c>
      <c r="D5" s="35" t="s">
        <v>623</v>
      </c>
      <c r="E5" s="36">
        <v>25</v>
      </c>
      <c r="G5" s="48" t="s">
        <v>624</v>
      </c>
      <c r="H5" s="49">
        <f>SUMIF(C4:C26,"ELETTRONICA",E4:E26)</f>
        <v>893.5</v>
      </c>
    </row>
    <row r="6" spans="1:11" ht="12.75" customHeight="1" thickBot="1" x14ac:dyDescent="0.25">
      <c r="A6" s="35" t="s">
        <v>523</v>
      </c>
      <c r="B6" s="34">
        <v>10</v>
      </c>
      <c r="C6" s="35" t="s">
        <v>625</v>
      </c>
      <c r="D6" s="35" t="s">
        <v>626</v>
      </c>
      <c r="E6" s="36">
        <v>69</v>
      </c>
      <c r="G6" s="50" t="s">
        <v>620</v>
      </c>
      <c r="H6" s="49">
        <f>SUMIF(C4:C26,"ALIMENTARI",E4:E26)</f>
        <v>121</v>
      </c>
    </row>
    <row r="7" spans="1:11" ht="12.75" customHeight="1" thickBot="1" x14ac:dyDescent="0.25">
      <c r="A7" s="35" t="s">
        <v>523</v>
      </c>
      <c r="B7" s="34">
        <v>37634</v>
      </c>
      <c r="C7" s="35" t="s">
        <v>627</v>
      </c>
      <c r="D7" s="35" t="s">
        <v>628</v>
      </c>
      <c r="E7" s="36">
        <v>554</v>
      </c>
      <c r="G7" s="50" t="s">
        <v>629</v>
      </c>
      <c r="H7" s="49">
        <f>SUMIF(C4:C26,"ABBIGLIAMENTO",E4:E26)</f>
        <v>832</v>
      </c>
    </row>
    <row r="8" spans="1:11" ht="12.75" customHeight="1" thickBot="1" x14ac:dyDescent="0.25">
      <c r="A8" s="35" t="s">
        <v>523</v>
      </c>
      <c r="B8" s="34">
        <v>37635</v>
      </c>
      <c r="C8" s="35" t="s">
        <v>622</v>
      </c>
      <c r="D8" s="35" t="s">
        <v>630</v>
      </c>
      <c r="E8" s="36">
        <v>569</v>
      </c>
      <c r="G8" s="50" t="s">
        <v>631</v>
      </c>
      <c r="H8" s="49">
        <f>SUMIF(C4:C26,"SVAGO",E4:E26)</f>
        <v>19</v>
      </c>
    </row>
    <row r="9" spans="1:11" ht="12.75" customHeight="1" thickBot="1" x14ac:dyDescent="0.25">
      <c r="A9" s="35" t="s">
        <v>523</v>
      </c>
      <c r="B9" s="34">
        <v>37642</v>
      </c>
      <c r="C9" s="35" t="s">
        <v>627</v>
      </c>
      <c r="D9" s="35" t="s">
        <v>632</v>
      </c>
      <c r="E9" s="36">
        <v>58</v>
      </c>
      <c r="G9" s="50" t="s">
        <v>627</v>
      </c>
      <c r="H9" s="49">
        <f>SUMIF(C4:C26,"AUTOMOBILE",E4:E26)</f>
        <v>766</v>
      </c>
    </row>
    <row r="10" spans="1:11" ht="12.75" customHeight="1" thickBot="1" x14ac:dyDescent="0.25">
      <c r="A10" s="35" t="s">
        <v>523</v>
      </c>
      <c r="B10" s="34">
        <v>37650</v>
      </c>
      <c r="C10" s="35" t="s">
        <v>622</v>
      </c>
      <c r="D10" s="35" t="s">
        <v>633</v>
      </c>
      <c r="E10" s="36">
        <v>885</v>
      </c>
      <c r="G10" s="51" t="s">
        <v>622</v>
      </c>
      <c r="H10" s="49">
        <f>SUMIF(C4:C26,"CASA",E4:E26)</f>
        <v>1479</v>
      </c>
    </row>
    <row r="11" spans="1:11" ht="12.75" customHeight="1" x14ac:dyDescent="0.2">
      <c r="A11" s="35" t="s">
        <v>525</v>
      </c>
      <c r="B11" s="34">
        <v>37653</v>
      </c>
      <c r="C11" s="35" t="s">
        <v>624</v>
      </c>
      <c r="D11" s="35" t="s">
        <v>634</v>
      </c>
      <c r="E11" s="36">
        <v>821</v>
      </c>
    </row>
    <row r="12" spans="1:11" ht="12.75" customHeight="1" x14ac:dyDescent="0.2">
      <c r="A12" s="35" t="s">
        <v>525</v>
      </c>
      <c r="B12" s="34">
        <v>37657</v>
      </c>
      <c r="C12" s="35" t="s">
        <v>627</v>
      </c>
      <c r="D12" s="35" t="s">
        <v>632</v>
      </c>
      <c r="E12" s="36">
        <v>23</v>
      </c>
    </row>
    <row r="13" spans="1:11" ht="12.75" customHeight="1" x14ac:dyDescent="0.2">
      <c r="A13" s="35" t="s">
        <v>525</v>
      </c>
      <c r="B13" s="34">
        <v>37658</v>
      </c>
      <c r="C13" s="35" t="s">
        <v>620</v>
      </c>
      <c r="D13" s="35" t="s">
        <v>621</v>
      </c>
      <c r="E13" s="36">
        <v>36</v>
      </c>
    </row>
    <row r="14" spans="1:11" ht="12.75" customHeight="1" x14ac:dyDescent="0.2">
      <c r="A14" s="35" t="s">
        <v>525</v>
      </c>
      <c r="B14" s="34">
        <v>37663</v>
      </c>
      <c r="C14" s="35" t="s">
        <v>631</v>
      </c>
      <c r="D14" s="35" t="s">
        <v>635</v>
      </c>
      <c r="E14" s="36">
        <v>5</v>
      </c>
    </row>
    <row r="15" spans="1:11" ht="12.75" customHeight="1" x14ac:dyDescent="0.2">
      <c r="A15" s="35" t="s">
        <v>525</v>
      </c>
      <c r="B15" s="34">
        <v>37666</v>
      </c>
      <c r="C15" s="35" t="s">
        <v>629</v>
      </c>
      <c r="D15" s="35" t="s">
        <v>636</v>
      </c>
      <c r="E15" s="36">
        <v>266</v>
      </c>
    </row>
    <row r="16" spans="1:11" ht="12.75" customHeight="1" x14ac:dyDescent="0.2">
      <c r="A16" s="35" t="s">
        <v>525</v>
      </c>
      <c r="B16" s="34">
        <v>37671</v>
      </c>
      <c r="C16" s="35" t="s">
        <v>629</v>
      </c>
      <c r="D16" s="35" t="s">
        <v>637</v>
      </c>
      <c r="E16" s="36">
        <v>221</v>
      </c>
    </row>
    <row r="17" spans="1:5" ht="12.75" customHeight="1" x14ac:dyDescent="0.2">
      <c r="A17" s="35" t="s">
        <v>525</v>
      </c>
      <c r="B17" s="34">
        <v>37673</v>
      </c>
      <c r="C17" s="35" t="s">
        <v>627</v>
      </c>
      <c r="D17" s="35" t="s">
        <v>632</v>
      </c>
      <c r="E17" s="36">
        <v>56</v>
      </c>
    </row>
    <row r="18" spans="1:5" ht="12.75" customHeight="1" x14ac:dyDescent="0.2">
      <c r="A18" s="35" t="s">
        <v>525</v>
      </c>
      <c r="B18" s="34">
        <v>37675</v>
      </c>
      <c r="C18" s="35" t="s">
        <v>620</v>
      </c>
      <c r="D18" s="35" t="s">
        <v>638</v>
      </c>
      <c r="E18" s="36">
        <v>11</v>
      </c>
    </row>
    <row r="19" spans="1:5" ht="12.75" customHeight="1" x14ac:dyDescent="0.2">
      <c r="A19" s="35" t="s">
        <v>525</v>
      </c>
      <c r="B19" s="34">
        <v>37678</v>
      </c>
      <c r="C19" s="35" t="s">
        <v>627</v>
      </c>
      <c r="D19" s="35" t="s">
        <v>632</v>
      </c>
      <c r="E19" s="36">
        <v>25</v>
      </c>
    </row>
    <row r="20" spans="1:5" ht="12.75" customHeight="1" x14ac:dyDescent="0.2">
      <c r="A20" s="35" t="s">
        <v>526</v>
      </c>
      <c r="B20" s="34">
        <v>37682</v>
      </c>
      <c r="C20" s="35" t="s">
        <v>624</v>
      </c>
      <c r="D20" s="35" t="s">
        <v>639</v>
      </c>
      <c r="E20" s="36">
        <v>72.5</v>
      </c>
    </row>
    <row r="21" spans="1:5" ht="12.75" customHeight="1" x14ac:dyDescent="0.2">
      <c r="A21" s="35" t="s">
        <v>526</v>
      </c>
      <c r="B21" s="34">
        <v>37685</v>
      </c>
      <c r="C21" s="35" t="s">
        <v>627</v>
      </c>
      <c r="D21" s="35" t="s">
        <v>632</v>
      </c>
      <c r="E21" s="36">
        <v>30</v>
      </c>
    </row>
    <row r="22" spans="1:5" ht="12.75" customHeight="1" x14ac:dyDescent="0.2">
      <c r="A22" s="35" t="s">
        <v>526</v>
      </c>
      <c r="B22" s="34">
        <v>37690</v>
      </c>
      <c r="C22" s="35" t="s">
        <v>620</v>
      </c>
      <c r="D22" s="35" t="s">
        <v>621</v>
      </c>
      <c r="E22" s="36">
        <v>51</v>
      </c>
    </row>
    <row r="23" spans="1:5" ht="12.75" customHeight="1" x14ac:dyDescent="0.2">
      <c r="A23" s="35" t="s">
        <v>526</v>
      </c>
      <c r="B23" s="34">
        <v>37695</v>
      </c>
      <c r="C23" s="35" t="s">
        <v>631</v>
      </c>
      <c r="D23" s="35" t="s">
        <v>635</v>
      </c>
      <c r="E23" s="36">
        <v>14</v>
      </c>
    </row>
    <row r="24" spans="1:5" ht="12.75" customHeight="1" x14ac:dyDescent="0.2">
      <c r="A24" s="35" t="s">
        <v>526</v>
      </c>
      <c r="B24" s="34">
        <v>37699</v>
      </c>
      <c r="C24" s="35" t="s">
        <v>629</v>
      </c>
      <c r="D24" s="35" t="s">
        <v>640</v>
      </c>
      <c r="E24" s="36">
        <v>75</v>
      </c>
    </row>
    <row r="25" spans="1:5" ht="12.75" customHeight="1" x14ac:dyDescent="0.2">
      <c r="A25" s="35" t="s">
        <v>526</v>
      </c>
      <c r="B25" s="34">
        <v>37701</v>
      </c>
      <c r="C25" s="35" t="s">
        <v>629</v>
      </c>
      <c r="D25" s="35" t="s">
        <v>641</v>
      </c>
      <c r="E25" s="36">
        <v>270</v>
      </c>
    </row>
    <row r="26" spans="1:5" ht="12.75" customHeight="1" x14ac:dyDescent="0.2">
      <c r="A26" s="35" t="s">
        <v>526</v>
      </c>
      <c r="B26" s="34">
        <v>37705</v>
      </c>
      <c r="C26" s="35" t="s">
        <v>627</v>
      </c>
      <c r="D26" s="35" t="s">
        <v>632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4.1406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642</v>
      </c>
    </row>
    <row r="2" spans="1:9" ht="12.75" customHeight="1" x14ac:dyDescent="0.25">
      <c r="A2" s="52"/>
    </row>
    <row r="3" spans="1:9" ht="12.75" customHeight="1" x14ac:dyDescent="0.2">
      <c r="A3" s="34"/>
    </row>
    <row r="4" spans="1:9" ht="12.75" customHeight="1" x14ac:dyDescent="0.2">
      <c r="A4" s="34"/>
      <c r="E4" s="47" t="s">
        <v>643</v>
      </c>
      <c r="F4" s="64">
        <f ca="1">TODAY(  )</f>
        <v>45377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615</v>
      </c>
      <c r="B6" s="35" t="s">
        <v>616</v>
      </c>
      <c r="C6" s="35" t="s">
        <v>617</v>
      </c>
      <c r="D6" s="35" t="s">
        <v>618</v>
      </c>
      <c r="E6" s="47" t="s">
        <v>644</v>
      </c>
      <c r="F6" s="47" t="s">
        <v>521</v>
      </c>
      <c r="G6" s="47" t="s">
        <v>645</v>
      </c>
      <c r="H6" s="47" t="s">
        <v>646</v>
      </c>
      <c r="I6" s="47" t="s">
        <v>647</v>
      </c>
    </row>
    <row r="7" spans="1:9" ht="12.75" customHeight="1" x14ac:dyDescent="0.2">
      <c r="A7" s="34">
        <v>37622</v>
      </c>
      <c r="B7" s="35" t="s">
        <v>620</v>
      </c>
      <c r="C7" s="35" t="s">
        <v>621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>
        <f ca="1">NETWORKDAYS(A7,$F$4)</f>
        <v>5540</v>
      </c>
    </row>
    <row r="8" spans="1:9" ht="12.75" customHeight="1" x14ac:dyDescent="0.2">
      <c r="A8" s="34">
        <v>37261</v>
      </c>
      <c r="B8" s="35" t="s">
        <v>622</v>
      </c>
      <c r="C8" s="35" t="s">
        <v>623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8116</v>
      </c>
      <c r="I8">
        <f t="shared" ref="I8:I29" ca="1" si="4">NETWORKDAYS(A8,$F$4)</f>
        <v>5797</v>
      </c>
    </row>
    <row r="9" spans="1:9" ht="12.75" customHeight="1" x14ac:dyDescent="0.2">
      <c r="A9" s="34">
        <v>38718</v>
      </c>
      <c r="B9" s="35" t="s">
        <v>625</v>
      </c>
      <c r="C9" s="35" t="s">
        <v>626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2">
      <c r="A10" s="34">
        <v>37634</v>
      </c>
      <c r="B10" s="35" t="s">
        <v>627</v>
      </c>
      <c r="C10" s="35" t="s">
        <v>628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2">
      <c r="A11" s="34">
        <v>37635</v>
      </c>
      <c r="B11" s="35" t="s">
        <v>622</v>
      </c>
      <c r="C11" s="35" t="s">
        <v>630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2">
      <c r="A12" s="34">
        <v>37642</v>
      </c>
      <c r="B12" s="35" t="s">
        <v>627</v>
      </c>
      <c r="C12" s="35" t="s">
        <v>632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2">
      <c r="A13" s="34">
        <v>37650</v>
      </c>
      <c r="B13" s="35" t="s">
        <v>622</v>
      </c>
      <c r="C13" s="35" t="s">
        <v>633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2">
      <c r="A14" s="34">
        <v>37653</v>
      </c>
      <c r="B14" s="35" t="s">
        <v>624</v>
      </c>
      <c r="C14" s="35" t="s">
        <v>634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2">
      <c r="A15" s="34">
        <v>37657</v>
      </c>
      <c r="B15" s="35" t="s">
        <v>627</v>
      </c>
      <c r="C15" s="35" t="s">
        <v>632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2">
      <c r="A16" s="34">
        <v>37658</v>
      </c>
      <c r="B16" s="35" t="s">
        <v>620</v>
      </c>
      <c r="C16" s="35" t="s">
        <v>621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2">
      <c r="A17" s="34">
        <v>37663</v>
      </c>
      <c r="B17" s="35" t="s">
        <v>631</v>
      </c>
      <c r="C17" s="35" t="s">
        <v>635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2">
      <c r="A18" s="34">
        <v>37666</v>
      </c>
      <c r="B18" s="35" t="s">
        <v>629</v>
      </c>
      <c r="C18" s="35" t="s">
        <v>636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2">
      <c r="A19" s="34">
        <v>38402</v>
      </c>
      <c r="B19" s="35" t="s">
        <v>629</v>
      </c>
      <c r="C19" s="35" t="s">
        <v>637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2">
      <c r="A20" s="34">
        <v>37673</v>
      </c>
      <c r="B20" s="35" t="s">
        <v>627</v>
      </c>
      <c r="C20" s="35" t="s">
        <v>632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2">
      <c r="A21" s="34">
        <v>37675</v>
      </c>
      <c r="B21" s="35" t="s">
        <v>620</v>
      </c>
      <c r="C21" s="35" t="s">
        <v>638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2">
      <c r="A22" s="34">
        <v>37678</v>
      </c>
      <c r="B22" s="35" t="s">
        <v>627</v>
      </c>
      <c r="C22" s="35" t="s">
        <v>632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2">
      <c r="A23" s="34">
        <v>38048</v>
      </c>
      <c r="B23" s="35" t="s">
        <v>624</v>
      </c>
      <c r="C23" s="35" t="s">
        <v>639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2">
      <c r="A24" s="34">
        <v>37685</v>
      </c>
      <c r="B24" s="35" t="s">
        <v>627</v>
      </c>
      <c r="C24" s="35" t="s">
        <v>632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2">
      <c r="A25" s="34">
        <v>37690</v>
      </c>
      <c r="B25" s="35" t="s">
        <v>620</v>
      </c>
      <c r="C25" s="35" t="s">
        <v>621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2">
      <c r="A26" s="34">
        <v>37695</v>
      </c>
      <c r="B26" s="35" t="s">
        <v>631</v>
      </c>
      <c r="C26" s="35" t="s">
        <v>635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2">
      <c r="A27" s="34">
        <v>38065</v>
      </c>
      <c r="B27" s="35" t="s">
        <v>629</v>
      </c>
      <c r="C27" s="35" t="s">
        <v>640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2">
      <c r="A28" s="34">
        <v>39528</v>
      </c>
      <c r="B28" s="35" t="s">
        <v>629</v>
      </c>
      <c r="C28" s="35" t="s">
        <v>641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>
        <f t="shared" ca="1" si="4"/>
        <v>4178</v>
      </c>
    </row>
    <row r="29" spans="1:9" ht="12.75" customHeight="1" x14ac:dyDescent="0.2">
      <c r="A29" s="34">
        <v>37705</v>
      </c>
      <c r="B29" s="35" t="s">
        <v>627</v>
      </c>
      <c r="C29" s="35" t="s">
        <v>632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Giorgio Veltri</cp:lastModifiedBy>
  <dcterms:created xsi:type="dcterms:W3CDTF">2005-04-12T12:35:30Z</dcterms:created>
  <dcterms:modified xsi:type="dcterms:W3CDTF">2024-03-26T20:13:56Z</dcterms:modified>
</cp:coreProperties>
</file>