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anoa\Downloads\"/>
    </mc:Choice>
  </mc:AlternateContent>
  <xr:revisionPtr revIDLastSave="0" documentId="13_ncr:1_{819110F5-F8A8-4787-AF38-47573827E443}" xr6:coauthVersionLast="47" xr6:coauthVersionMax="47" xr10:uidLastSave="{00000000-0000-0000-0000-000000000000}"/>
  <bookViews>
    <workbookView xWindow="-9380" yWindow="10690" windowWidth="19420" windowHeight="10300" activeTab="1" xr2:uid="{02BDB2C7-6E9F-4C6A-BC40-9DA1B6D23C77}"/>
  </bookViews>
  <sheets>
    <sheet name="Señal" sheetId="1" r:id="rId1"/>
    <sheet name="Reduccion media movil" sheetId="2" r:id="rId2"/>
    <sheet name="Reduccion de mediana" sheetId="3" r:id="rId3"/>
    <sheet name="Wavelet Discreta" sheetId="4" r:id="rId4"/>
    <sheet name="Resum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I4" i="5"/>
  <c r="B32" i="4" a="1"/>
  <c r="B32" i="4" s="1"/>
  <c r="B31" i="4" a="1"/>
  <c r="B31" i="4" s="1"/>
  <c r="B30" i="4" a="1"/>
  <c r="B30" i="4" s="1"/>
  <c r="B29" i="4"/>
  <c r="B32" i="3" a="1"/>
  <c r="B32" i="3" s="1"/>
  <c r="B31" i="3" a="1"/>
  <c r="B31" i="3" s="1"/>
  <c r="B30" i="3" a="1"/>
  <c r="B30" i="3" s="1"/>
  <c r="B29" i="3"/>
  <c r="B32" i="2" a="1"/>
  <c r="B32" i="2" s="1"/>
  <c r="B31" i="2" a="1"/>
  <c r="B31" i="2" s="1"/>
  <c r="B30" i="2" a="1"/>
  <c r="B30" i="2" s="1"/>
  <c r="B29" i="2"/>
  <c r="F6" i="4" a="1"/>
  <c r="F6" i="4" s="1"/>
  <c r="F5" i="4" a="1"/>
  <c r="F5" i="4" s="1"/>
  <c r="F4" i="4" a="1"/>
  <c r="F4" i="4" s="1"/>
  <c r="F3" i="4"/>
  <c r="F6" i="3" a="1"/>
  <c r="F6" i="3" s="1"/>
  <c r="F5" i="3" a="1"/>
  <c r="F5" i="3" s="1"/>
  <c r="F4" i="3" a="1"/>
  <c r="F4" i="3" s="1"/>
  <c r="F3" i="3"/>
  <c r="F6" i="2" a="1"/>
  <c r="F6" i="2" s="1"/>
  <c r="F5" i="2" a="1"/>
  <c r="F5" i="2" s="1"/>
  <c r="F4" i="2" a="1"/>
  <c r="F4" i="2" s="1"/>
  <c r="F3" i="2"/>
  <c r="C27" i="2" l="1"/>
  <c r="C14" i="2"/>
  <c r="C27" i="1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<sst xmlns="http://schemas.openxmlformats.org/spreadsheetml/2006/main" count="68" uniqueCount="30">
  <si>
    <t>Valor pico</t>
  </si>
  <si>
    <t>%VOLUMEN</t>
  </si>
  <si>
    <t>Integral</t>
  </si>
  <si>
    <t>Promedio de 10</t>
  </si>
  <si>
    <t>R² (coef. de determinación):</t>
  </si>
  <si>
    <t>Error típico de la estimación:</t>
  </si>
  <si>
    <t>Desviación estándar de los residuos</t>
  </si>
  <si>
    <t>RMSE (Error cuadrático medio):</t>
  </si>
  <si>
    <r>
      <t>Mientras más cerca de 1</t>
    </r>
    <r>
      <rPr>
        <sz val="11"/>
        <color theme="1"/>
        <rFont val="Arial"/>
        <family val="2"/>
        <scheme val="minor"/>
      </rPr>
      <t xml:space="preserve">, mejor ajuste; </t>
    </r>
    <r>
      <rPr>
        <b/>
        <sz val="11"/>
        <color theme="1"/>
        <rFont val="Arial"/>
        <family val="2"/>
        <scheme val="minor"/>
      </rPr>
      <t>cerca de 0</t>
    </r>
    <r>
      <rPr>
        <sz val="11"/>
        <color theme="1"/>
        <rFont val="Arial"/>
        <family val="2"/>
        <scheme val="minor"/>
      </rPr>
      <t>, mal ajuste.</t>
    </r>
  </si>
  <si>
    <t>“típicamente” los puntos quedan ±0,096 unidades de la línea.</t>
  </si>
  <si>
    <r>
      <t>menor</t>
    </r>
    <r>
      <rPr>
        <sz val="11"/>
        <color theme="1"/>
        <rFont val="Arial"/>
        <family val="2"/>
        <scheme val="minor"/>
      </rPr>
      <t xml:space="preserve"> STEYX → los puntos están más cerca de la tendencia.</t>
    </r>
  </si>
  <si>
    <r>
      <t>menor</t>
    </r>
    <r>
      <rPr>
        <sz val="11"/>
        <color theme="1"/>
        <rFont val="Arial"/>
        <family val="2"/>
        <scheme val="minor"/>
      </rPr>
      <t xml:space="preserve"> σ_res → menor dispersión de residuos → mejor ajuste.</t>
    </r>
  </si>
  <si>
    <r>
      <t>menor</t>
    </r>
    <r>
      <rPr>
        <sz val="11"/>
        <color theme="1"/>
        <rFont val="Arial"/>
        <family val="2"/>
        <scheme val="minor"/>
      </rPr>
      <t xml:space="preserve"> RMSE → los errores en promedio son menores → mejor cercanía a la línea.</t>
    </r>
  </si>
  <si>
    <t>Pico</t>
  </si>
  <si>
    <t>Media Movil</t>
  </si>
  <si>
    <t>Mediana</t>
  </si>
  <si>
    <t>Wavelet Discreta</t>
  </si>
  <si>
    <t>Better!!</t>
  </si>
  <si>
    <t>DONE WW24.5</t>
  </si>
  <si>
    <t xml:space="preserve">Documentación tiene que estar lista para w25.5 </t>
  </si>
  <si>
    <t>gITHUB</t>
  </si>
  <si>
    <t>INFORME</t>
  </si>
  <si>
    <t>Excel FINAL</t>
  </si>
  <si>
    <t>Pending usuario github!!</t>
  </si>
  <si>
    <t>hoy se termino el proyecto con el visto del profe duma</t>
  </si>
  <si>
    <t xml:space="preserve">20 de junio </t>
  </si>
  <si>
    <t>RMSE:</t>
  </si>
  <si>
    <t>SDR:</t>
  </si>
  <si>
    <t>R²:</t>
  </si>
  <si>
    <t>SEE: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</si>
</sst>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2" borderId="0" xfId="1"/>
    <xf numFmtId="170" fontId="0" fillId="3" borderId="1" xfId="0" applyNumberFormat="1" applyFill="1" applyBorder="1"/>
    <xf numFmtId="0" fontId="4" fillId="4" borderId="1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70" fontId="0" fillId="6" borderId="1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Valor pico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>
        <c:manualLayout>
          <c:layoutTarget val="inner"/>
          <c:xMode val="edge"/>
          <c:yMode val="edge"/>
          <c:x val="8.9227710172592067E-2"/>
          <c:y val="0.20728700883192522"/>
          <c:w val="0.86572178477690287"/>
          <c:h val="0.76598540145985405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Señal!$B$4:$B$13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Señal!$C$4:$C$13</c:f>
              <c:numCache>
                <c:formatCode>General</c:formatCode>
                <c:ptCount val="10"/>
                <c:pt idx="0">
                  <c:v>0.28799999999999998</c:v>
                </c:pt>
                <c:pt idx="1">
                  <c:v>0.12</c:v>
                </c:pt>
                <c:pt idx="2">
                  <c:v>0.3508</c:v>
                </c:pt>
                <c:pt idx="3">
                  <c:v>0.1913</c:v>
                </c:pt>
                <c:pt idx="4">
                  <c:v>5.7200000000000001E-2</c:v>
                </c:pt>
                <c:pt idx="5">
                  <c:v>5.8299999999999998E-2</c:v>
                </c:pt>
                <c:pt idx="6">
                  <c:v>5.7000000000000002E-2</c:v>
                </c:pt>
                <c:pt idx="7">
                  <c:v>7.9699999999999993E-2</c:v>
                </c:pt>
                <c:pt idx="8">
                  <c:v>0.122</c:v>
                </c:pt>
                <c:pt idx="9">
                  <c:v>0.16750000000000001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E0-409E-BACE-B7E6F78D5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534032"/>
        <c:axId val="1841535952"/>
      </c:scatterChart>
      <c:valAx>
        <c:axId val="184153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41535952"/>
        <c:crosses val="autoZero"/>
        <c:crossBetween val="midCat"/>
      </c:valAx>
      <c:valAx>
        <c:axId val="1841535952"/>
        <c:scaling>
          <c:logBase val="10"/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4153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Integral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xVal>
            <c:numRef>
              <c:f>Señal!$B$17:$B$26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Señal!$C$17:$C$26</c:f>
              <c:numCache>
                <c:formatCode>General</c:formatCode>
                <c:ptCount val="10"/>
                <c:pt idx="0">
                  <c:v>5.4699999999999999E-2</c:v>
                </c:pt>
                <c:pt idx="1">
                  <c:v>4.2900000000000001E-2</c:v>
                </c:pt>
                <c:pt idx="2">
                  <c:v>7.1599999999999997E-2</c:v>
                </c:pt>
                <c:pt idx="3">
                  <c:v>0.1022</c:v>
                </c:pt>
                <c:pt idx="4">
                  <c:v>8.5099999999999995E-2</c:v>
                </c:pt>
                <c:pt idx="5">
                  <c:v>0.1137</c:v>
                </c:pt>
                <c:pt idx="6">
                  <c:v>0.14249999999999999</c:v>
                </c:pt>
                <c:pt idx="7">
                  <c:v>0.18629999999999999</c:v>
                </c:pt>
                <c:pt idx="8">
                  <c:v>0.25869999999999999</c:v>
                </c:pt>
                <c:pt idx="9">
                  <c:v>0.63690000000000002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60-47D1-9B7B-9451B739B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615488"/>
        <c:axId val="1751616448"/>
      </c:scatterChart>
      <c:valAx>
        <c:axId val="175161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51616448"/>
        <c:crosses val="autoZero"/>
        <c:crossBetween val="midCat"/>
      </c:valAx>
      <c:valAx>
        <c:axId val="1751616448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5161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Valor Pico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'Reduccion media movil'!$B$4:$B$13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'Reduccion media movil'!$C$4:$C$13</c:f>
              <c:numCache>
                <c:formatCode>General</c:formatCode>
                <c:ptCount val="10"/>
                <c:pt idx="0">
                  <c:v>0.13400000000000001</c:v>
                </c:pt>
                <c:pt idx="1">
                  <c:v>0.1135</c:v>
                </c:pt>
                <c:pt idx="2">
                  <c:v>0.3427</c:v>
                </c:pt>
                <c:pt idx="3">
                  <c:v>0.1764</c:v>
                </c:pt>
                <c:pt idx="4">
                  <c:v>3.3300000000000003E-2</c:v>
                </c:pt>
                <c:pt idx="5">
                  <c:v>3.6200000000000003E-2</c:v>
                </c:pt>
                <c:pt idx="6">
                  <c:v>4.2000000000000003E-2</c:v>
                </c:pt>
                <c:pt idx="7">
                  <c:v>5.3699999999999998E-2</c:v>
                </c:pt>
                <c:pt idx="8">
                  <c:v>7.2499999999999995E-2</c:v>
                </c:pt>
                <c:pt idx="9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4-4417-921F-6B6EA3F4C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501824"/>
        <c:axId val="1907502784"/>
      </c:scatterChart>
      <c:valAx>
        <c:axId val="190750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%Volumen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07502784"/>
        <c:crosses val="autoZero"/>
        <c:crossBetween val="midCat"/>
      </c:valAx>
      <c:valAx>
        <c:axId val="1907502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0750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R"/>
              <a:t>Integral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exp"/>
            <c:dispRSqr val="0"/>
            <c:dispEq val="0"/>
          </c:trendline>
          <c:xVal>
            <c:numRef>
              <c:f>'Reduccion media movil'!$B$17:$B$26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'Reduccion media movil'!$C$17:$C$26</c:f>
              <c:numCache>
                <c:formatCode>General</c:formatCode>
                <c:ptCount val="10"/>
                <c:pt idx="0">
                  <c:v>5.1499999999999997E-2</c:v>
                </c:pt>
                <c:pt idx="1">
                  <c:v>3.7900000000000003E-2</c:v>
                </c:pt>
                <c:pt idx="2">
                  <c:v>4.9000000000000002E-2</c:v>
                </c:pt>
                <c:pt idx="3">
                  <c:v>6.2600000000000003E-2</c:v>
                </c:pt>
                <c:pt idx="4">
                  <c:v>6.6699999999999995E-2</c:v>
                </c:pt>
                <c:pt idx="5">
                  <c:v>8.72E-2</c:v>
                </c:pt>
                <c:pt idx="6">
                  <c:v>0.1105</c:v>
                </c:pt>
                <c:pt idx="7">
                  <c:v>0.14810000000000001</c:v>
                </c:pt>
                <c:pt idx="8">
                  <c:v>0.2039</c:v>
                </c:pt>
                <c:pt idx="9">
                  <c:v>0.42870000000000003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1-49D2-8CBC-37CA91754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5184"/>
        <c:axId val="1477501408"/>
      </c:scatterChart>
      <c:valAx>
        <c:axId val="174531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%Volumen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477501408"/>
        <c:crosses val="autoZero"/>
        <c:crossBetween val="midCat"/>
      </c:valAx>
      <c:valAx>
        <c:axId val="14775014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4531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'Reduccion de mediana'!$C$3</c:f>
              <c:strCache>
                <c:ptCount val="1"/>
                <c:pt idx="0">
                  <c:v>Valor pico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xVal>
            <c:numRef>
              <c:f>'Reduccion de mediana'!$B$4:$B$13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'Reduccion de mediana'!$C$4:$C$13</c:f>
              <c:numCache>
                <c:formatCode>General</c:formatCode>
                <c:ptCount val="10"/>
                <c:pt idx="0">
                  <c:v>0.22389999999999999</c:v>
                </c:pt>
                <c:pt idx="1">
                  <c:v>0.1197</c:v>
                </c:pt>
                <c:pt idx="2">
                  <c:v>0.35049999999999998</c:v>
                </c:pt>
                <c:pt idx="3">
                  <c:v>0.1905</c:v>
                </c:pt>
                <c:pt idx="4">
                  <c:v>3.3300000000000003E-2</c:v>
                </c:pt>
                <c:pt idx="5">
                  <c:v>4.53E-2</c:v>
                </c:pt>
                <c:pt idx="6">
                  <c:v>4.9700000000000001E-2</c:v>
                </c:pt>
                <c:pt idx="7">
                  <c:v>7.1999999999999995E-2</c:v>
                </c:pt>
                <c:pt idx="8">
                  <c:v>9.7199999999999995E-2</c:v>
                </c:pt>
                <c:pt idx="9">
                  <c:v>0.16669999999999999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2-4396-A391-F93A3BAD8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608768"/>
        <c:axId val="1751623648"/>
      </c:scatterChart>
      <c:valAx>
        <c:axId val="175160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%Volumen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51623648"/>
        <c:crosses val="autoZero"/>
        <c:crossBetween val="midCat"/>
      </c:valAx>
      <c:valAx>
        <c:axId val="1751623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5160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'Reduccion de mediana'!$C$16</c:f>
              <c:strCache>
                <c:ptCount val="1"/>
                <c:pt idx="0">
                  <c:v>Integral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xVal>
            <c:numRef>
              <c:f>'Reduccion de mediana'!$B$17:$B$26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'Reduccion de mediana'!$C$17:$C$26</c:f>
              <c:numCache>
                <c:formatCode>General</c:formatCode>
                <c:ptCount val="10"/>
                <c:pt idx="0">
                  <c:v>5.21E-2</c:v>
                </c:pt>
                <c:pt idx="1">
                  <c:v>3.8699999999999998E-2</c:v>
                </c:pt>
                <c:pt idx="2">
                  <c:v>5.1999999999999998E-2</c:v>
                </c:pt>
                <c:pt idx="3">
                  <c:v>6.8400000000000002E-2</c:v>
                </c:pt>
                <c:pt idx="4">
                  <c:v>7.0099999999999996E-2</c:v>
                </c:pt>
                <c:pt idx="5">
                  <c:v>9.1399999999999995E-2</c:v>
                </c:pt>
                <c:pt idx="6">
                  <c:v>0.11550000000000001</c:v>
                </c:pt>
                <c:pt idx="7">
                  <c:v>0.15529999999999999</c:v>
                </c:pt>
                <c:pt idx="8">
                  <c:v>0.2175</c:v>
                </c:pt>
                <c:pt idx="9">
                  <c:v>0.45650000000000002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6-4DF8-AB0B-A1732D351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431344"/>
        <c:axId val="1849432784"/>
      </c:scatterChart>
      <c:valAx>
        <c:axId val="184943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%Volumen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49432784"/>
        <c:crosses val="autoZero"/>
        <c:crossBetween val="midCat"/>
      </c:valAx>
      <c:valAx>
        <c:axId val="1849432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4943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'Wavelet Discreta'!$C$3</c:f>
              <c:strCache>
                <c:ptCount val="1"/>
                <c:pt idx="0">
                  <c:v>Valor pico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xVal>
            <c:numRef>
              <c:f>'Wavelet Discreta'!$B$4:$B$13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'Wavelet Discreta'!$C$4:$C$13</c:f>
              <c:numCache>
                <c:formatCode>General</c:formatCode>
                <c:ptCount val="10"/>
                <c:pt idx="0">
                  <c:v>0.2823</c:v>
                </c:pt>
                <c:pt idx="1">
                  <c:v>0.1176</c:v>
                </c:pt>
                <c:pt idx="2">
                  <c:v>0.3468</c:v>
                </c:pt>
                <c:pt idx="3">
                  <c:v>0.1817</c:v>
                </c:pt>
                <c:pt idx="4">
                  <c:v>5.3800000000000001E-2</c:v>
                </c:pt>
                <c:pt idx="5">
                  <c:v>4.9500000000000002E-2</c:v>
                </c:pt>
                <c:pt idx="6">
                  <c:v>4.9200000000000001E-2</c:v>
                </c:pt>
                <c:pt idx="7">
                  <c:v>6.9000000000000006E-2</c:v>
                </c:pt>
                <c:pt idx="8">
                  <c:v>0.1077</c:v>
                </c:pt>
                <c:pt idx="9">
                  <c:v>0.1711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F-4B07-BE71-ED0EBED6E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432304"/>
        <c:axId val="2017312288"/>
      </c:scatterChart>
      <c:valAx>
        <c:axId val="184943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%Volumen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017312288"/>
        <c:crosses val="autoZero"/>
        <c:crossBetween val="midCat"/>
      </c:valAx>
      <c:valAx>
        <c:axId val="2017312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4943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'Wavelet Discreta'!$C$16</c:f>
              <c:strCache>
                <c:ptCount val="1"/>
                <c:pt idx="0">
                  <c:v>Integral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xVal>
            <c:numRef>
              <c:f>'Wavelet Discreta'!$B$17:$B$26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'Wavelet Discreta'!$C$17:$C$26</c:f>
              <c:numCache>
                <c:formatCode>General</c:formatCode>
                <c:ptCount val="10"/>
                <c:pt idx="0">
                  <c:v>5.28E-2</c:v>
                </c:pt>
                <c:pt idx="1">
                  <c:v>3.9100000000000003E-2</c:v>
                </c:pt>
                <c:pt idx="2">
                  <c:v>5.11E-2</c:v>
                </c:pt>
                <c:pt idx="3">
                  <c:v>6.9900000000000004E-2</c:v>
                </c:pt>
                <c:pt idx="4">
                  <c:v>6.9500000000000006E-2</c:v>
                </c:pt>
                <c:pt idx="5">
                  <c:v>9.1300000000000006E-2</c:v>
                </c:pt>
                <c:pt idx="6">
                  <c:v>0.11459999999999999</c:v>
                </c:pt>
                <c:pt idx="7">
                  <c:v>0.15060000000000001</c:v>
                </c:pt>
                <c:pt idx="8">
                  <c:v>0.20499999999999999</c:v>
                </c:pt>
                <c:pt idx="9">
                  <c:v>0.44550000000000001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1-46A3-B28B-A2F700E90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317088"/>
        <c:axId val="2017323328"/>
      </c:scatterChart>
      <c:valAx>
        <c:axId val="201731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%Volumen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017323328"/>
        <c:crosses val="autoZero"/>
        <c:crossBetween val="midCat"/>
      </c:valAx>
      <c:valAx>
        <c:axId val="2017323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0173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61912</xdr:rowOff>
    </xdr:from>
    <xdr:to>
      <xdr:col>12</xdr:col>
      <xdr:colOff>304800</xdr:colOff>
      <xdr:row>14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01F75B-A245-74B6-B492-6A9264151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290512</xdr:colOff>
      <xdr:row>16</xdr:row>
      <xdr:rowOff>71437</xdr:rowOff>
    </xdr:from>
    <xdr:to>
      <xdr:col>12</xdr:col>
      <xdr:colOff>290512</xdr:colOff>
      <xdr:row>30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7FDF5D-2EF1-3460-C4E2-E980E702E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</xdr:colOff>
      <xdr:row>0</xdr:row>
      <xdr:rowOff>4762</xdr:rowOff>
    </xdr:from>
    <xdr:to>
      <xdr:col>13</xdr:col>
      <xdr:colOff>619125</xdr:colOff>
      <xdr:row>16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B803C8-7EC8-7A55-76B2-25F858E62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531812</xdr:colOff>
      <xdr:row>17</xdr:row>
      <xdr:rowOff>4762</xdr:rowOff>
    </xdr:from>
    <xdr:to>
      <xdr:col>14</xdr:col>
      <xdr:colOff>69850</xdr:colOff>
      <xdr:row>33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93A2A64-5E7D-BB95-5A9E-D1C774279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690562</xdr:colOff>
      <xdr:row>1</xdr:row>
      <xdr:rowOff>61912</xdr:rowOff>
    </xdr:from>
    <xdr:to>
      <xdr:col>12</xdr:col>
      <xdr:colOff>690562</xdr:colOff>
      <xdr:row>15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D3D280-BD7A-3F15-609C-2148EBAA1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652462</xdr:colOff>
      <xdr:row>17</xdr:row>
      <xdr:rowOff>61912</xdr:rowOff>
    </xdr:from>
    <xdr:to>
      <xdr:col>12</xdr:col>
      <xdr:colOff>652462</xdr:colOff>
      <xdr:row>31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2AA9A0-1189-BF71-7E36-C963408EA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490537</xdr:colOff>
      <xdr:row>0</xdr:row>
      <xdr:rowOff>0</xdr:rowOff>
    </xdr:from>
    <xdr:to>
      <xdr:col>13</xdr:col>
      <xdr:colOff>490537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8AEE6B-D5AE-8532-C29A-9BF541876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500062</xdr:colOff>
      <xdr:row>15</xdr:row>
      <xdr:rowOff>185737</xdr:rowOff>
    </xdr:from>
    <xdr:to>
      <xdr:col>13</xdr:col>
      <xdr:colOff>500062</xdr:colOff>
      <xdr:row>30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FBC842D-C4C6-77BF-4D8C-F00FDE19F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CA9B-4F8C-4B2A-A734-4FADD2D6ECEC}">
  <dimension ref="A2:C27"/>
  <sheetViews>
    <sheetView workbookViewId="0">
      <selection activeCell="D19" sqref="D19"/>
    </sheetView>
  </sheetViews>
  <sheetFormatPr defaultColWidth="11.375" defaultRowHeight="14.25" x14ac:dyDescent="0.2"/>
  <cols>
    <col min="1" max="1" width="14.5" customWidth="1"/>
    <col min="5" max="5" width="29.25" bestFit="1" customWidth="1"/>
  </cols>
  <sheetData>
    <row r="2" spans="1:3" x14ac:dyDescent="0.2">
      <c r="A2" t="s">
        <v>3</v>
      </c>
    </row>
    <row r="3" spans="1:3" x14ac:dyDescent="0.2">
      <c r="B3" t="s">
        <v>1</v>
      </c>
      <c r="C3" t="s">
        <v>0</v>
      </c>
    </row>
    <row r="4" spans="1:3" x14ac:dyDescent="0.2">
      <c r="B4">
        <v>10</v>
      </c>
      <c r="C4">
        <v>0.28799999999999998</v>
      </c>
    </row>
    <row r="5" spans="1:3" x14ac:dyDescent="0.2">
      <c r="B5">
        <v>20</v>
      </c>
      <c r="C5">
        <v>0.12</v>
      </c>
    </row>
    <row r="6" spans="1:3" x14ac:dyDescent="0.2">
      <c r="B6">
        <v>30</v>
      </c>
      <c r="C6">
        <v>0.3508</v>
      </c>
    </row>
    <row r="7" spans="1:3" x14ac:dyDescent="0.2">
      <c r="B7">
        <v>40</v>
      </c>
      <c r="C7">
        <v>0.1913</v>
      </c>
    </row>
    <row r="8" spans="1:3" x14ac:dyDescent="0.2">
      <c r="B8">
        <v>50</v>
      </c>
      <c r="C8">
        <v>5.7200000000000001E-2</v>
      </c>
    </row>
    <row r="9" spans="1:3" x14ac:dyDescent="0.2">
      <c r="B9">
        <v>60</v>
      </c>
      <c r="C9">
        <v>5.8299999999999998E-2</v>
      </c>
    </row>
    <row r="10" spans="1:3" x14ac:dyDescent="0.2">
      <c r="B10">
        <v>70</v>
      </c>
      <c r="C10">
        <v>5.7000000000000002E-2</v>
      </c>
    </row>
    <row r="11" spans="1:3" x14ac:dyDescent="0.2">
      <c r="B11">
        <v>80</v>
      </c>
      <c r="C11">
        <v>7.9699999999999993E-2</v>
      </c>
    </row>
    <row r="12" spans="1:3" x14ac:dyDescent="0.2">
      <c r="B12">
        <v>90</v>
      </c>
      <c r="C12">
        <v>0.122</v>
      </c>
    </row>
    <row r="13" spans="1:3" x14ac:dyDescent="0.2">
      <c r="B13">
        <v>100</v>
      </c>
      <c r="C13">
        <v>0.16750000000000001</v>
      </c>
    </row>
    <row r="14" spans="1:3" x14ac:dyDescent="0.2">
      <c r="C14">
        <f>_xlfn.STDEV.P(C4:C13)</f>
        <v>9.6781029132780014E-2</v>
      </c>
    </row>
    <row r="16" spans="1:3" x14ac:dyDescent="0.2">
      <c r="B16" t="s">
        <v>1</v>
      </c>
      <c r="C16" t="s">
        <v>2</v>
      </c>
    </row>
    <row r="17" spans="2:3" x14ac:dyDescent="0.2">
      <c r="B17">
        <v>10</v>
      </c>
      <c r="C17">
        <v>5.4699999999999999E-2</v>
      </c>
    </row>
    <row r="18" spans="2:3" x14ac:dyDescent="0.2">
      <c r="B18">
        <v>20</v>
      </c>
      <c r="C18">
        <v>4.2900000000000001E-2</v>
      </c>
    </row>
    <row r="19" spans="2:3" x14ac:dyDescent="0.2">
      <c r="B19">
        <v>30</v>
      </c>
      <c r="C19">
        <v>7.1599999999999997E-2</v>
      </c>
    </row>
    <row r="20" spans="2:3" x14ac:dyDescent="0.2">
      <c r="B20">
        <v>40</v>
      </c>
      <c r="C20">
        <v>0.1022</v>
      </c>
    </row>
    <row r="21" spans="2:3" x14ac:dyDescent="0.2">
      <c r="B21">
        <v>50</v>
      </c>
      <c r="C21">
        <v>8.5099999999999995E-2</v>
      </c>
    </row>
    <row r="22" spans="2:3" x14ac:dyDescent="0.2">
      <c r="B22">
        <v>60</v>
      </c>
      <c r="C22">
        <v>0.1137</v>
      </c>
    </row>
    <row r="23" spans="2:3" x14ac:dyDescent="0.2">
      <c r="B23">
        <v>70</v>
      </c>
      <c r="C23">
        <v>0.14249999999999999</v>
      </c>
    </row>
    <row r="24" spans="2:3" x14ac:dyDescent="0.2">
      <c r="B24">
        <v>80</v>
      </c>
      <c r="C24">
        <v>0.18629999999999999</v>
      </c>
    </row>
    <row r="25" spans="2:3" x14ac:dyDescent="0.2">
      <c r="B25">
        <v>90</v>
      </c>
      <c r="C25">
        <v>0.25869999999999999</v>
      </c>
    </row>
    <row r="26" spans="2:3" x14ac:dyDescent="0.2">
      <c r="B26">
        <v>100</v>
      </c>
      <c r="C26">
        <v>0.63690000000000002</v>
      </c>
    </row>
    <row r="27" spans="2:3" x14ac:dyDescent="0.2">
      <c r="C27">
        <f>_xlfn.STDEV.P(C17:C26)</f>
        <v>0.16762694413488544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B5A8-2C54-478F-8376-11F992F778A6}">
  <dimension ref="A3:H32"/>
  <sheetViews>
    <sheetView tabSelected="1" topLeftCell="G17" zoomScale="115" zoomScaleNormal="115" workbookViewId="0">
      <selection activeCell="Q21" sqref="Q21"/>
    </sheetView>
  </sheetViews>
  <sheetFormatPr defaultColWidth="11.375" defaultRowHeight="14.25" x14ac:dyDescent="0.2"/>
  <cols>
    <col min="1" max="1" width="33.375" customWidth="1"/>
    <col min="5" max="5" width="33.375" customWidth="1"/>
  </cols>
  <sheetData>
    <row r="3" spans="2:6" x14ac:dyDescent="0.2">
      <c r="B3" t="s">
        <v>1</v>
      </c>
      <c r="C3" t="s">
        <v>0</v>
      </c>
      <c r="E3" t="s">
        <v>4</v>
      </c>
      <c r="F3">
        <f>RSQ(C4:C13, B4:B13)</f>
        <v>0.13075049065169475</v>
      </c>
    </row>
    <row r="4" spans="2:6" x14ac:dyDescent="0.2">
      <c r="B4">
        <v>10</v>
      </c>
      <c r="C4">
        <v>0.13400000000000001</v>
      </c>
      <c r="E4" t="s">
        <v>5</v>
      </c>
      <c r="F4" cm="1">
        <f t="array" ref="F4">SQRT(SUM((C4:C13 - (INTERCEPT(C4:C13, B4:B13) + SLOPE(C4:C13, B4:B13) * B4:B13))^2) / (COUNT(C4:C13)-2))</f>
        <v>9.4357352333530112E-2</v>
      </c>
    </row>
    <row r="5" spans="2:6" x14ac:dyDescent="0.2">
      <c r="B5">
        <v>20</v>
      </c>
      <c r="C5">
        <v>0.1135</v>
      </c>
      <c r="E5" t="s">
        <v>6</v>
      </c>
      <c r="F5" cm="1">
        <f t="array" ref="F5">_xlfn.STDEV.S(C4:C13 - (INTERCEPT(C4:C13, B4:B13) + SLOPE(C4:C13, B4:B13) * B4:B13))</f>
        <v>8.896096491979659E-2</v>
      </c>
    </row>
    <row r="6" spans="2:6" x14ac:dyDescent="0.2">
      <c r="B6">
        <v>30</v>
      </c>
      <c r="C6">
        <v>0.3427</v>
      </c>
      <c r="E6" t="s">
        <v>7</v>
      </c>
      <c r="F6" cm="1">
        <f t="array" ref="F6">SQRT(AVERAGE((C4:C13 - (INTERCEPT(C4:C13, B4:B13) + SLOPE(C4:C13, B4:B13) * B4:B13))^2))</f>
        <v>8.4395781597868688E-2</v>
      </c>
    </row>
    <row r="7" spans="2:6" x14ac:dyDescent="0.2">
      <c r="B7">
        <v>40</v>
      </c>
      <c r="C7">
        <v>0.1764</v>
      </c>
    </row>
    <row r="8" spans="2:6" x14ac:dyDescent="0.2">
      <c r="B8">
        <v>50</v>
      </c>
      <c r="C8">
        <v>3.3300000000000003E-2</v>
      </c>
    </row>
    <row r="9" spans="2:6" x14ac:dyDescent="0.2">
      <c r="B9">
        <v>60</v>
      </c>
      <c r="C9">
        <v>3.6200000000000003E-2</v>
      </c>
    </row>
    <row r="10" spans="2:6" x14ac:dyDescent="0.2">
      <c r="B10">
        <v>70</v>
      </c>
      <c r="C10">
        <v>4.2000000000000003E-2</v>
      </c>
    </row>
    <row r="11" spans="2:6" x14ac:dyDescent="0.2">
      <c r="B11">
        <v>80</v>
      </c>
      <c r="C11">
        <v>5.3699999999999998E-2</v>
      </c>
    </row>
    <row r="12" spans="2:6" x14ac:dyDescent="0.2">
      <c r="B12">
        <v>90</v>
      </c>
      <c r="C12">
        <v>7.2499999999999995E-2</v>
      </c>
    </row>
    <row r="13" spans="2:6" x14ac:dyDescent="0.2">
      <c r="B13">
        <v>100</v>
      </c>
      <c r="C13">
        <v>0.16200000000000001</v>
      </c>
    </row>
    <row r="14" spans="2:6" x14ac:dyDescent="0.2">
      <c r="C14">
        <f>_xlfn.STDEV.P(C4:C13)</f>
        <v>9.0520826885308561E-2</v>
      </c>
    </row>
    <row r="16" spans="2:6" x14ac:dyDescent="0.2">
      <c r="B16" t="s">
        <v>1</v>
      </c>
      <c r="C16" t="s">
        <v>2</v>
      </c>
    </row>
    <row r="17" spans="1:8" x14ac:dyDescent="0.2">
      <c r="B17">
        <v>10</v>
      </c>
      <c r="C17">
        <v>5.1499999999999997E-2</v>
      </c>
    </row>
    <row r="18" spans="1:8" x14ac:dyDescent="0.2">
      <c r="B18">
        <v>20</v>
      </c>
      <c r="C18">
        <v>3.7900000000000003E-2</v>
      </c>
    </row>
    <row r="19" spans="1:8" x14ac:dyDescent="0.2">
      <c r="B19">
        <v>30</v>
      </c>
      <c r="C19">
        <v>4.9000000000000002E-2</v>
      </c>
    </row>
    <row r="20" spans="1:8" x14ac:dyDescent="0.2">
      <c r="B20">
        <v>40</v>
      </c>
      <c r="C20">
        <v>6.2600000000000003E-2</v>
      </c>
    </row>
    <row r="21" spans="1:8" x14ac:dyDescent="0.2">
      <c r="B21">
        <v>50</v>
      </c>
      <c r="C21">
        <v>6.6699999999999995E-2</v>
      </c>
    </row>
    <row r="22" spans="1:8" x14ac:dyDescent="0.2">
      <c r="B22">
        <v>60</v>
      </c>
      <c r="C22">
        <v>8.72E-2</v>
      </c>
    </row>
    <row r="23" spans="1:8" x14ac:dyDescent="0.2">
      <c r="B23">
        <v>70</v>
      </c>
      <c r="C23">
        <v>0.1105</v>
      </c>
    </row>
    <row r="24" spans="1:8" x14ac:dyDescent="0.2">
      <c r="B24">
        <v>80</v>
      </c>
      <c r="C24">
        <v>0.14810000000000001</v>
      </c>
    </row>
    <row r="25" spans="1:8" x14ac:dyDescent="0.2">
      <c r="B25">
        <v>90</v>
      </c>
      <c r="C25">
        <v>0.2039</v>
      </c>
    </row>
    <row r="26" spans="1:8" x14ac:dyDescent="0.2">
      <c r="B26">
        <v>100</v>
      </c>
      <c r="C26">
        <v>0.42870000000000003</v>
      </c>
      <c r="D26">
        <v>1.7746</v>
      </c>
    </row>
    <row r="27" spans="1:8" x14ac:dyDescent="0.2">
      <c r="C27">
        <f>_xlfn.STDEV.P(C17:C26)</f>
        <v>0.11255549253590427</v>
      </c>
    </row>
    <row r="29" spans="1:8" ht="15" x14ac:dyDescent="0.25">
      <c r="A29" t="s">
        <v>4</v>
      </c>
      <c r="B29">
        <f>RSQ(C17:C26, B17:B26)</f>
        <v>0.65089524371990948</v>
      </c>
      <c r="C29" s="1"/>
    </row>
    <row r="30" spans="1:8" ht="15" x14ac:dyDescent="0.25">
      <c r="A30" t="s">
        <v>5</v>
      </c>
      <c r="B30" cm="1">
        <f t="array" ref="B30">SQRT(SUM((C17:C26 - (INTERCEPT(C17:C26, B17:B26) + SLOPE(C17:C26, B17:B26) * B17:B26))^2) / (COUNT(C17:C26) - 2))</f>
        <v>7.4353185927542864E-2</v>
      </c>
      <c r="H30" s="1"/>
    </row>
    <row r="31" spans="1:8" ht="15" x14ac:dyDescent="0.25">
      <c r="A31" t="s">
        <v>6</v>
      </c>
      <c r="B31" cm="1">
        <f t="array" ref="B31">_xlfn.STDEV.S(C17:C26 - (INTERCEPT(C17:C26, B17:B26) + SLOPE(C17:C26, B17:B26) * B17:B26))</f>
        <v>7.010085596291965E-2</v>
      </c>
      <c r="C31" s="1"/>
    </row>
    <row r="32" spans="1:8" ht="15" x14ac:dyDescent="0.25">
      <c r="A32" t="s">
        <v>7</v>
      </c>
      <c r="B32" cm="1">
        <f t="array" ref="B32">SQRT(AVERAGE((C17:C26 - (INTERCEPT(C17:C26, B17:B26) + SLOPE(C17:C26, B17:B26) * B17:B26))^2))</f>
        <v>6.6503511231066639E-2</v>
      </c>
      <c r="C3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CBEE-0BC1-434D-80C3-7C0EBAF6AA9D}">
  <dimension ref="A3:F32"/>
  <sheetViews>
    <sheetView topLeftCell="E17" workbookViewId="0">
      <selection activeCell="O9" sqref="O9"/>
    </sheetView>
  </sheetViews>
  <sheetFormatPr defaultColWidth="11.375" defaultRowHeight="14.25" x14ac:dyDescent="0.2"/>
  <sheetData>
    <row r="3" spans="2:6" x14ac:dyDescent="0.2">
      <c r="B3" t="s">
        <v>1</v>
      </c>
      <c r="C3" t="s">
        <v>0</v>
      </c>
      <c r="E3" t="s">
        <v>4</v>
      </c>
      <c r="F3">
        <f>RSQ(C4:C13, B4:B13)</f>
        <v>0.20691452514002412</v>
      </c>
    </row>
    <row r="4" spans="2:6" x14ac:dyDescent="0.2">
      <c r="B4">
        <v>10</v>
      </c>
      <c r="C4">
        <v>0.22389999999999999</v>
      </c>
      <c r="E4" t="s">
        <v>5</v>
      </c>
      <c r="F4" cm="1">
        <f t="array" ref="F4">SQRT(SUM((C4:C13 - (INTERCEPT(C4:C13, B4:B13) + SLOPE(C4:C13, B4:B13) * B4:B13))^2) / (COUNT(C4:C13)-2))</f>
        <v>9.4313278412154061E-2</v>
      </c>
    </row>
    <row r="5" spans="2:6" x14ac:dyDescent="0.2">
      <c r="B5">
        <v>20</v>
      </c>
      <c r="C5">
        <v>0.1197</v>
      </c>
      <c r="E5" t="s">
        <v>6</v>
      </c>
      <c r="F5" cm="1">
        <f t="array" ref="F5">_xlfn.STDEV.S(C4:C13 - (INTERCEPT(C4:C13, B4:B13) + SLOPE(C4:C13, B4:B13) * B4:B13))</f>
        <v>8.8919411628225267E-2</v>
      </c>
    </row>
    <row r="6" spans="2:6" x14ac:dyDescent="0.2">
      <c r="B6">
        <v>30</v>
      </c>
      <c r="C6">
        <v>0.35049999999999998</v>
      </c>
      <c r="E6" t="s">
        <v>7</v>
      </c>
      <c r="F6" cm="1">
        <f t="array" ref="F6">SQRT(AVERAGE((C4:C13 - (INTERCEPT(C4:C13, B4:B13) + SLOPE(C4:C13, B4:B13) * B4:B13))^2))</f>
        <v>8.4356360684175957E-2</v>
      </c>
    </row>
    <row r="7" spans="2:6" x14ac:dyDescent="0.2">
      <c r="B7">
        <v>40</v>
      </c>
      <c r="C7">
        <v>0.1905</v>
      </c>
    </row>
    <row r="8" spans="2:6" x14ac:dyDescent="0.2">
      <c r="B8">
        <v>50</v>
      </c>
      <c r="C8">
        <v>3.3300000000000003E-2</v>
      </c>
    </row>
    <row r="9" spans="2:6" x14ac:dyDescent="0.2">
      <c r="B9">
        <v>60</v>
      </c>
      <c r="C9">
        <v>4.53E-2</v>
      </c>
    </row>
    <row r="10" spans="2:6" x14ac:dyDescent="0.2">
      <c r="B10">
        <v>70</v>
      </c>
      <c r="C10">
        <v>4.9700000000000001E-2</v>
      </c>
    </row>
    <row r="11" spans="2:6" x14ac:dyDescent="0.2">
      <c r="B11">
        <v>80</v>
      </c>
      <c r="C11">
        <v>7.1999999999999995E-2</v>
      </c>
    </row>
    <row r="12" spans="2:6" x14ac:dyDescent="0.2">
      <c r="B12">
        <v>90</v>
      </c>
      <c r="C12">
        <v>9.7199999999999995E-2</v>
      </c>
    </row>
    <row r="13" spans="2:6" x14ac:dyDescent="0.2">
      <c r="B13">
        <v>100</v>
      </c>
      <c r="C13">
        <v>0.16669999999999999</v>
      </c>
    </row>
    <row r="16" spans="2:6" x14ac:dyDescent="0.2">
      <c r="B16" t="s">
        <v>1</v>
      </c>
      <c r="C16" t="s">
        <v>2</v>
      </c>
    </row>
    <row r="17" spans="1:3" x14ac:dyDescent="0.2">
      <c r="B17">
        <v>10</v>
      </c>
      <c r="C17">
        <v>5.21E-2</v>
      </c>
    </row>
    <row r="18" spans="1:3" x14ac:dyDescent="0.2">
      <c r="B18">
        <v>20</v>
      </c>
      <c r="C18">
        <v>3.8699999999999998E-2</v>
      </c>
    </row>
    <row r="19" spans="1:3" x14ac:dyDescent="0.2">
      <c r="B19">
        <v>30</v>
      </c>
      <c r="C19">
        <v>5.1999999999999998E-2</v>
      </c>
    </row>
    <row r="20" spans="1:3" x14ac:dyDescent="0.2">
      <c r="B20">
        <v>40</v>
      </c>
      <c r="C20">
        <v>6.8400000000000002E-2</v>
      </c>
    </row>
    <row r="21" spans="1:3" x14ac:dyDescent="0.2">
      <c r="B21">
        <v>50</v>
      </c>
      <c r="C21">
        <v>7.0099999999999996E-2</v>
      </c>
    </row>
    <row r="22" spans="1:3" x14ac:dyDescent="0.2">
      <c r="B22">
        <v>60</v>
      </c>
      <c r="C22">
        <v>9.1399999999999995E-2</v>
      </c>
    </row>
    <row r="23" spans="1:3" x14ac:dyDescent="0.2">
      <c r="B23">
        <v>70</v>
      </c>
      <c r="C23">
        <v>0.11550000000000001</v>
      </c>
    </row>
    <row r="24" spans="1:3" x14ac:dyDescent="0.2">
      <c r="B24">
        <v>80</v>
      </c>
      <c r="C24">
        <v>0.15529999999999999</v>
      </c>
    </row>
    <row r="25" spans="1:3" x14ac:dyDescent="0.2">
      <c r="B25">
        <v>90</v>
      </c>
      <c r="C25">
        <v>0.2175</v>
      </c>
    </row>
    <row r="26" spans="1:3" x14ac:dyDescent="0.2">
      <c r="B26">
        <v>100</v>
      </c>
      <c r="C26">
        <v>0.45650000000000002</v>
      </c>
    </row>
    <row r="29" spans="1:3" x14ac:dyDescent="0.2">
      <c r="A29" t="s">
        <v>4</v>
      </c>
      <c r="B29">
        <f>RSQ(C17:C26, B17:B26)</f>
        <v>0.65096737674898353</v>
      </c>
    </row>
    <row r="30" spans="1:3" x14ac:dyDescent="0.2">
      <c r="A30" t="s">
        <v>5</v>
      </c>
      <c r="B30" cm="1">
        <f t="array" ref="B30">SQRT(SUM((C17:C26 - (INTERCEPT(C17:C26, B17:B26) + SLOPE(C17:C26, B17:B26) * B17:B26))^2) / (COUNT(C17:C26) - 2))</f>
        <v>7.9383459367881687E-2</v>
      </c>
    </row>
    <row r="31" spans="1:3" x14ac:dyDescent="0.2">
      <c r="A31" t="s">
        <v>6</v>
      </c>
      <c r="B31" cm="1">
        <f t="array" ref="B31">_xlfn.STDEV.S(C17:C26 - (INTERCEPT(C17:C26, B17:B26) + SLOPE(C17:C26, B17:B26) * B17:B26))</f>
        <v>7.4843443244101193E-2</v>
      </c>
    </row>
    <row r="32" spans="1:3" x14ac:dyDescent="0.2">
      <c r="A32" t="s">
        <v>7</v>
      </c>
      <c r="B32" cm="1">
        <f t="array" ref="B32">SQRT(AVERAGE((C17:C26 - (INTERCEPT(C17:C26, B17:B26) + SLOPE(C17:C26, B17:B26) * B17:B26))^2))</f>
        <v>7.1002724574270371E-2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19D6-2EE7-4BB6-A53E-A9D57893F144}">
  <dimension ref="A3:Q32"/>
  <sheetViews>
    <sheetView topLeftCell="F8" workbookViewId="0">
      <selection activeCell="Q18" sqref="Q18"/>
    </sheetView>
  </sheetViews>
  <sheetFormatPr defaultColWidth="11.375" defaultRowHeight="14.25" x14ac:dyDescent="0.2"/>
  <cols>
    <col min="1" max="1" width="33.5" customWidth="1"/>
    <col min="2" max="2" width="11.875" customWidth="1"/>
    <col min="5" max="5" width="33.375" customWidth="1"/>
  </cols>
  <sheetData>
    <row r="3" spans="2:17" x14ac:dyDescent="0.2">
      <c r="B3" t="s">
        <v>1</v>
      </c>
      <c r="C3" t="s">
        <v>0</v>
      </c>
      <c r="E3" t="s">
        <v>4</v>
      </c>
      <c r="F3">
        <f>RSQ(C4:C13, B4:B13)</f>
        <v>0.25811326538254759</v>
      </c>
    </row>
    <row r="4" spans="2:17" x14ac:dyDescent="0.2">
      <c r="B4">
        <v>10</v>
      </c>
      <c r="C4">
        <v>0.2823</v>
      </c>
      <c r="E4" t="s">
        <v>5</v>
      </c>
      <c r="F4" cm="1">
        <f t="array" ref="F4">SQRT(SUM((C4:C13 - (INTERCEPT(C4:C13, B4:B13) + SLOPE(C4:C13, B4:B13) * B4:B13))^2) / (COUNT(C4:C13)-2))</f>
        <v>9.4398339417854624E-2</v>
      </c>
    </row>
    <row r="5" spans="2:17" x14ac:dyDescent="0.2">
      <c r="B5">
        <v>20</v>
      </c>
      <c r="C5">
        <v>0.1176</v>
      </c>
      <c r="E5" t="s">
        <v>6</v>
      </c>
      <c r="F5" cm="1">
        <f t="array" ref="F5">_xlfn.STDEV.S(C4:C13 - (INTERCEPT(C4:C13, B4:B13) + SLOPE(C4:C13, B4:B13) * B4:B13))</f>
        <v>8.8999607913485837E-2</v>
      </c>
    </row>
    <row r="6" spans="2:17" x14ac:dyDescent="0.2">
      <c r="B6">
        <v>30</v>
      </c>
      <c r="C6">
        <v>0.3468</v>
      </c>
      <c r="E6" t="s">
        <v>7</v>
      </c>
      <c r="F6" cm="1">
        <f t="array" ref="F6">SQRT(AVERAGE((C4:C13 - (INTERCEPT(C4:C13, B4:B13) + SLOPE(C4:C13, B4:B13) * B4:B13))^2))</f>
        <v>8.4432441560568353E-2</v>
      </c>
    </row>
    <row r="7" spans="2:17" x14ac:dyDescent="0.2">
      <c r="B7">
        <v>40</v>
      </c>
      <c r="C7">
        <v>0.1817</v>
      </c>
    </row>
    <row r="8" spans="2:17" x14ac:dyDescent="0.2">
      <c r="B8">
        <v>50</v>
      </c>
      <c r="C8">
        <v>5.3800000000000001E-2</v>
      </c>
    </row>
    <row r="9" spans="2:17" x14ac:dyDescent="0.2">
      <c r="B9">
        <v>60</v>
      </c>
      <c r="C9">
        <v>4.9500000000000002E-2</v>
      </c>
    </row>
    <row r="10" spans="2:17" x14ac:dyDescent="0.2">
      <c r="B10">
        <v>70</v>
      </c>
      <c r="C10">
        <v>4.9200000000000001E-2</v>
      </c>
    </row>
    <row r="11" spans="2:17" x14ac:dyDescent="0.2">
      <c r="B11">
        <v>80</v>
      </c>
      <c r="C11">
        <v>6.9000000000000006E-2</v>
      </c>
    </row>
    <row r="12" spans="2:17" x14ac:dyDescent="0.2">
      <c r="B12">
        <v>90</v>
      </c>
      <c r="C12">
        <v>0.1077</v>
      </c>
    </row>
    <row r="13" spans="2:17" x14ac:dyDescent="0.2">
      <c r="B13">
        <v>100</v>
      </c>
      <c r="C13">
        <v>0.1711</v>
      </c>
    </row>
    <row r="15" spans="2:17" x14ac:dyDescent="0.2">
      <c r="Q15" s="2"/>
    </row>
    <row r="16" spans="2:17" x14ac:dyDescent="0.2">
      <c r="B16" t="s">
        <v>1</v>
      </c>
      <c r="C16" t="s">
        <v>2</v>
      </c>
    </row>
    <row r="17" spans="1:3" x14ac:dyDescent="0.2">
      <c r="B17">
        <v>10</v>
      </c>
      <c r="C17">
        <v>5.28E-2</v>
      </c>
    </row>
    <row r="18" spans="1:3" x14ac:dyDescent="0.2">
      <c r="B18">
        <v>20</v>
      </c>
      <c r="C18">
        <v>3.9100000000000003E-2</v>
      </c>
    </row>
    <row r="19" spans="1:3" x14ac:dyDescent="0.2">
      <c r="B19">
        <v>30</v>
      </c>
      <c r="C19">
        <v>5.11E-2</v>
      </c>
    </row>
    <row r="20" spans="1:3" x14ac:dyDescent="0.2">
      <c r="B20">
        <v>40</v>
      </c>
      <c r="C20">
        <v>6.9900000000000004E-2</v>
      </c>
    </row>
    <row r="21" spans="1:3" x14ac:dyDescent="0.2">
      <c r="B21">
        <v>50</v>
      </c>
      <c r="C21">
        <v>6.9500000000000006E-2</v>
      </c>
    </row>
    <row r="22" spans="1:3" x14ac:dyDescent="0.2">
      <c r="B22">
        <v>60</v>
      </c>
      <c r="C22">
        <v>9.1300000000000006E-2</v>
      </c>
    </row>
    <row r="23" spans="1:3" x14ac:dyDescent="0.2">
      <c r="B23">
        <v>70</v>
      </c>
      <c r="C23">
        <v>0.11459999999999999</v>
      </c>
    </row>
    <row r="24" spans="1:3" x14ac:dyDescent="0.2">
      <c r="B24">
        <v>80</v>
      </c>
      <c r="C24">
        <v>0.15060000000000001</v>
      </c>
    </row>
    <row r="25" spans="1:3" x14ac:dyDescent="0.2">
      <c r="B25">
        <v>90</v>
      </c>
      <c r="C25">
        <v>0.20499999999999999</v>
      </c>
    </row>
    <row r="26" spans="1:3" x14ac:dyDescent="0.2">
      <c r="B26">
        <v>100</v>
      </c>
      <c r="C26">
        <v>0.44550000000000001</v>
      </c>
    </row>
    <row r="29" spans="1:3" x14ac:dyDescent="0.2">
      <c r="A29" t="s">
        <v>4</v>
      </c>
      <c r="B29">
        <f>RSQ(C17:C26, B17:B26)</f>
        <v>0.64208161261804553</v>
      </c>
    </row>
    <row r="30" spans="1:3" x14ac:dyDescent="0.2">
      <c r="A30" t="s">
        <v>5</v>
      </c>
      <c r="B30" cm="1">
        <f t="array" ref="B30">SQRT(SUM((C17:C26 - (INTERCEPT(C17:C26, B17:B26) + SLOPE(C17:C26, B17:B26) * B17:B26))^2) / (COUNT(C17:C26) - 2))</f>
        <v>7.7726215596213691E-2</v>
      </c>
    </row>
    <row r="31" spans="1:3" x14ac:dyDescent="0.2">
      <c r="A31" t="s">
        <v>6</v>
      </c>
      <c r="B31" cm="1">
        <f t="array" ref="B31">_xlfn.STDEV.S(C17:C26 - (INTERCEPT(C17:C26, B17:B26) + SLOPE(C17:C26, B17:B26) * B17:B26))</f>
        <v>7.3280978832067065E-2</v>
      </c>
    </row>
    <row r="32" spans="1:3" x14ac:dyDescent="0.2">
      <c r="A32" t="s">
        <v>7</v>
      </c>
      <c r="B32" cm="1">
        <f t="array" ref="B32">SQRT(AVERAGE((C17:C26 - (INTERCEPT(C17:C26, B17:B26) + SLOPE(C17:C26, B17:B26) * B17:B26))^2))</f>
        <v>6.952044068277527E-2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9C67-7FCC-47E2-BE83-75000F4FDF6A}">
  <dimension ref="A3:R29"/>
  <sheetViews>
    <sheetView zoomScale="130" zoomScaleNormal="130" workbookViewId="0">
      <selection activeCell="A5" sqref="A5:A8"/>
    </sheetView>
  </sheetViews>
  <sheetFormatPr defaultColWidth="11.375" defaultRowHeight="15" x14ac:dyDescent="0.2"/>
  <cols>
    <col min="1" max="1" width="6.25" customWidth="1"/>
    <col min="2" max="2" width="6.625" customWidth="1"/>
    <col min="3" max="3" width="7.625" customWidth="1"/>
    <col min="4" max="4" width="6.625" customWidth="1"/>
    <col min="5" max="5" width="7.625" customWidth="1"/>
    <col min="6" max="6" width="6.625" customWidth="1"/>
    <col min="7" max="7" width="7.625" customWidth="1"/>
    <col min="9" max="10" width="11.875" customWidth="1"/>
    <col min="14" max="14" width="13.625" customWidth="1"/>
  </cols>
  <sheetData>
    <row r="3" spans="1:13" ht="14.25" x14ac:dyDescent="0.2">
      <c r="A3" s="3"/>
      <c r="B3" s="7" t="s">
        <v>14</v>
      </c>
      <c r="C3" s="8"/>
      <c r="D3" s="7" t="s">
        <v>15</v>
      </c>
      <c r="E3" s="8"/>
      <c r="F3" s="7" t="s">
        <v>16</v>
      </c>
      <c r="G3" s="8"/>
    </row>
    <row r="4" spans="1:13" ht="14.25" x14ac:dyDescent="0.2">
      <c r="A4" s="3"/>
      <c r="B4" s="9" t="s">
        <v>13</v>
      </c>
      <c r="C4" s="9" t="s">
        <v>2</v>
      </c>
      <c r="D4" s="9" t="s">
        <v>13</v>
      </c>
      <c r="E4" s="9" t="s">
        <v>2</v>
      </c>
      <c r="F4" s="9" t="s">
        <v>13</v>
      </c>
      <c r="G4" s="9" t="s">
        <v>2</v>
      </c>
      <c r="I4">
        <f>MAX(B5:G5)</f>
        <v>0.65096737674898353</v>
      </c>
      <c r="J4">
        <f>MIN(B8:G8)</f>
        <v>6.6503511231066639E-2</v>
      </c>
    </row>
    <row r="5" spans="1:13" x14ac:dyDescent="0.25">
      <c r="A5" s="6" t="s">
        <v>28</v>
      </c>
      <c r="B5" s="5">
        <v>0.13075049065169475</v>
      </c>
      <c r="C5" s="5">
        <v>0.65089524371990903</v>
      </c>
      <c r="D5" s="5">
        <v>0.20691452514002412</v>
      </c>
      <c r="E5" s="10">
        <v>0.65096737674898353</v>
      </c>
      <c r="F5" s="5">
        <v>0.25811326538254759</v>
      </c>
      <c r="G5" s="5">
        <v>0.64208161261804553</v>
      </c>
      <c r="H5" s="1" t="s">
        <v>8</v>
      </c>
    </row>
    <row r="6" spans="1:13" x14ac:dyDescent="0.25">
      <c r="A6" s="6" t="s">
        <v>29</v>
      </c>
      <c r="B6" s="5">
        <v>9.4357352333530112E-2</v>
      </c>
      <c r="C6" s="10">
        <v>7.4353185927542864E-2</v>
      </c>
      <c r="D6" s="5">
        <v>9.4313278412154061E-2</v>
      </c>
      <c r="E6" s="5">
        <v>7.9383459367881687E-2</v>
      </c>
      <c r="F6" s="5">
        <v>9.4398339417854624E-2</v>
      </c>
      <c r="G6" s="5">
        <v>7.7726215596213691E-2</v>
      </c>
      <c r="H6" t="s">
        <v>9</v>
      </c>
      <c r="M6" s="1" t="s">
        <v>10</v>
      </c>
    </row>
    <row r="7" spans="1:13" x14ac:dyDescent="0.25">
      <c r="A7" s="6" t="s">
        <v>27</v>
      </c>
      <c r="B7" s="5">
        <v>8.896096491979659E-2</v>
      </c>
      <c r="C7" s="10">
        <v>7.010085596291965E-2</v>
      </c>
      <c r="D7" s="5">
        <v>8.8919411628225267E-2</v>
      </c>
      <c r="E7" s="5">
        <v>7.4843443244101193E-2</v>
      </c>
      <c r="F7" s="5">
        <v>8.8999607913485837E-2</v>
      </c>
      <c r="G7" s="5">
        <v>7.3280978832067065E-2</v>
      </c>
      <c r="H7" s="1" t="s">
        <v>11</v>
      </c>
    </row>
    <row r="8" spans="1:13" x14ac:dyDescent="0.25">
      <c r="A8" s="6" t="s">
        <v>26</v>
      </c>
      <c r="B8" s="5">
        <v>8.4395781597868688E-2</v>
      </c>
      <c r="C8" s="10">
        <v>6.6503511231066639E-2</v>
      </c>
      <c r="D8" s="5">
        <v>8.4356360684175957E-2</v>
      </c>
      <c r="E8" s="5">
        <v>7.1002724574270371E-2</v>
      </c>
      <c r="F8" s="5">
        <v>8.4432441560568353E-2</v>
      </c>
      <c r="G8" s="5">
        <v>6.952044068277527E-2</v>
      </c>
      <c r="H8" s="1" t="s">
        <v>12</v>
      </c>
    </row>
    <row r="10" spans="1:13" ht="14.25" x14ac:dyDescent="0.2">
      <c r="C10" t="s">
        <v>17</v>
      </c>
    </row>
    <row r="26" spans="11:18" ht="14.25" x14ac:dyDescent="0.2">
      <c r="K26" t="s">
        <v>20</v>
      </c>
      <c r="N26" s="4" t="s">
        <v>18</v>
      </c>
      <c r="O26" t="s">
        <v>24</v>
      </c>
    </row>
    <row r="27" spans="11:18" ht="14.25" x14ac:dyDescent="0.2">
      <c r="K27" t="s">
        <v>21</v>
      </c>
      <c r="N27" t="s">
        <v>19</v>
      </c>
      <c r="R27" t="s">
        <v>25</v>
      </c>
    </row>
    <row r="28" spans="11:18" ht="14.25" x14ac:dyDescent="0.2">
      <c r="K28" t="s">
        <v>22</v>
      </c>
    </row>
    <row r="29" spans="11:18" ht="14.25" x14ac:dyDescent="0.2">
      <c r="N29" t="s">
        <v>23</v>
      </c>
    </row>
  </sheetData>
  <mergeCells count="3"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Señal</vt:lpstr>
      <vt:lpstr>Reduccion media movil</vt:lpstr>
      <vt:lpstr>Reduccion de mediana</vt:lpstr>
      <vt:lpstr>Wavelet Discreta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ANDRES SEGURA CHAVES</dc:creator>
  <cp:lastModifiedBy>Segura Chaves, Mariano</cp:lastModifiedBy>
  <dcterms:created xsi:type="dcterms:W3CDTF">2025-06-13T01:48:22Z</dcterms:created>
  <dcterms:modified xsi:type="dcterms:W3CDTF">2025-06-21T22:35:58Z</dcterms:modified>
</cp:coreProperties>
</file>