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mariano/Documents/job/kpis/clean-automation/templates/"/>
    </mc:Choice>
  </mc:AlternateContent>
  <xr:revisionPtr revIDLastSave="0" documentId="13_ncr:1_{5CB75693-92B2-DF4A-9CB7-E69894EDDC5A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DEL 04 AL 08 S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R10" i="1"/>
  <c r="P29" i="1" l="1"/>
  <c r="R28" i="1"/>
  <c r="P28" i="1"/>
  <c r="S28" i="1" s="1"/>
  <c r="E28" i="1"/>
  <c r="F28" i="1" s="1"/>
  <c r="P27" i="1"/>
  <c r="E26" i="1" s="1"/>
  <c r="F26" i="1" s="1"/>
  <c r="S26" i="1"/>
  <c r="R26" i="1"/>
  <c r="P26" i="1"/>
  <c r="P21" i="1"/>
  <c r="E20" i="1" s="1"/>
  <c r="F20" i="1" s="1"/>
  <c r="R20" i="1"/>
  <c r="P20" i="1"/>
  <c r="S20" i="1" s="1"/>
  <c r="P19" i="1"/>
  <c r="R18" i="1"/>
  <c r="P18" i="1"/>
  <c r="S18" i="1" s="1"/>
  <c r="P17" i="1"/>
  <c r="Q16" i="1" s="1"/>
  <c r="R16" i="1"/>
  <c r="P16" i="1"/>
  <c r="S16" i="1" s="1"/>
  <c r="P15" i="1"/>
  <c r="Q14" i="1" s="1"/>
  <c r="S14" i="1"/>
  <c r="P14" i="1"/>
  <c r="E12" i="1"/>
  <c r="F12" i="1" s="1"/>
  <c r="P11" i="1"/>
  <c r="Q10" i="1" s="1"/>
  <c r="P10" i="1"/>
  <c r="S10" i="1" s="1"/>
  <c r="J9" i="1"/>
  <c r="K9" i="1" s="1"/>
  <c r="L9" i="1" s="1"/>
  <c r="M9" i="1" s="1"/>
  <c r="O9" i="1" s="1"/>
  <c r="E10" i="1" l="1"/>
  <c r="F10" i="1" s="1"/>
  <c r="E16" i="1"/>
  <c r="F16" i="1" s="1"/>
  <c r="Q18" i="1"/>
  <c r="E14" i="1"/>
  <c r="F14" i="1" s="1"/>
</calcChain>
</file>

<file path=xl/sharedStrings.xml><?xml version="1.0" encoding="utf-8"?>
<sst xmlns="http://schemas.openxmlformats.org/spreadsheetml/2006/main" count="88" uniqueCount="71">
  <si>
    <t>PROGRAMA DE PRODUCCIÓN SEMANAL</t>
  </si>
  <si>
    <t>FR-05-24b</t>
  </si>
  <si>
    <t>Edición 3</t>
  </si>
  <si>
    <t>Pagina 1 de 1</t>
  </si>
  <si>
    <t>PLANTA PRODUCCIÓN POLVOS</t>
  </si>
  <si>
    <t xml:space="preserve">LUNES </t>
  </si>
  <si>
    <t xml:space="preserve">MARTES </t>
  </si>
  <si>
    <t>MIERCOLES</t>
  </si>
  <si>
    <t>JUEVES</t>
  </si>
  <si>
    <t>VIERNES</t>
  </si>
  <si>
    <t>SÁBADO</t>
  </si>
  <si>
    <t xml:space="preserve">TOTAL FABRICADO </t>
  </si>
  <si>
    <t>CUMPLIMIENTO %</t>
  </si>
  <si>
    <t>KG FABRICADOS</t>
  </si>
  <si>
    <t>KG PROGRAMADOS</t>
  </si>
  <si>
    <t>1 er</t>
  </si>
  <si>
    <t>2 do</t>
  </si>
  <si>
    <t>CLAVE</t>
  </si>
  <si>
    <t>DESCRIPCION</t>
  </si>
  <si>
    <t>PRODUCCION</t>
  </si>
  <si>
    <t xml:space="preserve">FABRICADO </t>
  </si>
  <si>
    <t xml:space="preserve">POR FABRICAR </t>
  </si>
  <si>
    <t>EXISTENCIA</t>
  </si>
  <si>
    <t xml:space="preserve">LINEAS DE ENVASADO </t>
  </si>
  <si>
    <t>L094</t>
  </si>
  <si>
    <t>FOLEY MAX 1.5% 25 KG</t>
  </si>
  <si>
    <t>PAYPER</t>
  </si>
  <si>
    <t>P126</t>
  </si>
  <si>
    <t xml:space="preserve">COMBAT P 20 KG </t>
  </si>
  <si>
    <t>P065</t>
  </si>
  <si>
    <t>FOLEY MAX 1,5%  24 X 1 KG</t>
  </si>
  <si>
    <t>MEXIMAQ</t>
  </si>
  <si>
    <t>P017</t>
  </si>
  <si>
    <t>PINTO SACO 20 KG</t>
  </si>
  <si>
    <t>MUNZON</t>
  </si>
  <si>
    <t>P021</t>
  </si>
  <si>
    <t xml:space="preserve">SPIT SACO 20 KG </t>
  </si>
  <si>
    <t>INP001</t>
  </si>
  <si>
    <t>EBENIT PRO 15 X 600 GR</t>
  </si>
  <si>
    <t>LINEA 4</t>
  </si>
  <si>
    <t>VDFUP001</t>
  </si>
  <si>
    <t xml:space="preserve">FUNGYLIFE 5 KG </t>
  </si>
  <si>
    <t>F033</t>
  </si>
  <si>
    <t xml:space="preserve">AXIONE 8 X 1 KG </t>
  </si>
  <si>
    <t>ESP001</t>
  </si>
  <si>
    <t>TAPPS'O 34 X 454 GR</t>
  </si>
  <si>
    <t>LINEA 1</t>
  </si>
  <si>
    <t>FUNGYLIFE 4 X 5 KG BIOFUNGICIDA</t>
  </si>
  <si>
    <t>LINEA 2</t>
  </si>
  <si>
    <t xml:space="preserve">REPROCESOS </t>
  </si>
  <si>
    <t xml:space="preserve">PINTO SACO 20 KG </t>
  </si>
  <si>
    <t xml:space="preserve">TAPPSO 34 X 454 GR </t>
  </si>
  <si>
    <t>R026</t>
  </si>
  <si>
    <t xml:space="preserve">FULRAT PLUS 10 KG </t>
  </si>
  <si>
    <t>E012</t>
  </si>
  <si>
    <t xml:space="preserve">AVEPOL 15 X 500 GR </t>
  </si>
  <si>
    <t xml:space="preserve">FOLEY MAX % 1.5 % 25 KG </t>
  </si>
  <si>
    <t>INP004</t>
  </si>
  <si>
    <t xml:space="preserve">ACTRAM 24 X 200 GR </t>
  </si>
  <si>
    <t>H078</t>
  </si>
  <si>
    <t xml:space="preserve">CAÑEX 15 X 1 KG </t>
  </si>
  <si>
    <t xml:space="preserve">ACTRAM 15 x 600 gr </t>
  </si>
  <si>
    <t>E087</t>
  </si>
  <si>
    <t xml:space="preserve">GRANERIL 24 X 1 KG </t>
  </si>
  <si>
    <t>E050</t>
  </si>
  <si>
    <t xml:space="preserve">FITOTERRA 24 X 1 KG </t>
  </si>
  <si>
    <t>E049</t>
  </si>
  <si>
    <t>FITOKLOR 15 X 800 GR</t>
  </si>
  <si>
    <t>P128</t>
  </si>
  <si>
    <t xml:space="preserve">COMBAT P 20 X 1 KG 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</si>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</sst>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36"/>
      <color rgb="FFFF0000"/>
      <name val="Calibri"/>
      <family val="2"/>
    </font>
    <font>
      <sz val="16"/>
      <color theme="1"/>
      <name val="Calibri"/>
      <family val="2"/>
    </font>
    <font>
      <b/>
      <sz val="22"/>
      <color rgb="FFFF0000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rgb="FF38761D"/>
      <name val="Calibri"/>
      <family val="2"/>
    </font>
    <font>
      <b/>
      <sz val="14"/>
      <color rgb="FFFF0000"/>
      <name val="Calibri"/>
      <family val="2"/>
    </font>
    <font>
      <sz val="14"/>
      <color rgb="FF000000"/>
      <name val="Calibri"/>
      <family val="2"/>
    </font>
    <font>
      <b/>
      <sz val="22"/>
      <color rgb="FFE06666"/>
      <name val="Calibri"/>
      <family val="2"/>
    </font>
    <font>
      <b/>
      <sz val="15"/>
      <color rgb="FFE06666"/>
      <name val="Calibri"/>
      <family val="2"/>
    </font>
    <font>
      <b/>
      <sz val="14"/>
      <color rgb="FFE0666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4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4" xfId="0" applyFont="1" applyBorder="1" applyAlignment="1">
      <alignment vertical="center" wrapText="1"/>
    </xf>
    <xf numFmtId="0" fontId="2" fillId="0" borderId="4" xfId="0" applyFont="1" applyBorder="1"/>
    <xf numFmtId="0" fontId="11" fillId="0" borderId="4" xfId="0" applyFont="1" applyBorder="1" applyAlignment="1">
      <alignment horizontal="center"/>
    </xf>
    <xf numFmtId="1" fontId="11" fillId="7" borderId="15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/>
    </xf>
    <xf numFmtId="1" fontId="11" fillId="0" borderId="15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2" fillId="0" borderId="6" xfId="0" applyFont="1" applyBorder="1"/>
    <xf numFmtId="1" fontId="11" fillId="0" borderId="20" xfId="0" applyNumberFormat="1" applyFont="1" applyBorder="1" applyAlignment="1">
      <alignment horizontal="center"/>
    </xf>
    <xf numFmtId="0" fontId="2" fillId="0" borderId="20" xfId="0" applyFont="1" applyBorder="1"/>
    <xf numFmtId="1" fontId="1" fillId="8" borderId="20" xfId="0" applyNumberFormat="1" applyFont="1" applyFill="1" applyBorder="1" applyAlignment="1">
      <alignment horizontal="center"/>
    </xf>
    <xf numFmtId="0" fontId="2" fillId="0" borderId="0" xfId="0" applyFont="1"/>
    <xf numFmtId="1" fontId="11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2" fillId="0" borderId="8" xfId="0" applyFont="1" applyBorder="1"/>
    <xf numFmtId="1" fontId="1" fillId="8" borderId="8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3" fontId="11" fillId="0" borderId="4" xfId="0" applyNumberFormat="1" applyFont="1" applyBorder="1" applyAlignment="1">
      <alignment horizontal="center" vertical="center"/>
    </xf>
    <xf numFmtId="1" fontId="11" fillId="9" borderId="15" xfId="0" applyNumberFormat="1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/>
    <xf numFmtId="1" fontId="1" fillId="0" borderId="15" xfId="0" applyNumberFormat="1" applyFont="1" applyBorder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3" fontId="1" fillId="0" borderId="15" xfId="0" applyNumberFormat="1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3" fontId="1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3" fillId="0" borderId="8" xfId="0" applyFont="1" applyBorder="1"/>
    <xf numFmtId="3" fontId="1" fillId="0" borderId="2" xfId="0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/>
    </xf>
    <xf numFmtId="3" fontId="1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2" xfId="0" applyFont="1" applyBorder="1"/>
    <xf numFmtId="0" fontId="3" fillId="0" borderId="5" xfId="0" applyFont="1" applyBorder="1"/>
    <xf numFmtId="0" fontId="0" fillId="0" borderId="0" xfId="0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6" fillId="0" borderId="0" xfId="0" applyFont="1" applyAlignment="1">
      <alignment horizontal="center"/>
    </xf>
    <xf numFmtId="0" fontId="3" fillId="0" borderId="10" xfId="0" applyFont="1" applyBorder="1"/>
    <xf numFmtId="0" fontId="1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7" fillId="0" borderId="1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14" fontId="1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1</xdr:row>
      <xdr:rowOff>66675</xdr:rowOff>
    </xdr:from>
    <xdr:ext cx="1895475" cy="7810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1"/>
  <sheetViews>
    <sheetView tabSelected="1" topLeftCell="B1" workbookViewId="0">
      <selection activeCell="B9" sqref="B9"/>
    </sheetView>
  </sheetViews>
  <sheetFormatPr baseColWidth="10" defaultColWidth="14.5" defaultRowHeight="15" customHeight="1" x14ac:dyDescent="0.2"/>
  <cols>
    <col min="1" max="1" width="1.5" customWidth="1"/>
    <col min="2" max="2" width="15.5" customWidth="1"/>
    <col min="3" max="3" width="47.83203125" customWidth="1"/>
    <col min="4" max="4" width="19.5" customWidth="1"/>
    <col min="5" max="5" width="18" customWidth="1"/>
    <col min="6" max="6" width="14.6640625" customWidth="1"/>
    <col min="7" max="7" width="16.33203125" hidden="1" customWidth="1"/>
    <col min="8" max="8" width="24.1640625" customWidth="1"/>
    <col min="9" max="13" width="15.5" customWidth="1"/>
    <col min="14" max="14" width="15.5" hidden="1" customWidth="1"/>
    <col min="15" max="15" width="15.6640625" hidden="1" customWidth="1"/>
    <col min="16" max="16" width="35.6640625" customWidth="1"/>
    <col min="17" max="17" width="23.6640625" customWidth="1"/>
    <col min="18" max="18" width="18.33203125" customWidth="1"/>
    <col min="19" max="23" width="21" customWidth="1"/>
  </cols>
  <sheetData>
    <row r="1" spans="1:23" ht="2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4.75" customHeight="1" x14ac:dyDescent="0.25">
      <c r="A2" s="1"/>
      <c r="B2" s="75"/>
      <c r="C2" s="63"/>
      <c r="D2" s="61" t="s">
        <v>0</v>
      </c>
      <c r="E2" s="62"/>
      <c r="F2" s="62"/>
      <c r="G2" s="62"/>
      <c r="H2" s="62"/>
      <c r="I2" s="62"/>
      <c r="J2" s="62"/>
      <c r="K2" s="62"/>
      <c r="L2" s="62"/>
      <c r="M2" s="62"/>
      <c r="N2" s="63"/>
      <c r="O2" s="2"/>
      <c r="P2" s="3" t="s">
        <v>1</v>
      </c>
      <c r="Q2" s="1" t="s">
        <v>70</v>
      </c>
      <c r="R2" s="1"/>
      <c r="S2" s="1"/>
      <c r="T2" s="1"/>
      <c r="U2" s="1"/>
      <c r="V2" s="1"/>
      <c r="W2" s="1"/>
    </row>
    <row r="3" spans="1:23" ht="24.75" customHeight="1" x14ac:dyDescent="0.25">
      <c r="A3" s="1"/>
      <c r="B3" s="64"/>
      <c r="C3" s="66"/>
      <c r="D3" s="64"/>
      <c r="E3" s="65"/>
      <c r="F3" s="65"/>
      <c r="G3" s="65"/>
      <c r="H3" s="65"/>
      <c r="I3" s="65"/>
      <c r="J3" s="65"/>
      <c r="K3" s="65"/>
      <c r="L3" s="65"/>
      <c r="M3" s="65"/>
      <c r="N3" s="66"/>
      <c r="O3" s="2"/>
      <c r="P3" s="3" t="s">
        <v>2</v>
      </c>
      <c r="Q3" s="81">
        <v>45173</v>
      </c>
      <c r="R3" s="1"/>
      <c r="S3" s="1"/>
      <c r="T3" s="1"/>
      <c r="U3" s="1"/>
      <c r="V3" s="1"/>
      <c r="W3" s="1"/>
    </row>
    <row r="4" spans="1:23" ht="24.75" customHeight="1" x14ac:dyDescent="0.25">
      <c r="A4" s="1"/>
      <c r="B4" s="67"/>
      <c r="C4" s="56"/>
      <c r="D4" s="67"/>
      <c r="E4" s="68"/>
      <c r="F4" s="68"/>
      <c r="G4" s="68"/>
      <c r="H4" s="68"/>
      <c r="I4" s="68"/>
      <c r="J4" s="68"/>
      <c r="K4" s="68"/>
      <c r="L4" s="68"/>
      <c r="M4" s="68"/>
      <c r="N4" s="56"/>
      <c r="O4" s="2"/>
      <c r="P4" s="3" t="s">
        <v>3</v>
      </c>
      <c r="Q4" s="1"/>
      <c r="S4" s="1"/>
      <c r="T4" s="1"/>
      <c r="U4" s="1"/>
      <c r="V4" s="1"/>
      <c r="W4" s="1"/>
    </row>
    <row r="5" spans="1:23" ht="18" customHeight="1" x14ac:dyDescent="0.25">
      <c r="A5" s="1"/>
      <c r="B5" s="69" t="s">
        <v>4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1"/>
      <c r="P5" s="1"/>
      <c r="Q5" s="1"/>
      <c r="R5" s="1"/>
      <c r="S5" s="1"/>
      <c r="T5" s="1"/>
      <c r="U5" s="1"/>
      <c r="V5" s="1"/>
      <c r="W5" s="1"/>
    </row>
    <row r="6" spans="1:23" ht="18" customHeight="1" x14ac:dyDescent="0.25">
      <c r="A6" s="1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4"/>
      <c r="P6" s="1"/>
      <c r="Q6" s="1"/>
      <c r="R6" s="1"/>
      <c r="S6" s="1"/>
      <c r="T6" s="1"/>
      <c r="U6" s="1"/>
      <c r="V6" s="1"/>
      <c r="W6" s="1"/>
    </row>
    <row r="7" spans="1:23" ht="36.75" customHeight="1" x14ac:dyDescent="0.25">
      <c r="A7" s="1"/>
      <c r="B7" s="71"/>
      <c r="C7" s="72"/>
      <c r="D7" s="72"/>
      <c r="E7" s="72"/>
      <c r="F7" s="72"/>
      <c r="G7" s="72"/>
      <c r="H7" s="73"/>
      <c r="I7" s="6" t="s">
        <v>5</v>
      </c>
      <c r="J7" s="6" t="s">
        <v>6</v>
      </c>
      <c r="K7" s="7" t="s">
        <v>7</v>
      </c>
      <c r="L7" s="7" t="s">
        <v>8</v>
      </c>
      <c r="M7" s="6" t="s">
        <v>9</v>
      </c>
      <c r="N7" s="6" t="s">
        <v>9</v>
      </c>
      <c r="O7" s="6" t="s">
        <v>10</v>
      </c>
      <c r="P7" s="74" t="s">
        <v>11</v>
      </c>
      <c r="Q7" s="74" t="s">
        <v>12</v>
      </c>
      <c r="R7" s="74" t="s">
        <v>13</v>
      </c>
      <c r="S7" s="74" t="s">
        <v>14</v>
      </c>
      <c r="T7" s="1"/>
      <c r="U7" s="1"/>
      <c r="V7" s="1"/>
      <c r="W7" s="1"/>
    </row>
    <row r="8" spans="1:23" ht="36.75" customHeight="1" x14ac:dyDescent="0.25">
      <c r="A8" s="1"/>
      <c r="B8" s="5"/>
      <c r="C8" s="8"/>
      <c r="D8" s="8"/>
      <c r="E8" s="8"/>
      <c r="F8" s="8"/>
      <c r="G8" s="8"/>
      <c r="H8" s="8"/>
      <c r="I8" s="9" t="s">
        <v>15</v>
      </c>
      <c r="J8" s="9" t="s">
        <v>15</v>
      </c>
      <c r="K8" s="9" t="s">
        <v>15</v>
      </c>
      <c r="L8" s="9" t="s">
        <v>15</v>
      </c>
      <c r="M8" s="9" t="s">
        <v>15</v>
      </c>
      <c r="N8" s="10" t="s">
        <v>16</v>
      </c>
      <c r="O8" s="9" t="s">
        <v>15</v>
      </c>
      <c r="P8" s="47"/>
      <c r="Q8" s="47"/>
      <c r="R8" s="47"/>
      <c r="S8" s="47"/>
      <c r="T8" s="1"/>
      <c r="U8" s="1"/>
      <c r="V8" s="1"/>
      <c r="W8" s="1"/>
    </row>
    <row r="9" spans="1:23" ht="39" customHeight="1" x14ac:dyDescent="0.25">
      <c r="A9" s="1"/>
      <c r="B9" s="11" t="s">
        <v>17</v>
      </c>
      <c r="C9" s="12" t="s">
        <v>18</v>
      </c>
      <c r="D9" s="13" t="s">
        <v>19</v>
      </c>
      <c r="E9" s="12" t="s">
        <v>20</v>
      </c>
      <c r="F9" s="12" t="s">
        <v>21</v>
      </c>
      <c r="G9" s="14" t="s">
        <v>22</v>
      </c>
      <c r="H9" s="14" t="s">
        <v>23</v>
      </c>
      <c r="I9" s="15">
        <v>4</v>
      </c>
      <c r="J9" s="15">
        <f>I9+1</f>
        <v>5</v>
      </c>
      <c r="K9" s="15">
        <f t="shared" ref="K9:M9" si="0">J9+1</f>
        <v>6</v>
      </c>
      <c r="L9" s="15">
        <f t="shared" si="0"/>
        <v>7</v>
      </c>
      <c r="M9" s="15">
        <f t="shared" si="0"/>
        <v>8</v>
      </c>
      <c r="N9" s="15">
        <v>11</v>
      </c>
      <c r="O9" s="15">
        <f>M9+1</f>
        <v>9</v>
      </c>
      <c r="P9" s="16"/>
      <c r="Q9" s="17"/>
      <c r="R9" s="18"/>
      <c r="S9" s="18"/>
      <c r="T9" s="1"/>
      <c r="U9" s="1"/>
      <c r="V9" s="1"/>
      <c r="W9" s="1"/>
    </row>
    <row r="10" spans="1:23" ht="30" customHeight="1" x14ac:dyDescent="0.25">
      <c r="A10" s="1"/>
      <c r="B10" s="46" t="s">
        <v>24</v>
      </c>
      <c r="C10" s="50" t="s">
        <v>25</v>
      </c>
      <c r="D10" s="51">
        <v>15000</v>
      </c>
      <c r="E10" s="52">
        <f>P11</f>
        <v>5100</v>
      </c>
      <c r="F10" s="53">
        <f>D10-E10</f>
        <v>9900</v>
      </c>
      <c r="G10" s="53"/>
      <c r="H10" s="54" t="s">
        <v>26</v>
      </c>
      <c r="I10" s="19"/>
      <c r="J10" s="20">
        <v>1300</v>
      </c>
      <c r="K10" s="20">
        <v>1300</v>
      </c>
      <c r="L10" s="20">
        <v>1300</v>
      </c>
      <c r="M10" s="20">
        <v>1100</v>
      </c>
      <c r="N10" s="19"/>
      <c r="O10" s="19"/>
      <c r="P10" s="21">
        <f t="shared" ref="P10:P11" si="1">SUM(I10:O10)</f>
        <v>5000</v>
      </c>
      <c r="Q10" s="49">
        <f>P11/P10</f>
        <v>1.02</v>
      </c>
      <c r="R10" s="46">
        <f>SUM(I11:N11)*20</f>
        <v>102000</v>
      </c>
      <c r="S10" s="48">
        <f>P10*20</f>
        <v>100000</v>
      </c>
      <c r="T10" s="1"/>
      <c r="U10" s="1"/>
      <c r="V10" s="1"/>
      <c r="W10" s="1"/>
    </row>
    <row r="11" spans="1:23" ht="30" customHeight="1" x14ac:dyDescent="0.25">
      <c r="A11" s="1"/>
      <c r="B11" s="47"/>
      <c r="C11" s="47"/>
      <c r="D11" s="47"/>
      <c r="E11" s="47"/>
      <c r="F11" s="47"/>
      <c r="G11" s="47"/>
      <c r="H11" s="47"/>
      <c r="I11" s="19"/>
      <c r="J11" s="22">
        <v>1260</v>
      </c>
      <c r="K11" s="22">
        <v>1260</v>
      </c>
      <c r="L11" s="22">
        <v>1440</v>
      </c>
      <c r="M11" s="22">
        <v>1140</v>
      </c>
      <c r="N11" s="19"/>
      <c r="O11" s="19"/>
      <c r="P11" s="21">
        <f t="shared" si="1"/>
        <v>5100</v>
      </c>
      <c r="Q11" s="47"/>
      <c r="R11" s="47"/>
      <c r="S11" s="47"/>
      <c r="T11" s="1"/>
      <c r="U11" s="1"/>
      <c r="V11" s="1"/>
      <c r="W11" s="1"/>
    </row>
    <row r="12" spans="1:23" ht="30" customHeight="1" x14ac:dyDescent="0.25">
      <c r="A12" s="1"/>
      <c r="B12" s="46" t="s">
        <v>27</v>
      </c>
      <c r="C12" s="50" t="s">
        <v>28</v>
      </c>
      <c r="D12" s="51"/>
      <c r="E12" s="52">
        <f>P13</f>
        <v>0</v>
      </c>
      <c r="F12" s="53">
        <f>D12-E12</f>
        <v>0</v>
      </c>
      <c r="G12" s="53"/>
      <c r="H12" s="54" t="s">
        <v>26</v>
      </c>
      <c r="I12" s="19"/>
      <c r="J12" s="23"/>
      <c r="K12" s="23"/>
      <c r="L12" s="23"/>
      <c r="M12" s="19"/>
      <c r="N12" s="19"/>
      <c r="O12" s="19"/>
      <c r="P12" s="21"/>
      <c r="Q12" s="24"/>
      <c r="R12" s="25"/>
      <c r="S12" s="26"/>
      <c r="T12" s="1"/>
      <c r="U12" s="1"/>
      <c r="V12" s="1"/>
      <c r="W12" s="1"/>
    </row>
    <row r="13" spans="1:23" ht="30" customHeight="1" x14ac:dyDescent="0.25">
      <c r="A13" s="1"/>
      <c r="B13" s="47"/>
      <c r="C13" s="47"/>
      <c r="D13" s="47"/>
      <c r="E13" s="47"/>
      <c r="F13" s="47"/>
      <c r="G13" s="47"/>
      <c r="H13" s="47"/>
      <c r="I13" s="22">
        <v>720</v>
      </c>
      <c r="J13" s="23"/>
      <c r="K13" s="23"/>
      <c r="L13" s="23"/>
      <c r="M13" s="19"/>
      <c r="N13" s="19"/>
      <c r="O13" s="19"/>
      <c r="P13" s="21"/>
      <c r="Q13" s="24"/>
      <c r="R13" s="25"/>
      <c r="S13" s="26"/>
      <c r="T13" s="1"/>
      <c r="U13" s="1"/>
      <c r="V13" s="1"/>
      <c r="W13" s="1"/>
    </row>
    <row r="14" spans="1:23" ht="30" customHeight="1" x14ac:dyDescent="0.25">
      <c r="A14" s="1"/>
      <c r="B14" s="46" t="s">
        <v>29</v>
      </c>
      <c r="C14" s="50" t="s">
        <v>30</v>
      </c>
      <c r="D14" s="51">
        <v>5000</v>
      </c>
      <c r="E14" s="52">
        <f>P15</f>
        <v>1725</v>
      </c>
      <c r="F14" s="53">
        <f>D14-E14</f>
        <v>3275</v>
      </c>
      <c r="G14" s="53"/>
      <c r="H14" s="54" t="s">
        <v>31</v>
      </c>
      <c r="I14" s="19"/>
      <c r="J14" s="20">
        <v>500</v>
      </c>
      <c r="K14" s="20">
        <v>500</v>
      </c>
      <c r="L14" s="20">
        <v>500</v>
      </c>
      <c r="M14" s="19"/>
      <c r="N14" s="19"/>
      <c r="O14" s="19"/>
      <c r="P14" s="21">
        <f t="shared" ref="P14:P16" si="2">SUM(I14:O14)</f>
        <v>1500</v>
      </c>
      <c r="Q14" s="49">
        <f>P15/P14</f>
        <v>1.1499999999999999</v>
      </c>
      <c r="R14" s="46">
        <f>SUM(I15:N15)*24</f>
        <v>41400</v>
      </c>
      <c r="S14" s="48">
        <f>P14*24</f>
        <v>36000</v>
      </c>
      <c r="T14" s="1"/>
      <c r="U14" s="1"/>
      <c r="V14" s="1"/>
      <c r="W14" s="1"/>
    </row>
    <row r="15" spans="1:23" ht="30" customHeight="1" x14ac:dyDescent="0.25">
      <c r="A15" s="1"/>
      <c r="B15" s="47"/>
      <c r="C15" s="47"/>
      <c r="D15" s="47"/>
      <c r="E15" s="47"/>
      <c r="F15" s="47"/>
      <c r="G15" s="47"/>
      <c r="H15" s="47"/>
      <c r="I15" s="19"/>
      <c r="J15" s="22">
        <v>325</v>
      </c>
      <c r="K15" s="22">
        <v>500</v>
      </c>
      <c r="L15" s="22">
        <v>500</v>
      </c>
      <c r="M15" s="22">
        <v>400</v>
      </c>
      <c r="N15" s="19"/>
      <c r="O15" s="19"/>
      <c r="P15" s="21">
        <f t="shared" si="2"/>
        <v>1725</v>
      </c>
      <c r="Q15" s="47"/>
      <c r="R15" s="47"/>
      <c r="S15" s="47"/>
      <c r="T15" s="1"/>
      <c r="U15" s="1"/>
      <c r="V15" s="1"/>
      <c r="W15" s="1"/>
    </row>
    <row r="16" spans="1:23" ht="30" customHeight="1" x14ac:dyDescent="0.25">
      <c r="A16" s="1"/>
      <c r="B16" s="46" t="s">
        <v>32</v>
      </c>
      <c r="C16" s="50" t="s">
        <v>33</v>
      </c>
      <c r="D16" s="51">
        <v>4000</v>
      </c>
      <c r="E16" s="52">
        <f>P17</f>
        <v>2128</v>
      </c>
      <c r="F16" s="53">
        <f>D16-E16</f>
        <v>1872</v>
      </c>
      <c r="G16" s="53"/>
      <c r="H16" s="76" t="s">
        <v>34</v>
      </c>
      <c r="I16" s="20">
        <v>900</v>
      </c>
      <c r="J16" s="20">
        <v>900</v>
      </c>
      <c r="K16" s="20">
        <v>900</v>
      </c>
      <c r="L16" s="20">
        <v>900</v>
      </c>
      <c r="M16" s="20">
        <v>200</v>
      </c>
      <c r="N16" s="19"/>
      <c r="O16" s="19"/>
      <c r="P16" s="21">
        <f t="shared" si="2"/>
        <v>3800</v>
      </c>
      <c r="Q16" s="49">
        <f>P17/P16</f>
        <v>0.56000000000000005</v>
      </c>
      <c r="R16" s="46">
        <f>SUM(J17:N17)*10*0.25</f>
        <v>5320</v>
      </c>
      <c r="S16" s="48">
        <f>P16*40*0.25</f>
        <v>38000</v>
      </c>
      <c r="T16" s="1"/>
      <c r="U16" s="1"/>
      <c r="V16" s="1"/>
      <c r="W16" s="1"/>
    </row>
    <row r="17" spans="1:26" ht="30" customHeight="1" x14ac:dyDescent="0.25">
      <c r="A17" s="1"/>
      <c r="B17" s="47"/>
      <c r="C17" s="47"/>
      <c r="D17" s="47"/>
      <c r="E17" s="47"/>
      <c r="F17" s="47"/>
      <c r="G17" s="47"/>
      <c r="H17" s="47"/>
      <c r="I17" s="22">
        <v>832</v>
      </c>
      <c r="J17" s="22">
        <v>566</v>
      </c>
      <c r="K17" s="22">
        <v>710</v>
      </c>
      <c r="L17" s="22">
        <v>600</v>
      </c>
      <c r="M17" s="22">
        <v>252</v>
      </c>
      <c r="N17" s="19"/>
      <c r="O17" s="19"/>
      <c r="P17" s="21">
        <f>SUM(J17:O17)</f>
        <v>2128</v>
      </c>
      <c r="Q17" s="47"/>
      <c r="R17" s="47"/>
      <c r="S17" s="47"/>
      <c r="T17" s="1"/>
      <c r="U17" s="1"/>
      <c r="V17" s="1"/>
      <c r="W17" s="1"/>
    </row>
    <row r="18" spans="1:26" ht="26.25" customHeight="1" x14ac:dyDescent="0.25">
      <c r="A18" s="27"/>
      <c r="B18" s="60" t="s">
        <v>35</v>
      </c>
      <c r="C18" s="55" t="s">
        <v>36</v>
      </c>
      <c r="D18" s="57"/>
      <c r="E18" s="58"/>
      <c r="F18" s="59"/>
      <c r="G18" s="59"/>
      <c r="H18" s="60" t="s">
        <v>34</v>
      </c>
      <c r="I18" s="28"/>
      <c r="J18" s="28"/>
      <c r="K18" s="28"/>
      <c r="L18" s="28"/>
      <c r="M18" s="28"/>
      <c r="N18" s="29"/>
      <c r="O18" s="29"/>
      <c r="P18" s="30">
        <f>SUM(I18:O18)</f>
        <v>0</v>
      </c>
      <c r="Q18" s="77" t="e">
        <f>P19/P18</f>
        <v>#DIV/0!</v>
      </c>
      <c r="R18" s="78">
        <f>SUM(J19:N19)*10*0.25</f>
        <v>750</v>
      </c>
      <c r="S18" s="79">
        <f>P18*40*0.25</f>
        <v>0</v>
      </c>
      <c r="T18" s="31"/>
      <c r="U18" s="31"/>
      <c r="V18" s="31"/>
      <c r="W18" s="31"/>
      <c r="X18" s="31"/>
      <c r="Y18" s="31"/>
      <c r="Z18" s="31"/>
    </row>
    <row r="19" spans="1:26" ht="26.25" customHeight="1" x14ac:dyDescent="0.25">
      <c r="A19" s="27"/>
      <c r="B19" s="56"/>
      <c r="C19" s="56"/>
      <c r="D19" s="56"/>
      <c r="E19" s="56"/>
      <c r="F19" s="56"/>
      <c r="G19" s="56"/>
      <c r="H19" s="56"/>
      <c r="I19" s="32"/>
      <c r="J19" s="32"/>
      <c r="K19" s="33"/>
      <c r="L19" s="33"/>
      <c r="M19" s="34">
        <v>300</v>
      </c>
      <c r="N19" s="35"/>
      <c r="O19" s="35"/>
      <c r="P19" s="36">
        <f>SUM(J19:O19)</f>
        <v>300</v>
      </c>
      <c r="Q19" s="56"/>
      <c r="R19" s="56"/>
      <c r="S19" s="56"/>
      <c r="T19" s="31"/>
      <c r="U19" s="31"/>
      <c r="V19" s="31"/>
      <c r="W19" s="31"/>
      <c r="X19" s="31"/>
      <c r="Y19" s="31"/>
      <c r="Z19" s="31"/>
    </row>
    <row r="20" spans="1:26" ht="26.25" customHeight="1" x14ac:dyDescent="0.25">
      <c r="A20" s="1"/>
      <c r="B20" s="46" t="s">
        <v>37</v>
      </c>
      <c r="C20" s="50" t="s">
        <v>38</v>
      </c>
      <c r="D20" s="51">
        <v>99</v>
      </c>
      <c r="E20" s="52">
        <f>P21+50</f>
        <v>149</v>
      </c>
      <c r="F20" s="53">
        <f>D20-E20</f>
        <v>-50</v>
      </c>
      <c r="G20" s="53"/>
      <c r="H20" s="54" t="s">
        <v>39</v>
      </c>
      <c r="I20" s="20">
        <v>100</v>
      </c>
      <c r="J20" s="23"/>
      <c r="K20" s="19"/>
      <c r="L20" s="19"/>
      <c r="M20" s="19"/>
      <c r="N20" s="37"/>
      <c r="O20" s="37"/>
      <c r="P20" s="21">
        <f t="shared" ref="P20:P21" si="3">SUM(I20:O20)</f>
        <v>100</v>
      </c>
      <c r="Q20" s="49">
        <v>1</v>
      </c>
      <c r="R20" s="46">
        <f>SUM(I21:N21)*60*0.1</f>
        <v>594</v>
      </c>
      <c r="S20" s="48">
        <f>P20*60*0.1</f>
        <v>600</v>
      </c>
      <c r="T20" s="1"/>
      <c r="U20" s="1"/>
      <c r="V20" s="1"/>
      <c r="W20" s="1"/>
    </row>
    <row r="21" spans="1:26" ht="26.25" customHeight="1" x14ac:dyDescent="0.25">
      <c r="A21" s="1"/>
      <c r="B21" s="47"/>
      <c r="C21" s="47"/>
      <c r="D21" s="47"/>
      <c r="E21" s="47"/>
      <c r="F21" s="47"/>
      <c r="G21" s="47"/>
      <c r="H21" s="47"/>
      <c r="I21" s="22">
        <v>99</v>
      </c>
      <c r="J21" s="19"/>
      <c r="K21" s="19"/>
      <c r="L21" s="38"/>
      <c r="M21" s="39"/>
      <c r="N21" s="37"/>
      <c r="O21" s="37"/>
      <c r="P21" s="21">
        <f t="shared" si="3"/>
        <v>99</v>
      </c>
      <c r="Q21" s="47"/>
      <c r="R21" s="47"/>
      <c r="S21" s="47"/>
      <c r="T21" s="1"/>
      <c r="U21" s="1"/>
      <c r="V21" s="1"/>
      <c r="W21" s="1"/>
    </row>
    <row r="22" spans="1:26" ht="26.25" customHeight="1" x14ac:dyDescent="0.25">
      <c r="A22" s="1"/>
      <c r="B22" s="46" t="s">
        <v>40</v>
      </c>
      <c r="C22" s="50" t="s">
        <v>41</v>
      </c>
      <c r="D22" s="51">
        <v>200</v>
      </c>
      <c r="E22" s="52"/>
      <c r="F22" s="53"/>
      <c r="G22" s="40"/>
      <c r="H22" s="54" t="s">
        <v>39</v>
      </c>
      <c r="I22" s="19"/>
      <c r="J22" s="19"/>
      <c r="K22" s="23"/>
      <c r="L22" s="20">
        <v>200</v>
      </c>
      <c r="M22" s="23"/>
      <c r="N22" s="37"/>
      <c r="O22" s="37"/>
      <c r="P22" s="21"/>
      <c r="Q22" s="24"/>
      <c r="R22" s="25"/>
      <c r="S22" s="26"/>
      <c r="T22" s="1"/>
      <c r="U22" s="1"/>
      <c r="V22" s="1"/>
      <c r="W22" s="1"/>
    </row>
    <row r="23" spans="1:26" ht="26.25" customHeight="1" x14ac:dyDescent="0.25">
      <c r="A23" s="1"/>
      <c r="B23" s="47"/>
      <c r="C23" s="47"/>
      <c r="D23" s="47"/>
      <c r="E23" s="47"/>
      <c r="F23" s="47"/>
      <c r="G23" s="40"/>
      <c r="H23" s="47"/>
      <c r="I23" s="19"/>
      <c r="J23" s="19"/>
      <c r="K23" s="23"/>
      <c r="L23" s="41">
        <v>200</v>
      </c>
      <c r="M23" s="23"/>
      <c r="N23" s="37"/>
      <c r="O23" s="37"/>
      <c r="P23" s="21"/>
      <c r="Q23" s="24"/>
      <c r="R23" s="25"/>
      <c r="S23" s="26"/>
      <c r="T23" s="1"/>
      <c r="U23" s="1"/>
      <c r="V23" s="1"/>
      <c r="W23" s="1"/>
    </row>
    <row r="24" spans="1:26" ht="26.25" customHeight="1" x14ac:dyDescent="0.25">
      <c r="A24" s="1"/>
      <c r="B24" s="46" t="s">
        <v>42</v>
      </c>
      <c r="C24" s="50" t="s">
        <v>43</v>
      </c>
      <c r="D24" s="51"/>
      <c r="E24" s="52"/>
      <c r="F24" s="53"/>
      <c r="G24" s="40"/>
      <c r="H24" s="54"/>
      <c r="I24" s="19"/>
      <c r="J24" s="19"/>
      <c r="K24" s="23"/>
      <c r="L24" s="23"/>
      <c r="M24" s="23"/>
      <c r="N24" s="37"/>
      <c r="O24" s="37"/>
      <c r="P24" s="21"/>
      <c r="Q24" s="24"/>
      <c r="R24" s="25"/>
      <c r="S24" s="26"/>
      <c r="T24" s="1"/>
      <c r="U24" s="1"/>
      <c r="V24" s="1"/>
      <c r="W24" s="1"/>
    </row>
    <row r="25" spans="1:26" ht="26.25" customHeight="1" x14ac:dyDescent="0.25">
      <c r="A25" s="1"/>
      <c r="B25" s="47"/>
      <c r="C25" s="47"/>
      <c r="D25" s="47"/>
      <c r="E25" s="47"/>
      <c r="F25" s="47"/>
      <c r="G25" s="40"/>
      <c r="H25" s="47"/>
      <c r="I25" s="19"/>
      <c r="J25" s="19"/>
      <c r="K25" s="23"/>
      <c r="L25" s="23"/>
      <c r="M25" s="41">
        <v>100</v>
      </c>
      <c r="N25" s="37"/>
      <c r="O25" s="37"/>
      <c r="P25" s="21"/>
      <c r="Q25" s="24"/>
      <c r="R25" s="25"/>
      <c r="S25" s="26"/>
      <c r="T25" s="1"/>
      <c r="U25" s="1"/>
      <c r="V25" s="1"/>
      <c r="W25" s="1"/>
    </row>
    <row r="26" spans="1:26" ht="26.25" customHeight="1" x14ac:dyDescent="0.25">
      <c r="A26" s="1"/>
      <c r="B26" s="46" t="s">
        <v>44</v>
      </c>
      <c r="C26" s="50" t="s">
        <v>45</v>
      </c>
      <c r="D26" s="51">
        <v>500</v>
      </c>
      <c r="E26" s="52">
        <f>P27</f>
        <v>604</v>
      </c>
      <c r="F26" s="53">
        <f>D26-E26</f>
        <v>-104</v>
      </c>
      <c r="G26" s="53"/>
      <c r="H26" s="54" t="s">
        <v>46</v>
      </c>
      <c r="I26" s="19"/>
      <c r="J26" s="42">
        <v>150</v>
      </c>
      <c r="K26" s="20">
        <v>150</v>
      </c>
      <c r="L26" s="20">
        <v>150</v>
      </c>
      <c r="M26" s="20">
        <v>33</v>
      </c>
      <c r="N26" s="37"/>
      <c r="O26" s="37"/>
      <c r="P26" s="21">
        <f t="shared" ref="P26:P29" si="4">SUM(I26:O26)</f>
        <v>483</v>
      </c>
      <c r="Q26" s="49">
        <v>1</v>
      </c>
      <c r="R26" s="46">
        <f>SUM(I27:N27)*60*0.1</f>
        <v>3624</v>
      </c>
      <c r="S26" s="48">
        <f>P26*60*0.1</f>
        <v>2898</v>
      </c>
      <c r="T26" s="1"/>
      <c r="U26" s="1"/>
      <c r="V26" s="1"/>
      <c r="W26" s="1"/>
    </row>
    <row r="27" spans="1:26" ht="26.25" customHeight="1" x14ac:dyDescent="0.25">
      <c r="A27" s="1"/>
      <c r="B27" s="47"/>
      <c r="C27" s="47"/>
      <c r="D27" s="47"/>
      <c r="E27" s="47"/>
      <c r="F27" s="47"/>
      <c r="G27" s="47"/>
      <c r="H27" s="47"/>
      <c r="I27" s="22">
        <v>117</v>
      </c>
      <c r="J27" s="22">
        <v>141</v>
      </c>
      <c r="K27" s="22">
        <v>154</v>
      </c>
      <c r="L27" s="22">
        <v>170</v>
      </c>
      <c r="M27" s="43">
        <v>22</v>
      </c>
      <c r="N27" s="37"/>
      <c r="O27" s="37"/>
      <c r="P27" s="21">
        <f t="shared" si="4"/>
        <v>604</v>
      </c>
      <c r="Q27" s="47"/>
      <c r="R27" s="47"/>
      <c r="S27" s="47"/>
      <c r="T27" s="1"/>
      <c r="U27" s="1"/>
      <c r="V27" s="1"/>
      <c r="W27" s="1"/>
    </row>
    <row r="28" spans="1:26" ht="26.25" hidden="1" customHeight="1" x14ac:dyDescent="0.25">
      <c r="A28" s="1"/>
      <c r="B28" s="46" t="s">
        <v>40</v>
      </c>
      <c r="C28" s="50" t="s">
        <v>47</v>
      </c>
      <c r="D28" s="51">
        <v>200</v>
      </c>
      <c r="E28" s="52">
        <f>P29</f>
        <v>0</v>
      </c>
      <c r="F28" s="53">
        <f>D28-E28</f>
        <v>200</v>
      </c>
      <c r="G28" s="53"/>
      <c r="H28" s="54" t="s">
        <v>48</v>
      </c>
      <c r="I28" s="19"/>
      <c r="J28" s="19"/>
      <c r="K28" s="20">
        <v>200</v>
      </c>
      <c r="L28" s="19"/>
      <c r="M28" s="19"/>
      <c r="N28" s="37"/>
      <c r="O28" s="37"/>
      <c r="P28" s="21">
        <f t="shared" si="4"/>
        <v>200</v>
      </c>
      <c r="Q28" s="49">
        <v>1</v>
      </c>
      <c r="R28" s="46">
        <f>SUM(I29:N29)*60*0.1</f>
        <v>0</v>
      </c>
      <c r="S28" s="48">
        <f>P28*60*0.1</f>
        <v>1200</v>
      </c>
      <c r="T28" s="1"/>
      <c r="U28" s="1"/>
      <c r="V28" s="1"/>
      <c r="W28" s="1"/>
    </row>
    <row r="29" spans="1:26" ht="26.25" hidden="1" customHeight="1" x14ac:dyDescent="0.25">
      <c r="A29" s="1"/>
      <c r="B29" s="47"/>
      <c r="C29" s="47"/>
      <c r="D29" s="47"/>
      <c r="E29" s="47"/>
      <c r="F29" s="47"/>
      <c r="G29" s="47"/>
      <c r="H29" s="47"/>
      <c r="I29" s="19"/>
      <c r="J29" s="19"/>
      <c r="K29" s="19"/>
      <c r="L29" s="38"/>
      <c r="M29" s="39"/>
      <c r="N29" s="37"/>
      <c r="O29" s="37"/>
      <c r="P29" s="21">
        <f t="shared" si="4"/>
        <v>0</v>
      </c>
      <c r="Q29" s="47"/>
      <c r="R29" s="47"/>
      <c r="S29" s="47"/>
      <c r="T29" s="1"/>
      <c r="U29" s="1"/>
      <c r="V29" s="1"/>
      <c r="W29" s="1"/>
    </row>
    <row r="30" spans="1:26" ht="18" customHeight="1" x14ac:dyDescent="0.25">
      <c r="A30" s="1"/>
      <c r="B30" s="80" t="s">
        <v>49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3"/>
      <c r="T30" s="1"/>
      <c r="U30" s="1"/>
      <c r="V30" s="1"/>
      <c r="W30" s="1"/>
    </row>
    <row r="31" spans="1:26" ht="18" customHeight="1" x14ac:dyDescent="0.25">
      <c r="A31" s="1"/>
      <c r="B31" s="67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56"/>
      <c r="T31" s="1"/>
      <c r="U31" s="1"/>
      <c r="V31" s="1"/>
      <c r="W31" s="1"/>
    </row>
    <row r="32" spans="1:26" ht="18" customHeight="1" x14ac:dyDescent="0.25">
      <c r="A32" s="1"/>
      <c r="B32" s="46" t="s">
        <v>27</v>
      </c>
      <c r="C32" s="50" t="s">
        <v>28</v>
      </c>
      <c r="D32" s="51"/>
      <c r="E32" s="52"/>
      <c r="F32" s="53"/>
      <c r="G32" s="53"/>
      <c r="H32" s="54"/>
      <c r="I32" s="19"/>
      <c r="J32" s="19"/>
      <c r="K32" s="23"/>
      <c r="L32" s="23"/>
      <c r="M32" s="23"/>
      <c r="N32" s="37"/>
      <c r="O32" s="37"/>
      <c r="P32" s="21"/>
      <c r="Q32" s="49"/>
      <c r="R32" s="46"/>
      <c r="S32" s="48"/>
      <c r="T32" s="1"/>
      <c r="U32" s="1"/>
      <c r="V32" s="1"/>
      <c r="W32" s="1"/>
    </row>
    <row r="33" spans="1:23" ht="18" customHeight="1" x14ac:dyDescent="0.25">
      <c r="A33" s="1"/>
      <c r="B33" s="47"/>
      <c r="C33" s="47"/>
      <c r="D33" s="47"/>
      <c r="E33" s="47"/>
      <c r="F33" s="47"/>
      <c r="G33" s="47"/>
      <c r="H33" s="47"/>
      <c r="I33" s="22">
        <v>47</v>
      </c>
      <c r="J33" s="19"/>
      <c r="K33" s="19"/>
      <c r="L33" s="38"/>
      <c r="M33" s="39"/>
      <c r="N33" s="37"/>
      <c r="O33" s="37"/>
      <c r="P33" s="21"/>
      <c r="Q33" s="47"/>
      <c r="R33" s="47"/>
      <c r="S33" s="47"/>
      <c r="T33" s="1"/>
      <c r="U33" s="1"/>
      <c r="V33" s="1"/>
      <c r="W33" s="1"/>
    </row>
    <row r="34" spans="1:23" ht="18" customHeight="1" x14ac:dyDescent="0.25">
      <c r="A34" s="1"/>
      <c r="B34" s="46" t="s">
        <v>32</v>
      </c>
      <c r="C34" s="50" t="s">
        <v>50</v>
      </c>
      <c r="D34" s="51"/>
      <c r="E34" s="52"/>
      <c r="F34" s="53"/>
      <c r="G34" s="53"/>
      <c r="H34" s="54"/>
      <c r="I34" s="19"/>
      <c r="J34" s="19"/>
      <c r="K34" s="23"/>
      <c r="L34" s="23"/>
      <c r="M34" s="23"/>
      <c r="N34" s="37"/>
      <c r="O34" s="37"/>
      <c r="P34" s="21"/>
      <c r="Q34" s="49"/>
      <c r="R34" s="46"/>
      <c r="S34" s="48"/>
      <c r="T34" s="1"/>
      <c r="U34" s="1"/>
      <c r="V34" s="1"/>
      <c r="W34" s="1"/>
    </row>
    <row r="35" spans="1:23" ht="18" customHeight="1" x14ac:dyDescent="0.25">
      <c r="A35" s="1"/>
      <c r="B35" s="47"/>
      <c r="C35" s="47"/>
      <c r="D35" s="47"/>
      <c r="E35" s="47"/>
      <c r="F35" s="47"/>
      <c r="G35" s="47"/>
      <c r="H35" s="47"/>
      <c r="I35" s="22">
        <v>1</v>
      </c>
      <c r="J35" s="19"/>
      <c r="K35" s="19"/>
      <c r="L35" s="38"/>
      <c r="M35" s="39"/>
      <c r="N35" s="37"/>
      <c r="O35" s="37"/>
      <c r="P35" s="21"/>
      <c r="Q35" s="47"/>
      <c r="R35" s="47"/>
      <c r="S35" s="47"/>
      <c r="T35" s="1"/>
      <c r="U35" s="1"/>
      <c r="V35" s="1"/>
      <c r="W35" s="1"/>
    </row>
    <row r="36" spans="1:23" ht="18" customHeight="1" x14ac:dyDescent="0.25">
      <c r="A36" s="1"/>
      <c r="B36" s="46" t="s">
        <v>44</v>
      </c>
      <c r="C36" s="50" t="s">
        <v>51</v>
      </c>
      <c r="D36" s="51"/>
      <c r="E36" s="52"/>
      <c r="F36" s="53"/>
      <c r="G36" s="53"/>
      <c r="H36" s="54"/>
      <c r="I36" s="19"/>
      <c r="J36" s="19"/>
      <c r="K36" s="23"/>
      <c r="L36" s="23"/>
      <c r="M36" s="23"/>
      <c r="N36" s="37"/>
      <c r="O36" s="37"/>
      <c r="P36" s="21"/>
      <c r="Q36" s="49"/>
      <c r="R36" s="46"/>
      <c r="S36" s="48"/>
      <c r="T36" s="1"/>
      <c r="U36" s="1"/>
      <c r="V36" s="1"/>
      <c r="W36" s="1"/>
    </row>
    <row r="37" spans="1:23" ht="18" customHeight="1" x14ac:dyDescent="0.25">
      <c r="A37" s="1"/>
      <c r="B37" s="47"/>
      <c r="C37" s="47"/>
      <c r="D37" s="47"/>
      <c r="E37" s="47"/>
      <c r="F37" s="47"/>
      <c r="G37" s="47"/>
      <c r="H37" s="47"/>
      <c r="I37" s="19"/>
      <c r="J37" s="22">
        <v>16</v>
      </c>
      <c r="K37" s="19"/>
      <c r="L37" s="44">
        <v>22</v>
      </c>
      <c r="M37" s="39"/>
      <c r="N37" s="37"/>
      <c r="O37" s="37"/>
      <c r="P37" s="21"/>
      <c r="Q37" s="47"/>
      <c r="R37" s="47"/>
      <c r="S37" s="47"/>
      <c r="T37" s="1"/>
      <c r="U37" s="1"/>
      <c r="V37" s="1"/>
      <c r="W37" s="1"/>
    </row>
    <row r="38" spans="1:23" ht="18" customHeight="1" x14ac:dyDescent="0.25">
      <c r="A38" s="1"/>
      <c r="B38" s="46" t="s">
        <v>42</v>
      </c>
      <c r="C38" s="50" t="s">
        <v>43</v>
      </c>
      <c r="D38" s="51"/>
      <c r="E38" s="52"/>
      <c r="F38" s="53"/>
      <c r="G38" s="53"/>
      <c r="H38" s="54"/>
      <c r="I38" s="19"/>
      <c r="J38" s="19"/>
      <c r="K38" s="23"/>
      <c r="L38" s="23"/>
      <c r="M38" s="23"/>
      <c r="N38" s="37"/>
      <c r="O38" s="37"/>
      <c r="P38" s="21"/>
      <c r="Q38" s="49"/>
      <c r="R38" s="46"/>
      <c r="S38" s="48"/>
      <c r="T38" s="1"/>
      <c r="U38" s="1"/>
      <c r="V38" s="1"/>
      <c r="W38" s="1"/>
    </row>
    <row r="39" spans="1:23" ht="18" customHeight="1" x14ac:dyDescent="0.25">
      <c r="A39" s="1"/>
      <c r="B39" s="47"/>
      <c r="C39" s="47"/>
      <c r="D39" s="47"/>
      <c r="E39" s="47"/>
      <c r="F39" s="47"/>
      <c r="G39" s="47"/>
      <c r="H39" s="47"/>
      <c r="I39" s="19"/>
      <c r="J39" s="22">
        <v>14</v>
      </c>
      <c r="K39" s="19"/>
      <c r="L39" s="38"/>
      <c r="M39" s="39"/>
      <c r="N39" s="37"/>
      <c r="O39" s="37"/>
      <c r="P39" s="21"/>
      <c r="Q39" s="47"/>
      <c r="R39" s="47"/>
      <c r="S39" s="47"/>
      <c r="T39" s="1"/>
      <c r="U39" s="1"/>
      <c r="V39" s="1"/>
      <c r="W39" s="1"/>
    </row>
    <row r="40" spans="1:23" ht="18" customHeight="1" x14ac:dyDescent="0.25">
      <c r="A40" s="1"/>
      <c r="B40" s="46" t="s">
        <v>52</v>
      </c>
      <c r="C40" s="50" t="s">
        <v>53</v>
      </c>
      <c r="D40" s="51"/>
      <c r="E40" s="52"/>
      <c r="F40" s="53"/>
      <c r="G40" s="53"/>
      <c r="H40" s="54"/>
      <c r="I40" s="19"/>
      <c r="J40" s="19"/>
      <c r="K40" s="23"/>
      <c r="L40" s="23"/>
      <c r="M40" s="23"/>
      <c r="N40" s="37"/>
      <c r="O40" s="37"/>
      <c r="P40" s="21"/>
      <c r="Q40" s="49"/>
      <c r="R40" s="46"/>
      <c r="S40" s="48"/>
      <c r="T40" s="1"/>
      <c r="U40" s="1"/>
      <c r="V40" s="1"/>
      <c r="W40" s="1"/>
    </row>
    <row r="41" spans="1:23" ht="18" customHeight="1" x14ac:dyDescent="0.25">
      <c r="A41" s="1"/>
      <c r="B41" s="47"/>
      <c r="C41" s="47"/>
      <c r="D41" s="47"/>
      <c r="E41" s="47"/>
      <c r="F41" s="47"/>
      <c r="G41" s="47"/>
      <c r="H41" s="47"/>
      <c r="I41" s="19"/>
      <c r="J41" s="22">
        <v>23</v>
      </c>
      <c r="K41" s="19"/>
      <c r="L41" s="38"/>
      <c r="M41" s="39"/>
      <c r="N41" s="37"/>
      <c r="O41" s="37"/>
      <c r="P41" s="21"/>
      <c r="Q41" s="47"/>
      <c r="R41" s="47"/>
      <c r="S41" s="47"/>
      <c r="T41" s="1"/>
      <c r="U41" s="1"/>
      <c r="V41" s="1"/>
      <c r="W41" s="1"/>
    </row>
    <row r="42" spans="1:23" ht="18" customHeight="1" x14ac:dyDescent="0.25">
      <c r="A42" s="1"/>
      <c r="B42" s="46" t="s">
        <v>54</v>
      </c>
      <c r="C42" s="50" t="s">
        <v>55</v>
      </c>
      <c r="D42" s="51"/>
      <c r="E42" s="52"/>
      <c r="F42" s="53"/>
      <c r="G42" s="53"/>
      <c r="H42" s="54"/>
      <c r="I42" s="19"/>
      <c r="J42" s="19"/>
      <c r="K42" s="23"/>
      <c r="L42" s="23"/>
      <c r="M42" s="23"/>
      <c r="N42" s="37"/>
      <c r="O42" s="37"/>
      <c r="P42" s="21"/>
      <c r="Q42" s="49"/>
      <c r="R42" s="46"/>
      <c r="S42" s="48"/>
      <c r="T42" s="1"/>
      <c r="U42" s="1"/>
      <c r="V42" s="1"/>
      <c r="W42" s="1"/>
    </row>
    <row r="43" spans="1:23" ht="18" customHeight="1" x14ac:dyDescent="0.25">
      <c r="A43" s="1"/>
      <c r="B43" s="47"/>
      <c r="C43" s="47"/>
      <c r="D43" s="47"/>
      <c r="E43" s="47"/>
      <c r="F43" s="47"/>
      <c r="G43" s="47"/>
      <c r="H43" s="47"/>
      <c r="I43" s="19"/>
      <c r="J43" s="22">
        <v>49</v>
      </c>
      <c r="K43" s="22">
        <v>2</v>
      </c>
      <c r="L43" s="38"/>
      <c r="M43" s="39"/>
      <c r="N43" s="37"/>
      <c r="O43" s="37"/>
      <c r="P43" s="21"/>
      <c r="Q43" s="47"/>
      <c r="R43" s="47"/>
      <c r="S43" s="47"/>
      <c r="T43" s="1"/>
      <c r="U43" s="1"/>
      <c r="V43" s="1"/>
      <c r="W43" s="1"/>
    </row>
    <row r="44" spans="1:23" ht="18" customHeight="1" x14ac:dyDescent="0.25">
      <c r="A44" s="1"/>
      <c r="B44" s="46" t="s">
        <v>24</v>
      </c>
      <c r="C44" s="50" t="s">
        <v>56</v>
      </c>
      <c r="D44" s="51"/>
      <c r="E44" s="52"/>
      <c r="F44" s="53"/>
      <c r="G44" s="53"/>
      <c r="H44" s="54"/>
      <c r="I44" s="19"/>
      <c r="J44" s="19"/>
      <c r="K44" s="23"/>
      <c r="L44" s="23"/>
      <c r="M44" s="23"/>
      <c r="N44" s="37"/>
      <c r="O44" s="37"/>
      <c r="P44" s="21"/>
      <c r="Q44" s="49"/>
      <c r="R44" s="46"/>
      <c r="S44" s="48"/>
      <c r="T44" s="1"/>
      <c r="U44" s="1"/>
      <c r="V44" s="1"/>
      <c r="W44" s="1"/>
    </row>
    <row r="45" spans="1:23" ht="18" customHeight="1" x14ac:dyDescent="0.25">
      <c r="A45" s="1"/>
      <c r="B45" s="47"/>
      <c r="C45" s="47"/>
      <c r="D45" s="47"/>
      <c r="E45" s="47"/>
      <c r="F45" s="47"/>
      <c r="G45" s="47"/>
      <c r="H45" s="47"/>
      <c r="I45" s="19"/>
      <c r="J45" s="22">
        <v>71</v>
      </c>
      <c r="K45" s="19"/>
      <c r="L45" s="38"/>
      <c r="M45" s="43">
        <v>57</v>
      </c>
      <c r="N45" s="37"/>
      <c r="O45" s="37"/>
      <c r="P45" s="21"/>
      <c r="Q45" s="47"/>
      <c r="R45" s="47"/>
      <c r="S45" s="47"/>
      <c r="T45" s="1"/>
      <c r="U45" s="1"/>
      <c r="V45" s="1"/>
      <c r="W45" s="1"/>
    </row>
    <row r="46" spans="1:23" ht="18" customHeight="1" x14ac:dyDescent="0.25">
      <c r="A46" s="1"/>
      <c r="B46" s="46" t="s">
        <v>57</v>
      </c>
      <c r="C46" s="50" t="s">
        <v>58</v>
      </c>
      <c r="D46" s="51"/>
      <c r="E46" s="52"/>
      <c r="F46" s="53"/>
      <c r="G46" s="53"/>
      <c r="H46" s="54"/>
      <c r="I46" s="19"/>
      <c r="J46" s="19"/>
      <c r="K46" s="23"/>
      <c r="L46" s="23"/>
      <c r="M46" s="23"/>
      <c r="N46" s="37"/>
      <c r="O46" s="37"/>
      <c r="P46" s="21"/>
      <c r="Q46" s="49"/>
      <c r="R46" s="46"/>
      <c r="S46" s="48"/>
      <c r="T46" s="1"/>
      <c r="U46" s="1"/>
      <c r="V46" s="1"/>
      <c r="W46" s="1"/>
    </row>
    <row r="47" spans="1:23" ht="18" customHeight="1" x14ac:dyDescent="0.25">
      <c r="A47" s="1"/>
      <c r="B47" s="47"/>
      <c r="C47" s="47"/>
      <c r="D47" s="47"/>
      <c r="E47" s="47"/>
      <c r="F47" s="47"/>
      <c r="G47" s="47"/>
      <c r="H47" s="47"/>
      <c r="I47" s="19"/>
      <c r="J47" s="19"/>
      <c r="K47" s="22">
        <v>13</v>
      </c>
      <c r="L47" s="38"/>
      <c r="M47" s="39"/>
      <c r="N47" s="37"/>
      <c r="O47" s="37"/>
      <c r="P47" s="21"/>
      <c r="Q47" s="47"/>
      <c r="R47" s="47"/>
      <c r="S47" s="47"/>
      <c r="T47" s="1"/>
      <c r="U47" s="1"/>
      <c r="V47" s="1"/>
      <c r="W47" s="1"/>
    </row>
    <row r="48" spans="1:23" ht="18" customHeight="1" x14ac:dyDescent="0.25">
      <c r="A48" s="1"/>
      <c r="B48" s="46" t="s">
        <v>59</v>
      </c>
      <c r="C48" s="50" t="s">
        <v>60</v>
      </c>
      <c r="D48" s="51"/>
      <c r="E48" s="52"/>
      <c r="F48" s="53"/>
      <c r="G48" s="53"/>
      <c r="H48" s="54"/>
      <c r="I48" s="19"/>
      <c r="J48" s="19"/>
      <c r="K48" s="23"/>
      <c r="L48" s="23"/>
      <c r="M48" s="23"/>
      <c r="N48" s="37"/>
      <c r="O48" s="37"/>
      <c r="P48" s="21"/>
      <c r="Q48" s="49"/>
      <c r="R48" s="46"/>
      <c r="S48" s="48"/>
      <c r="T48" s="1"/>
      <c r="U48" s="1"/>
      <c r="V48" s="1"/>
      <c r="W48" s="1"/>
    </row>
    <row r="49" spans="1:23" ht="18" customHeight="1" x14ac:dyDescent="0.25">
      <c r="A49" s="1"/>
      <c r="B49" s="47"/>
      <c r="C49" s="47"/>
      <c r="D49" s="47"/>
      <c r="E49" s="47"/>
      <c r="F49" s="47"/>
      <c r="G49" s="47"/>
      <c r="H49" s="47"/>
      <c r="I49" s="19"/>
      <c r="J49" s="19"/>
      <c r="K49" s="22">
        <v>57</v>
      </c>
      <c r="L49" s="38"/>
      <c r="M49" s="39"/>
      <c r="N49" s="37"/>
      <c r="O49" s="37"/>
      <c r="P49" s="21"/>
      <c r="Q49" s="47"/>
      <c r="R49" s="47"/>
      <c r="S49" s="47"/>
      <c r="T49" s="1"/>
      <c r="U49" s="1"/>
      <c r="V49" s="1"/>
      <c r="W49" s="1"/>
    </row>
    <row r="50" spans="1:23" ht="18" customHeight="1" x14ac:dyDescent="0.25">
      <c r="A50" s="1"/>
      <c r="B50" s="46"/>
      <c r="C50" s="50" t="s">
        <v>61</v>
      </c>
      <c r="D50" s="51"/>
      <c r="E50" s="52"/>
      <c r="F50" s="53"/>
      <c r="G50" s="53"/>
      <c r="H50" s="54"/>
      <c r="I50" s="19"/>
      <c r="J50" s="19"/>
      <c r="K50" s="23"/>
      <c r="L50" s="23"/>
      <c r="M50" s="23"/>
      <c r="N50" s="37"/>
      <c r="O50" s="37"/>
      <c r="P50" s="21"/>
      <c r="Q50" s="49"/>
      <c r="R50" s="46"/>
      <c r="S50" s="48"/>
      <c r="T50" s="1"/>
      <c r="U50" s="1"/>
      <c r="V50" s="1"/>
      <c r="W50" s="1"/>
    </row>
    <row r="51" spans="1:23" ht="18" customHeight="1" x14ac:dyDescent="0.25">
      <c r="A51" s="1"/>
      <c r="B51" s="47"/>
      <c r="C51" s="47"/>
      <c r="D51" s="47"/>
      <c r="E51" s="47"/>
      <c r="F51" s="47"/>
      <c r="G51" s="47"/>
      <c r="H51" s="47"/>
      <c r="I51" s="19"/>
      <c r="J51" s="19"/>
      <c r="K51" s="19"/>
      <c r="L51" s="45">
        <v>11</v>
      </c>
      <c r="M51" s="39"/>
      <c r="N51" s="37"/>
      <c r="O51" s="37"/>
      <c r="P51" s="21"/>
      <c r="Q51" s="47"/>
      <c r="R51" s="47"/>
      <c r="S51" s="47"/>
      <c r="T51" s="1"/>
      <c r="U51" s="1"/>
      <c r="V51" s="1"/>
      <c r="W51" s="1"/>
    </row>
    <row r="52" spans="1:23" ht="18" customHeight="1" x14ac:dyDescent="0.25">
      <c r="A52" s="1"/>
      <c r="B52" s="46" t="s">
        <v>62</v>
      </c>
      <c r="C52" s="50" t="s">
        <v>63</v>
      </c>
      <c r="D52" s="51"/>
      <c r="E52" s="52"/>
      <c r="F52" s="53"/>
      <c r="G52" s="53"/>
      <c r="H52" s="54"/>
      <c r="I52" s="19"/>
      <c r="J52" s="19"/>
      <c r="K52" s="23"/>
      <c r="L52" s="23"/>
      <c r="M52" s="23"/>
      <c r="N52" s="37"/>
      <c r="O52" s="37"/>
      <c r="P52" s="21"/>
      <c r="Q52" s="49"/>
      <c r="R52" s="46"/>
      <c r="S52" s="48"/>
      <c r="T52" s="1"/>
      <c r="U52" s="1"/>
      <c r="V52" s="1"/>
      <c r="W52" s="1"/>
    </row>
    <row r="53" spans="1:23" ht="18" customHeight="1" x14ac:dyDescent="0.25">
      <c r="A53" s="1"/>
      <c r="B53" s="47"/>
      <c r="C53" s="47"/>
      <c r="D53" s="47"/>
      <c r="E53" s="47"/>
      <c r="F53" s="47"/>
      <c r="G53" s="47"/>
      <c r="H53" s="47"/>
      <c r="I53" s="19"/>
      <c r="J53" s="19"/>
      <c r="K53" s="19"/>
      <c r="L53" s="45">
        <v>10</v>
      </c>
      <c r="M53" s="39"/>
      <c r="N53" s="37"/>
      <c r="O53" s="37"/>
      <c r="P53" s="21"/>
      <c r="Q53" s="47"/>
      <c r="R53" s="47"/>
      <c r="S53" s="47"/>
      <c r="T53" s="1"/>
      <c r="U53" s="1"/>
      <c r="V53" s="1"/>
      <c r="W53" s="1"/>
    </row>
    <row r="54" spans="1:23" ht="18" customHeight="1" x14ac:dyDescent="0.25">
      <c r="A54" s="1"/>
      <c r="B54" s="46" t="s">
        <v>64</v>
      </c>
      <c r="C54" s="50" t="s">
        <v>65</v>
      </c>
      <c r="D54" s="51"/>
      <c r="E54" s="52"/>
      <c r="F54" s="53"/>
      <c r="G54" s="53"/>
      <c r="H54" s="54"/>
      <c r="I54" s="19"/>
      <c r="J54" s="19"/>
      <c r="K54" s="23"/>
      <c r="L54" s="23"/>
      <c r="M54" s="23"/>
      <c r="N54" s="37"/>
      <c r="O54" s="37"/>
      <c r="P54" s="21"/>
      <c r="Q54" s="49"/>
      <c r="R54" s="46"/>
      <c r="S54" s="48"/>
      <c r="T54" s="1"/>
      <c r="U54" s="1"/>
      <c r="V54" s="1"/>
      <c r="W54" s="1"/>
    </row>
    <row r="55" spans="1:23" ht="18" customHeight="1" x14ac:dyDescent="0.25">
      <c r="A55" s="1"/>
      <c r="B55" s="47"/>
      <c r="C55" s="47"/>
      <c r="D55" s="47"/>
      <c r="E55" s="47"/>
      <c r="F55" s="47"/>
      <c r="G55" s="47"/>
      <c r="H55" s="47"/>
      <c r="I55" s="19"/>
      <c r="J55" s="19"/>
      <c r="K55" s="19"/>
      <c r="L55" s="45">
        <v>1</v>
      </c>
      <c r="M55" s="39"/>
      <c r="N55" s="37"/>
      <c r="O55" s="37"/>
      <c r="P55" s="21"/>
      <c r="Q55" s="47"/>
      <c r="R55" s="47"/>
      <c r="S55" s="47"/>
      <c r="T55" s="1"/>
      <c r="U55" s="1"/>
      <c r="V55" s="1"/>
      <c r="W55" s="1"/>
    </row>
    <row r="56" spans="1:23" ht="18" customHeight="1" x14ac:dyDescent="0.25">
      <c r="A56" s="1"/>
      <c r="B56" s="46" t="s">
        <v>66</v>
      </c>
      <c r="C56" s="50" t="s">
        <v>67</v>
      </c>
      <c r="D56" s="51"/>
      <c r="E56" s="52"/>
      <c r="F56" s="53"/>
      <c r="G56" s="53"/>
      <c r="H56" s="54"/>
      <c r="I56" s="19"/>
      <c r="J56" s="19"/>
      <c r="K56" s="23"/>
      <c r="L56" s="23"/>
      <c r="M56" s="23"/>
      <c r="N56" s="37"/>
      <c r="O56" s="37"/>
      <c r="P56" s="21"/>
      <c r="Q56" s="49"/>
      <c r="R56" s="46"/>
      <c r="S56" s="48"/>
      <c r="T56" s="1"/>
      <c r="U56" s="1"/>
      <c r="V56" s="1"/>
      <c r="W56" s="1"/>
    </row>
    <row r="57" spans="1:23" ht="18" customHeight="1" x14ac:dyDescent="0.25">
      <c r="A57" s="1"/>
      <c r="B57" s="47"/>
      <c r="C57" s="47"/>
      <c r="D57" s="47"/>
      <c r="E57" s="47"/>
      <c r="F57" s="47"/>
      <c r="G57" s="47"/>
      <c r="H57" s="47"/>
      <c r="I57" s="19"/>
      <c r="J57" s="19"/>
      <c r="K57" s="19"/>
      <c r="L57" s="45">
        <v>1</v>
      </c>
      <c r="M57" s="39"/>
      <c r="N57" s="37"/>
      <c r="O57" s="37"/>
      <c r="P57" s="21"/>
      <c r="Q57" s="47"/>
      <c r="R57" s="47"/>
      <c r="S57" s="47"/>
      <c r="T57" s="1"/>
      <c r="U57" s="1"/>
      <c r="V57" s="1"/>
      <c r="W57" s="1"/>
    </row>
    <row r="58" spans="1:23" ht="18" customHeight="1" x14ac:dyDescent="0.25">
      <c r="A58" s="1"/>
      <c r="B58" s="46" t="s">
        <v>68</v>
      </c>
      <c r="C58" s="50" t="s">
        <v>69</v>
      </c>
      <c r="D58" s="51"/>
      <c r="E58" s="52"/>
      <c r="F58" s="53"/>
      <c r="G58" s="53"/>
      <c r="H58" s="54"/>
      <c r="I58" s="19"/>
      <c r="J58" s="19"/>
      <c r="K58" s="23"/>
      <c r="L58" s="23"/>
      <c r="M58" s="23"/>
      <c r="N58" s="37"/>
      <c r="O58" s="37"/>
      <c r="P58" s="21"/>
      <c r="Q58" s="49"/>
      <c r="R58" s="46"/>
      <c r="S58" s="48"/>
      <c r="T58" s="1"/>
      <c r="U58" s="1"/>
      <c r="V58" s="1"/>
      <c r="W58" s="1"/>
    </row>
    <row r="59" spans="1:23" ht="18" customHeight="1" x14ac:dyDescent="0.25">
      <c r="A59" s="1"/>
      <c r="B59" s="47"/>
      <c r="C59" s="47"/>
      <c r="D59" s="47"/>
      <c r="E59" s="47"/>
      <c r="F59" s="47"/>
      <c r="G59" s="47"/>
      <c r="H59" s="47"/>
      <c r="I59" s="19"/>
      <c r="J59" s="19"/>
      <c r="K59" s="19"/>
      <c r="L59" s="45">
        <v>12</v>
      </c>
      <c r="M59" s="39"/>
      <c r="N59" s="37"/>
      <c r="O59" s="37"/>
      <c r="P59" s="21"/>
      <c r="Q59" s="47"/>
      <c r="R59" s="47"/>
      <c r="S59" s="47"/>
      <c r="T59" s="1"/>
      <c r="U59" s="1"/>
      <c r="V59" s="1"/>
      <c r="W59" s="1"/>
    </row>
    <row r="60" spans="1:23" ht="18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8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8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8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8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8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8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8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8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8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8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8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8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8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8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8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8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8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8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8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8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8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8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8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8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8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8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8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8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8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8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8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8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8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8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8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8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8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8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8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8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8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8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8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8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8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8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8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8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8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8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8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8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8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8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8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8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8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8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8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8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8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8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8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8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8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8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8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8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8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8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8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8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8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8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8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8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8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8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8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8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8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8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8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8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8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8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8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8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8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8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8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8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8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8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8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8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8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8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8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8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8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8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8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8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8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8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8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8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8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8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8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8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8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8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8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8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8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8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8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8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8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8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8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8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8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8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8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8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8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8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8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8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8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8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8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8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8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8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8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8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8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8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8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8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8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8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8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8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8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8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8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8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8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8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8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8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8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8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"/>
    <row r="220" spans="1:23" ht="15.75" customHeight="1" x14ac:dyDescent="0.2"/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238">
    <mergeCell ref="B54:B55"/>
    <mergeCell ref="C54:C55"/>
    <mergeCell ref="D54:D55"/>
    <mergeCell ref="E54:E55"/>
    <mergeCell ref="F54:F55"/>
    <mergeCell ref="G54:G55"/>
    <mergeCell ref="H54:H55"/>
    <mergeCell ref="B56:B57"/>
    <mergeCell ref="C56:C57"/>
    <mergeCell ref="D56:D57"/>
    <mergeCell ref="E56:E57"/>
    <mergeCell ref="F56:F57"/>
    <mergeCell ref="G56:G57"/>
    <mergeCell ref="H56:H57"/>
    <mergeCell ref="B50:B51"/>
    <mergeCell ref="C50:C51"/>
    <mergeCell ref="D50:D51"/>
    <mergeCell ref="E50:E51"/>
    <mergeCell ref="F50:F51"/>
    <mergeCell ref="G50:G51"/>
    <mergeCell ref="H50:H51"/>
    <mergeCell ref="B52:B53"/>
    <mergeCell ref="C52:C53"/>
    <mergeCell ref="D52:D53"/>
    <mergeCell ref="E52:E53"/>
    <mergeCell ref="F52:F53"/>
    <mergeCell ref="G52:G53"/>
    <mergeCell ref="H52:H53"/>
    <mergeCell ref="B46:B47"/>
    <mergeCell ref="C46:C47"/>
    <mergeCell ref="D46:D47"/>
    <mergeCell ref="E46:E47"/>
    <mergeCell ref="F46:F47"/>
    <mergeCell ref="G46:G47"/>
    <mergeCell ref="H46:H47"/>
    <mergeCell ref="B48:B49"/>
    <mergeCell ref="C48:C49"/>
    <mergeCell ref="D48:D49"/>
    <mergeCell ref="E48:E49"/>
    <mergeCell ref="F48:F49"/>
    <mergeCell ref="G48:G49"/>
    <mergeCell ref="H48:H49"/>
    <mergeCell ref="R44:R45"/>
    <mergeCell ref="S44:S45"/>
    <mergeCell ref="Q54:Q55"/>
    <mergeCell ref="R54:R55"/>
    <mergeCell ref="S54:S55"/>
    <mergeCell ref="Q56:Q57"/>
    <mergeCell ref="R56:R57"/>
    <mergeCell ref="S56:S57"/>
    <mergeCell ref="Q40:Q41"/>
    <mergeCell ref="R40:R41"/>
    <mergeCell ref="S40:S41"/>
    <mergeCell ref="Q42:Q43"/>
    <mergeCell ref="R42:R43"/>
    <mergeCell ref="S42:S43"/>
    <mergeCell ref="Q44:Q45"/>
    <mergeCell ref="B42:B43"/>
    <mergeCell ref="C42:C43"/>
    <mergeCell ref="D42:D43"/>
    <mergeCell ref="E42:E43"/>
    <mergeCell ref="F42:F43"/>
    <mergeCell ref="G42:G43"/>
    <mergeCell ref="H42:H43"/>
    <mergeCell ref="B44:B45"/>
    <mergeCell ref="C44:C45"/>
    <mergeCell ref="D44:D45"/>
    <mergeCell ref="E44:E45"/>
    <mergeCell ref="F44:F45"/>
    <mergeCell ref="G44:G45"/>
    <mergeCell ref="H44:H45"/>
    <mergeCell ref="Q18:Q19"/>
    <mergeCell ref="R18:R19"/>
    <mergeCell ref="S18:S19"/>
    <mergeCell ref="Q20:Q21"/>
    <mergeCell ref="R20:R21"/>
    <mergeCell ref="S20:S21"/>
    <mergeCell ref="B20:B21"/>
    <mergeCell ref="B22:B23"/>
    <mergeCell ref="C22:C23"/>
    <mergeCell ref="D22:D23"/>
    <mergeCell ref="E22:E23"/>
    <mergeCell ref="F22:F23"/>
    <mergeCell ref="H22:H23"/>
    <mergeCell ref="C12:C13"/>
    <mergeCell ref="D12:D13"/>
    <mergeCell ref="E12:E13"/>
    <mergeCell ref="F12:F13"/>
    <mergeCell ref="G12:G13"/>
    <mergeCell ref="H12:H13"/>
    <mergeCell ref="B12:B13"/>
    <mergeCell ref="C14:C15"/>
    <mergeCell ref="D14:D15"/>
    <mergeCell ref="E14:E15"/>
    <mergeCell ref="F14:F15"/>
    <mergeCell ref="G14:G15"/>
    <mergeCell ref="H14:H15"/>
    <mergeCell ref="B14:B15"/>
    <mergeCell ref="D2:N4"/>
    <mergeCell ref="B5:N6"/>
    <mergeCell ref="B7:H7"/>
    <mergeCell ref="P7:P8"/>
    <mergeCell ref="Q7:Q8"/>
    <mergeCell ref="R7:R8"/>
    <mergeCell ref="S7:S8"/>
    <mergeCell ref="B2:C4"/>
    <mergeCell ref="C10:C11"/>
    <mergeCell ref="D10:D11"/>
    <mergeCell ref="E10:E11"/>
    <mergeCell ref="F10:F11"/>
    <mergeCell ref="G10:G11"/>
    <mergeCell ref="H10:H11"/>
    <mergeCell ref="B10:B11"/>
    <mergeCell ref="B28:B29"/>
    <mergeCell ref="C28:C29"/>
    <mergeCell ref="D28:D29"/>
    <mergeCell ref="C32:C33"/>
    <mergeCell ref="D32:D33"/>
    <mergeCell ref="B58:B59"/>
    <mergeCell ref="C58:C59"/>
    <mergeCell ref="D58:D59"/>
    <mergeCell ref="E58:E59"/>
    <mergeCell ref="B30:S31"/>
    <mergeCell ref="B38:B39"/>
    <mergeCell ref="C38:C39"/>
    <mergeCell ref="D38:D39"/>
    <mergeCell ref="E38:E39"/>
    <mergeCell ref="F38:F39"/>
    <mergeCell ref="G38:G39"/>
    <mergeCell ref="H38:H39"/>
    <mergeCell ref="B40:B41"/>
    <mergeCell ref="C40:C41"/>
    <mergeCell ref="D40:D41"/>
    <mergeCell ref="E40:E41"/>
    <mergeCell ref="F40:F41"/>
    <mergeCell ref="G40:G41"/>
    <mergeCell ref="H40:H41"/>
    <mergeCell ref="B24:B25"/>
    <mergeCell ref="C24:C25"/>
    <mergeCell ref="D24:D25"/>
    <mergeCell ref="E24:E25"/>
    <mergeCell ref="F24:F25"/>
    <mergeCell ref="H24:H25"/>
    <mergeCell ref="B26:B27"/>
    <mergeCell ref="C26:C27"/>
    <mergeCell ref="D26:D27"/>
    <mergeCell ref="E26:E27"/>
    <mergeCell ref="F26:F27"/>
    <mergeCell ref="E28:E29"/>
    <mergeCell ref="F28:F29"/>
    <mergeCell ref="E32:E33"/>
    <mergeCell ref="F32:F33"/>
    <mergeCell ref="G26:G27"/>
    <mergeCell ref="H26:H27"/>
    <mergeCell ref="G28:G29"/>
    <mergeCell ref="H28:H29"/>
    <mergeCell ref="G32:G33"/>
    <mergeCell ref="H32:H33"/>
    <mergeCell ref="B16:B17"/>
    <mergeCell ref="C18:C19"/>
    <mergeCell ref="D18:D19"/>
    <mergeCell ref="E18:E19"/>
    <mergeCell ref="F18:F19"/>
    <mergeCell ref="G18:G19"/>
    <mergeCell ref="H18:H19"/>
    <mergeCell ref="B18:B19"/>
    <mergeCell ref="C20:C21"/>
    <mergeCell ref="D20:D21"/>
    <mergeCell ref="E20:E21"/>
    <mergeCell ref="F20:F21"/>
    <mergeCell ref="G20:G21"/>
    <mergeCell ref="H20:H21"/>
    <mergeCell ref="C16:C17"/>
    <mergeCell ref="D16:D17"/>
    <mergeCell ref="E16:E17"/>
    <mergeCell ref="F16:F17"/>
    <mergeCell ref="G16:G17"/>
    <mergeCell ref="H16:H17"/>
    <mergeCell ref="Q52:Q53"/>
    <mergeCell ref="R52:R53"/>
    <mergeCell ref="S52:S53"/>
    <mergeCell ref="Q58:Q59"/>
    <mergeCell ref="R58:R59"/>
    <mergeCell ref="S58:S59"/>
    <mergeCell ref="B32:B33"/>
    <mergeCell ref="B34:B35"/>
    <mergeCell ref="C34:C35"/>
    <mergeCell ref="D34:D35"/>
    <mergeCell ref="E34:E35"/>
    <mergeCell ref="F34:F35"/>
    <mergeCell ref="G34:G35"/>
    <mergeCell ref="H34:H35"/>
    <mergeCell ref="B36:B37"/>
    <mergeCell ref="C36:C37"/>
    <mergeCell ref="D36:D37"/>
    <mergeCell ref="E36:E37"/>
    <mergeCell ref="F36:F37"/>
    <mergeCell ref="G36:G37"/>
    <mergeCell ref="H36:H37"/>
    <mergeCell ref="F58:F59"/>
    <mergeCell ref="G58:G59"/>
    <mergeCell ref="H58:H59"/>
    <mergeCell ref="R38:R39"/>
    <mergeCell ref="S38:S39"/>
    <mergeCell ref="Q34:Q35"/>
    <mergeCell ref="R34:R35"/>
    <mergeCell ref="S34:S35"/>
    <mergeCell ref="Q36:Q37"/>
    <mergeCell ref="R36:R37"/>
    <mergeCell ref="S36:S37"/>
    <mergeCell ref="Q38:Q39"/>
    <mergeCell ref="R32:R33"/>
    <mergeCell ref="S32:S33"/>
    <mergeCell ref="Q26:Q27"/>
    <mergeCell ref="R26:R27"/>
    <mergeCell ref="S26:S27"/>
    <mergeCell ref="Q28:Q29"/>
    <mergeCell ref="R28:R29"/>
    <mergeCell ref="S28:S29"/>
    <mergeCell ref="Q32:Q33"/>
    <mergeCell ref="R16:R17"/>
    <mergeCell ref="S16:S17"/>
    <mergeCell ref="Q10:Q11"/>
    <mergeCell ref="R10:R11"/>
    <mergeCell ref="S10:S11"/>
    <mergeCell ref="Q14:Q15"/>
    <mergeCell ref="R14:R15"/>
    <mergeCell ref="S14:S15"/>
    <mergeCell ref="Q16:Q17"/>
    <mergeCell ref="R50:R51"/>
    <mergeCell ref="S50:S51"/>
    <mergeCell ref="Q46:Q47"/>
    <mergeCell ref="R46:R47"/>
    <mergeCell ref="S46:S47"/>
    <mergeCell ref="Q48:Q49"/>
    <mergeCell ref="R48:R49"/>
    <mergeCell ref="S48:S49"/>
    <mergeCell ref="Q50:Q51"/>
  </mergeCells>
  <conditionalFormatting sqref="E10:G29 E32:G59">
    <cfRule type="cellIs" dxfId="3" priority="3" operator="lessThan">
      <formula>0.1</formula>
    </cfRule>
  </conditionalFormatting>
  <conditionalFormatting sqref="G10:G29 G32:G59">
    <cfRule type="cellIs" dxfId="2" priority="1" operator="lessThan">
      <formula>0.1</formula>
    </cfRule>
    <cfRule type="cellIs" dxfId="1" priority="2" operator="lessThan">
      <formula>0</formula>
    </cfRule>
    <cfRule type="cellIs" dxfId="0" priority="4" operator="lessThan">
      <formula>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 04 AL 08 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MARIANO ALCARAZ AGUILAR</cp:lastModifiedBy>
  <dcterms:modified xsi:type="dcterms:W3CDTF">2023-12-01T02:25:47Z</dcterms:modified>
</cp:coreProperties>
</file>