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\Excel\Excel-Projects\Transportation Dashboard\"/>
    </mc:Choice>
  </mc:AlternateContent>
  <xr:revisionPtr revIDLastSave="0" documentId="13_ncr:1_{1D44974C-AAFD-41C1-8AB1-5BB509A059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nalysis 01" sheetId="1" r:id="rId1"/>
    <sheet name="layout" sheetId="2" r:id="rId2"/>
    <sheet name="Sheet2" sheetId="3" r:id="rId3"/>
  </sheets>
  <definedNames>
    <definedName name="_xlnm.Print_Area" localSheetId="1">layout!$A$1:$N$20</definedName>
  </definedNames>
  <calcPr calcId="191029"/>
  <pivotCaches>
    <pivotCache cacheId="336" r:id="rId4"/>
    <pivotCache cacheId="345" r:id="rId5"/>
    <pivotCache cacheId="348" r:id="rId6"/>
    <pivotCache cacheId="354" r:id="rId7"/>
    <pivotCache cacheId="357" r:id="rId8"/>
    <pivotCache cacheId="360" r:id="rId9"/>
    <pivotCache cacheId="363" r:id="rId10"/>
    <pivotCache cacheId="366" r:id="rId11"/>
    <pivotCache cacheId="378" r:id="rId12"/>
    <pivotCache cacheId="384" r:id="rId13"/>
    <pivotCache cacheId="399" r:id="rId14"/>
    <pivotCache cacheId="411" r:id="rId1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m_buses_914772f1-6b22-443c-8036-6526d4c4eaf5" name="Dim_buses" connection="Query - Dim_buses"/>
          <x15:modelTable id="Dim_demographics_4425a337-1f50-4b33-9dc3-1f4054a9b758" name="Dim_demographics" connection="Query - Dim_demographics"/>
          <x15:modelTable id="Dim_routes_1c47b593-3d3c-4936-a142-025e7cf2babb" name="Dim_routes" connection="Query - Dim_routes"/>
          <x15:modelTable id="Facttable_ridership_49ec26b6-ac46-4f3a-a196-5b3ea837cd5b" name="Facttable_ridership" connection="Query - Facttable_ridership"/>
          <x15:modelTable id="Dim_DateTable_94737808-3718-49a2-84ff-7d0eb1924823" name="Dim_DateTable" connection="Query - Dim_DateTable"/>
          <x15:modelTable id="Calculations_58d6a9af-766f-4913-bfeb-4cd08deb0e20" name="Calculations" connection="Query - Calculations"/>
        </x15:modelTables>
        <x15:modelRelationships>
          <x15:modelRelationship fromTable="Dim_buses" fromColumn="RouteID" toTable="Dim_routes" toColumn="RouteID"/>
          <x15:modelRelationship fromTable="Facttable_ridership" fromColumn="BusID" toTable="Dim_buses" toColumn="BusID"/>
          <x15:modelRelationship fromTable="Facttable_ridership" fromColumn="RiderID" toTable="Dim_demographics" toColumn="RiderID"/>
          <x15:modelRelationship fromTable="Facttable_ridership" fromColumn="Date" toTable="Dim_DateTable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Facttable_ridership" columnName="Time" columnId="Time">
                <x16:calculatedTimeColumn columnName="Time (Hour)" columnId="Time (Hour)" contentType="hours" isSelected="1"/>
                <x16:calculatedTimeColumn columnName="Time (Minute)" columnId="Time (Minute)" contentType="minute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" i="1" l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I35" i="1"/>
  <c r="H35" i="1"/>
  <c r="D25" i="1"/>
  <c r="E25" i="1"/>
  <c r="D26" i="1"/>
  <c r="E26" i="1"/>
  <c r="D27" i="1"/>
  <c r="E27" i="1"/>
  <c r="B68" i="1"/>
  <c r="C68" i="1" s="1"/>
  <c r="B69" i="1"/>
  <c r="C69" i="1" s="1"/>
  <c r="B67" i="1"/>
  <c r="C67" i="1" s="1"/>
  <c r="A67" i="1"/>
  <c r="A68" i="1"/>
  <c r="A69" i="1"/>
  <c r="A66" i="1"/>
  <c r="F37" i="1"/>
  <c r="F38" i="1"/>
  <c r="F36" i="1"/>
  <c r="D49" i="1" s="1" a="1"/>
  <c r="D49" i="1" s="1"/>
  <c r="D30" i="1" l="1"/>
  <c r="D33" i="1"/>
  <c r="E30" i="1"/>
  <c r="D47" i="1" a="1"/>
  <c r="D47" i="1" s="1"/>
  <c r="D52" i="1" a="1"/>
  <c r="D52" i="1" s="1"/>
  <c r="D46" i="1" a="1"/>
  <c r="D46" i="1" s="1"/>
  <c r="D51" i="1" a="1"/>
  <c r="D51" i="1" s="1"/>
  <c r="D50" i="1" a="1"/>
  <c r="D50" i="1" s="1"/>
  <c r="D48" i="1" a="1"/>
  <c r="D48" i="1" s="1"/>
  <c r="C36" i="1" a="1"/>
  <c r="C36" i="1" s="1"/>
  <c r="C41" i="1" a="1"/>
  <c r="C41" i="1" s="1"/>
  <c r="C40" i="1" a="1"/>
  <c r="C40" i="1" s="1"/>
  <c r="C39" i="1" a="1"/>
  <c r="C39" i="1" s="1"/>
  <c r="C38" i="1" a="1"/>
  <c r="C38" i="1" s="1"/>
  <c r="C37" i="1" a="1"/>
  <c r="C37" i="1" s="1"/>
  <c r="C42" i="1" a="1"/>
  <c r="C4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B0B03F-5D27-4347-80E0-CD66CC9CCA6A}" name="Query - Calculations" description="Connection to the 'Calculations' query in the workbook." type="100" refreshedVersion="8" minRefreshableVersion="5">
    <extLst>
      <ext xmlns:x15="http://schemas.microsoft.com/office/spreadsheetml/2010/11/main" uri="{DE250136-89BD-433C-8126-D09CA5730AF9}">
        <x15:connection id="d0357079-0ee9-4631-971e-b63a4579c0ed"/>
      </ext>
    </extLst>
  </connection>
  <connection id="2" xr16:uid="{BEF44B61-9BFE-4EAC-962A-0489AE37C893}" name="Query - Dim_buses" description="Connection to the 'Dim_buses' query in the workbook." type="100" refreshedVersion="8" minRefreshableVersion="5">
    <extLst>
      <ext xmlns:x15="http://schemas.microsoft.com/office/spreadsheetml/2010/11/main" uri="{DE250136-89BD-433C-8126-D09CA5730AF9}">
        <x15:connection id="819ab502-da25-4e12-ac51-846beae6c1a0">
          <x15:oledbPr connection="Provider=Microsoft.Mashup.OleDb.1;Data Source=$Workbook$;Location=Dim_buses;Extended Properties=&quot;&quot;">
            <x15:dbTables>
              <x15:dbTable name="Dim_buses"/>
            </x15:dbTables>
          </x15:oledbPr>
        </x15:connection>
      </ext>
    </extLst>
  </connection>
  <connection id="3" xr16:uid="{E05D3B92-3CBD-4927-84E8-02B2B8D28D11}" name="Query - Dim_DateTable" description="Connection to the 'Dim_DateTable' query in the workbook." type="100" refreshedVersion="8" minRefreshableVersion="5">
    <extLst>
      <ext xmlns:x15="http://schemas.microsoft.com/office/spreadsheetml/2010/11/main" uri="{DE250136-89BD-433C-8126-D09CA5730AF9}">
        <x15:connection id="b60037ef-4824-4e1f-8789-ccec3c3d788b"/>
      </ext>
    </extLst>
  </connection>
  <connection id="4" xr16:uid="{9A5570D5-8292-49CC-8C58-65804E731027}" name="Query - Dim_demographics" description="Connection to the 'Dim_demographics' query in the workbook." type="100" refreshedVersion="8" minRefreshableVersion="5">
    <extLst>
      <ext xmlns:x15="http://schemas.microsoft.com/office/spreadsheetml/2010/11/main" uri="{DE250136-89BD-433C-8126-D09CA5730AF9}">
        <x15:connection id="35f06c68-84c2-4354-9f8d-388601be060e">
          <x15:oledbPr connection="Provider=Microsoft.Mashup.OleDb.1;Data Source=$Workbook$;Location=Dim_demographics;Extended Properties=&quot;&quot;">
            <x15:dbTables>
              <x15:dbTable name="Dim_demographics"/>
            </x15:dbTables>
          </x15:oledbPr>
        </x15:connection>
      </ext>
    </extLst>
  </connection>
  <connection id="5" xr16:uid="{69753A5C-47B7-4EFE-9EAA-D45947BA4517}" name="Query - Dim_routes" description="Connection to the 'Dim_routes' query in the workbook." type="100" refreshedVersion="8" minRefreshableVersion="5">
    <extLst>
      <ext xmlns:x15="http://schemas.microsoft.com/office/spreadsheetml/2010/11/main" uri="{DE250136-89BD-433C-8126-D09CA5730AF9}">
        <x15:connection id="942e6b84-e4eb-4d31-bd26-adfdfdcacc2d">
          <x15:oledbPr connection="Provider=Microsoft.Mashup.OleDb.1;Data Source=$Workbook$;Location=Dim_routes;Extended Properties=&quot;&quot;">
            <x15:dbTables>
              <x15:dbTable name="Dim_routes"/>
            </x15:dbTables>
          </x15:oledbPr>
        </x15:connection>
      </ext>
    </extLst>
  </connection>
  <connection id="6" xr16:uid="{F2F3B713-3BA8-4FD3-AF6D-ADD9A2B1E1C5}" name="Query - Facttable_ridership" description="Connection to the 'Facttable_ridership' query in the workbook." type="100" refreshedVersion="8" minRefreshableVersion="5">
    <extLst>
      <ext xmlns:x15="http://schemas.microsoft.com/office/spreadsheetml/2010/11/main" uri="{DE250136-89BD-433C-8126-D09CA5730AF9}">
        <x15:connection id="4a694643-fb98-4e64-87da-fc5dc1764143"/>
      </ext>
    </extLst>
  </connection>
  <connection id="7" xr16:uid="{B271D53F-EB65-4251-8D1B-585B56B4D45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<sst xmlns="http://schemas.openxmlformats.org/spreadsheetml/2006/main" count="64" uniqueCount="50">
  <si>
    <t>Total Riders (Passengers)</t>
  </si>
  <si>
    <t>Avg Riders Per Trip</t>
  </si>
  <si>
    <t>East-West Express</t>
  </si>
  <si>
    <t>South Line</t>
  </si>
  <si>
    <t>Busiest Route</t>
  </si>
  <si>
    <t>RouteName</t>
  </si>
  <si>
    <t>Least Busiest Route</t>
  </si>
  <si>
    <t>Time Group</t>
  </si>
  <si>
    <t>10:00 AM - 3:00 PM</t>
  </si>
  <si>
    <t>5:00 AM - 10:00 AM</t>
  </si>
  <si>
    <t>8:00 PM - 1:00 AM</t>
  </si>
  <si>
    <t>3:00 PM - 8:00 PM</t>
  </si>
  <si>
    <t>Year</t>
  </si>
  <si>
    <t>YoY Pct Change</t>
  </si>
  <si>
    <t>Indicator</t>
  </si>
  <si>
    <t>Caption:</t>
  </si>
  <si>
    <t>Day of Week</t>
  </si>
  <si>
    <t>Day Name</t>
  </si>
  <si>
    <t>Sunday</t>
  </si>
  <si>
    <t>Monday</t>
  </si>
  <si>
    <t>Tuesday</t>
  </si>
  <si>
    <t>Wednesday</t>
  </si>
  <si>
    <t>Thursday</t>
  </si>
  <si>
    <t>Friday</t>
  </si>
  <si>
    <t>Saturday</t>
  </si>
  <si>
    <t>Highlight</t>
  </si>
  <si>
    <t>Top 3</t>
  </si>
  <si>
    <t>Month Name</t>
  </si>
  <si>
    <t>Dec</t>
  </si>
  <si>
    <t>Jan</t>
  </si>
  <si>
    <t>Bus Utilization Category</t>
  </si>
  <si>
    <t>Over-Utilized</t>
  </si>
  <si>
    <t>Under-Utilized</t>
  </si>
  <si>
    <t>Well-Utilized</t>
  </si>
  <si>
    <t>Total Buses</t>
  </si>
  <si>
    <t>Pct</t>
  </si>
  <si>
    <t>Pct Left</t>
  </si>
  <si>
    <t>Operation Moment</t>
  </si>
  <si>
    <t>AM</t>
  </si>
  <si>
    <t>PM</t>
  </si>
  <si>
    <t>``</t>
  </si>
  <si>
    <t>Time</t>
  </si>
  <si>
    <t>First Characters</t>
  </si>
  <si>
    <t>Fri</t>
  </si>
  <si>
    <t>Mon</t>
  </si>
  <si>
    <t>Sat</t>
  </si>
  <si>
    <t>Sun</t>
  </si>
  <si>
    <t>Thu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</si>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</sst>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5" formatCode="_-* #,##0_-;\-* #,##0_-;_-* &quot;-&quot;??_-;_-@_-"/>
    <numFmt numFmtId="169" formatCode="[Green]\▲0.00%;[Red]\ \▼\-0.00%"/>
    <numFmt numFmtId="170" formatCode="[Green]\▲0.00%;[Red]\ \▼0.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ato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pivotButton="1"/>
    <xf numFmtId="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0" fontId="0" fillId="0" borderId="0" xfId="0" applyNumberFormat="1"/>
    <xf numFmtId="0" fontId="2" fillId="0" borderId="0" xfId="0" applyFont="1"/>
    <xf numFmtId="0" fontId="0" fillId="0" borderId="3" xfId="0" applyBorder="1" applyAlignment="1">
      <alignment horizontal="right"/>
    </xf>
    <xf numFmtId="10" fontId="0" fillId="0" borderId="6" xfId="1" applyNumberFormat="1" applyFont="1" applyBorder="1"/>
    <xf numFmtId="169" fontId="0" fillId="0" borderId="7" xfId="0" applyNumberForma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0" xfId="0" applyNumberFormat="1"/>
    <xf numFmtId="0" fontId="2" fillId="0" borderId="2" xfId="0" applyFont="1" applyBorder="1"/>
    <xf numFmtId="0" fontId="2" fillId="0" borderId="8" xfId="0" applyFont="1" applyBorder="1"/>
    <xf numFmtId="0" fontId="2" fillId="0" borderId="3" xfId="0" applyFont="1" applyBorder="1"/>
    <xf numFmtId="9" fontId="0" fillId="0" borderId="0" xfId="1" applyFont="1" applyBorder="1"/>
    <xf numFmtId="9" fontId="0" fillId="0" borderId="5" xfId="1" applyFont="1" applyBorder="1"/>
    <xf numFmtId="9" fontId="0" fillId="0" borderId="1" xfId="1" applyFont="1" applyBorder="1"/>
    <xf numFmtId="9" fontId="0" fillId="0" borderId="7" xfId="1" applyFont="1" applyBorder="1"/>
    <xf numFmtId="0" fontId="0" fillId="2" borderId="0" xfId="0" applyFill="1"/>
    <xf numFmtId="170" fontId="3" fillId="2" borderId="0" xfId="0" applyNumberFormat="1" applyFont="1" applyFill="1"/>
    <xf numFmtId="0" fontId="1" fillId="2" borderId="0" xfId="0" applyFont="1" applyFill="1"/>
    <xf numFmtId="19" fontId="0" fillId="0" borderId="0" xfId="0" applyNumberFormat="1"/>
  </cellXfs>
  <cellStyles count="2">
    <cellStyle name="Normal" xfId="0" builtinId="0"/>
    <cellStyle name="Percent" xfId="1" builtinId="5"/>
  </cellStyles>
  <dxfs count="10"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font>
        <color theme="0"/>
      </font>
      <fill>
        <patternFill>
          <bgColor rgb="FF000000"/>
        </patternFill>
      </fill>
    </dxf>
  </dxfs>
  <tableStyles count="1" defaultTableStyle="TableStyleMedium2" defaultPivotStyle="PivotStyleLight16">
    <tableStyle name="Slicer Style 4" pivot="0" table="0" count="1" xr9:uid="{5DA305AE-5761-4E49-9F7A-0F0E1DCCA7CA}">
      <tableStyleElement type="wholeTable" dxfId="9"/>
    </tableStyle>
  </tableStyles>
  <colors>
    <mruColors>
      <color rgb="FF1E7876"/>
      <color rgb="FFCCFFFF"/>
      <color rgb="FFFFFFCC"/>
      <color rgb="FF33CCCC"/>
      <color rgb="FF14E6B4"/>
      <color rgb="FF33CCFF"/>
      <color rgb="FFFFCCCC"/>
      <color rgb="FF66FFFF"/>
      <color rgb="FF2BAEAB"/>
      <color rgb="FF15192F"/>
    </mruColors>
  </colors>
  <extLst>
    <ext xmlns:x14="http://schemas.microsoft.com/office/spreadsheetml/2009/9/main" uri="{EB79DEF2-80B8-43e5-95BD-54CBDDF9020C}">
      <x14:slicerStyles defaultSlicerStyle="SlicerStyleLight1">
        <x14:slicerStyle name="Slicer Style 4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10.xml"/><Relationship Id="rId18" Type="http://schemas.openxmlformats.org/officeDocument/2006/relationships/styles" Target="styles.xml"/><Relationship Id="rId26" Type="http://schemas.openxmlformats.org/officeDocument/2006/relationships/customXml" Target="../customXml/item4.xml"/><Relationship Id="rId39" Type="http://schemas.openxmlformats.org/officeDocument/2006/relationships/customXml" Target="../customXml/item17.xml"/><Relationship Id="rId21" Type="http://schemas.openxmlformats.org/officeDocument/2006/relationships/powerPivotData" Target="model/item.data"/><Relationship Id="rId34" Type="http://schemas.openxmlformats.org/officeDocument/2006/relationships/customXml" Target="../customXml/item12.xml"/><Relationship Id="rId42" Type="http://schemas.openxmlformats.org/officeDocument/2006/relationships/customXml" Target="../customXml/item20.xml"/><Relationship Id="rId47" Type="http://schemas.openxmlformats.org/officeDocument/2006/relationships/customXml" Target="../customXml/item25.xml"/><Relationship Id="rId50" Type="http://schemas.openxmlformats.org/officeDocument/2006/relationships/customXml" Target="../customXml/item28.xml"/><Relationship Id="rId55" Type="http://schemas.openxmlformats.org/officeDocument/2006/relationships/customXml" Target="../customXml/item33.xml"/><Relationship Id="rId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9" Type="http://schemas.openxmlformats.org/officeDocument/2006/relationships/customXml" Target="../customXml/item7.xml"/><Relationship Id="rId11" Type="http://schemas.openxmlformats.org/officeDocument/2006/relationships/pivotCacheDefinition" Target="pivotCache/pivotCacheDefinition8.xml"/><Relationship Id="rId24" Type="http://schemas.openxmlformats.org/officeDocument/2006/relationships/customXml" Target="../customXml/item2.xml"/><Relationship Id="rId32" Type="http://schemas.openxmlformats.org/officeDocument/2006/relationships/customXml" Target="../customXml/item10.xml"/><Relationship Id="rId37" Type="http://schemas.openxmlformats.org/officeDocument/2006/relationships/customXml" Target="../customXml/item15.xml"/><Relationship Id="rId40" Type="http://schemas.openxmlformats.org/officeDocument/2006/relationships/customXml" Target="../customXml/item18.xml"/><Relationship Id="rId45" Type="http://schemas.openxmlformats.org/officeDocument/2006/relationships/customXml" Target="../customXml/item23.xml"/><Relationship Id="rId53" Type="http://schemas.openxmlformats.org/officeDocument/2006/relationships/customXml" Target="../customXml/item31.xml"/><Relationship Id="rId5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7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9.xml"/><Relationship Id="rId44" Type="http://schemas.openxmlformats.org/officeDocument/2006/relationships/customXml" Target="../customXml/item22.xml"/><Relationship Id="rId52" Type="http://schemas.openxmlformats.org/officeDocument/2006/relationships/customXml" Target="../customXml/item30.xml"/><Relationship Id="rId4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6.xml"/><Relationship Id="rId14" Type="http://schemas.openxmlformats.org/officeDocument/2006/relationships/pivotCacheDefinition" Target="pivotCache/pivotCacheDefinition11.xml"/><Relationship Id="rId22" Type="http://schemas.openxmlformats.org/officeDocument/2006/relationships/calcChain" Target="calcChain.xml"/><Relationship Id="rId27" Type="http://schemas.openxmlformats.org/officeDocument/2006/relationships/customXml" Target="../customXml/item5.xml"/><Relationship Id="rId30" Type="http://schemas.openxmlformats.org/officeDocument/2006/relationships/customXml" Target="../customXml/item8.xml"/><Relationship Id="rId35" Type="http://schemas.openxmlformats.org/officeDocument/2006/relationships/customXml" Target="../customXml/item13.xml"/><Relationship Id="rId43" Type="http://schemas.openxmlformats.org/officeDocument/2006/relationships/customXml" Target="../customXml/item21.xml"/><Relationship Id="rId48" Type="http://schemas.openxmlformats.org/officeDocument/2006/relationships/customXml" Target="../customXml/item26.xml"/><Relationship Id="rId56" Type="http://schemas.openxmlformats.org/officeDocument/2006/relationships/customXml" Target="../customXml/item34.xml"/><Relationship Id="rId8" Type="http://schemas.openxmlformats.org/officeDocument/2006/relationships/pivotCacheDefinition" Target="pivotCache/pivotCacheDefinition5.xml"/><Relationship Id="rId51" Type="http://schemas.openxmlformats.org/officeDocument/2006/relationships/customXml" Target="../customXml/item29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9.xml"/><Relationship Id="rId17" Type="http://schemas.openxmlformats.org/officeDocument/2006/relationships/connections" Target="connections.xml"/><Relationship Id="rId25" Type="http://schemas.openxmlformats.org/officeDocument/2006/relationships/customXml" Target="../customXml/item3.xml"/><Relationship Id="rId33" Type="http://schemas.openxmlformats.org/officeDocument/2006/relationships/customXml" Target="../customXml/item11.xml"/><Relationship Id="rId38" Type="http://schemas.openxmlformats.org/officeDocument/2006/relationships/customXml" Target="../customXml/item16.xml"/><Relationship Id="rId46" Type="http://schemas.openxmlformats.org/officeDocument/2006/relationships/customXml" Target="../customXml/item24.xml"/><Relationship Id="rId20" Type="http://schemas.openxmlformats.org/officeDocument/2006/relationships/sheetMetadata" Target="metadata.xml"/><Relationship Id="rId41" Type="http://schemas.openxmlformats.org/officeDocument/2006/relationships/customXml" Target="../customXml/item19.xml"/><Relationship Id="rId54" Type="http://schemas.openxmlformats.org/officeDocument/2006/relationships/customXml" Target="../customXml/item3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5" Type="http://schemas.openxmlformats.org/officeDocument/2006/relationships/pivotCacheDefinition" Target="pivotCache/pivotCacheDefinition12.xml"/><Relationship Id="rId23" Type="http://schemas.openxmlformats.org/officeDocument/2006/relationships/customXml" Target="../customXml/item1.xml"/><Relationship Id="rId28" Type="http://schemas.openxmlformats.org/officeDocument/2006/relationships/customXml" Target="../customXml/item6.xml"/><Relationship Id="rId36" Type="http://schemas.openxmlformats.org/officeDocument/2006/relationships/customXml" Target="../customXml/item14.xml"/><Relationship Id="rId49" Type="http://schemas.openxmlformats.org/officeDocument/2006/relationships/customXml" Target="../customXml/item2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[Dashboard.xlsx]Analysis 01!PivotTable6</c:name>
    <c:fmtId val="11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rgbClr val="33CCCC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33CCCC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33CC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33CC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33CC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rgbClr val="33CC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33CC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"/>
          <c:y val="0.14245493600744805"/>
          <c:w val="1"/>
          <c:h val="0.58116005428991258"/>
        </c:manualLayout>
      </c:layout>
      <c:lineChart>
        <c:grouping val="stacked"/>
        <c:varyColors val="0"/>
        <c:ser>
          <c:idx val="0"/>
          <c:order val="0"/>
          <c:tx>
            <c:strRef>
              <c:f>'Analysis 01'!$B$25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01'!$A$26:$A$27</c:f>
              <c:strCache>
                <c:ptCount val="2"/>
                <c:pt idx="0">
                  <c:v>2023</c:v>
                </c:pt>
                <c:pt idx="1">
                  <c:v>2024</c:v>
                </c:pt>
              </c:strCache>
            </c:strRef>
          </c:cat>
          <c:val>
            <c:numRef>
              <c:f>'Analysis 01'!$B$26:$B$27</c:f>
              <c:numCache>
                <c:formatCode>_-* #,##0_-;\-* #,##0_-;_-* "-"??_-;_-@_-</c:formatCode>
                <c:ptCount val="2"/>
                <c:pt idx="0">
                  <c:v>5654</c:v>
                </c:pt>
                <c:pt idx="1">
                  <c:v>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0-4B93-8260-4B0F8E50D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224767"/>
        <c:axId val="1744228607"/>
      </c:lineChart>
      <c:catAx>
        <c:axId val="174422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2">
                    <a:lumMod val="9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228607"/>
        <c:crosses val="autoZero"/>
        <c:auto val="1"/>
        <c:lblAlgn val="ctr"/>
        <c:lblOffset val="100"/>
        <c:noMultiLvlLbl val="0"/>
      </c:catAx>
      <c:valAx>
        <c:axId val="1744228607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174422476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21CC9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905149051490515"/>
          <c:y val="0.33125066688797467"/>
          <c:w val="0.70189701897018975"/>
          <c:h val="0.66874933311202533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rgbClr val="21CC90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9199.2699999999986</c:v>
              </c:pt>
              <c:pt idx="1">
                <c:v>10288.898699999991</c:v>
              </c:pt>
              <c:pt idx="2">
                <c:v>26806.573700000015</c:v>
              </c:pt>
              <c:pt idx="3">
                <c:v>13437.806799999998</c:v>
              </c:pt>
              <c:pt idx="4">
                <c:v>22308.51279999999</c:v>
              </c:pt>
              <c:pt idx="5">
                <c:v>20899.334500000012</c:v>
              </c:pt>
              <c:pt idx="6">
                <c:v>13535.38299999998</c:v>
              </c:pt>
              <c:pt idx="7">
                <c:v>21896.715399999972</c:v>
              </c:pt>
              <c:pt idx="8">
                <c:v>37293.192500000034</c:v>
              </c:pt>
              <c:pt idx="9">
                <c:v>31469.663800000035</c:v>
              </c:pt>
              <c:pt idx="10">
                <c:v>35825.536599999927</c:v>
              </c:pt>
              <c:pt idx="11">
                <c:v>43436.13390000003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EDCD-497F-8183-AC6E5AB6C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933487"/>
        <c:axId val="223940687"/>
      </c:lineChart>
      <c:catAx>
        <c:axId val="2239334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23940687"/>
        <c:crosses val="autoZero"/>
        <c:auto val="1"/>
        <c:lblAlgn val="ctr"/>
        <c:lblOffset val="100"/>
        <c:noMultiLvlLbl val="0"/>
      </c:catAx>
      <c:valAx>
        <c:axId val="2239406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2393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192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[Dashboard.xlsx]Analysis 01!PivotTable5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3CC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'Analysis 01'!$B$17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33CC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01'!$A$18:$A$21</c:f>
              <c:strCache>
                <c:ptCount val="4"/>
                <c:pt idx="0">
                  <c:v>10:00 AM - 3:00 PM</c:v>
                </c:pt>
                <c:pt idx="1">
                  <c:v>8:00 PM - 1:00 AM</c:v>
                </c:pt>
                <c:pt idx="2">
                  <c:v>3:00 PM - 8:00 PM</c:v>
                </c:pt>
                <c:pt idx="3">
                  <c:v>5:00 AM - 10:00 AM</c:v>
                </c:pt>
              </c:strCache>
            </c:strRef>
          </c:cat>
          <c:val>
            <c:numRef>
              <c:f>'Analysis 01'!$B$18:$B$21</c:f>
              <c:numCache>
                <c:formatCode>_-* #,##0_-;\-* #,##0_-;_-* "-"??_-;_-@_-</c:formatCode>
                <c:ptCount val="4"/>
                <c:pt idx="0">
                  <c:v>2243</c:v>
                </c:pt>
                <c:pt idx="1">
                  <c:v>1653</c:v>
                </c:pt>
                <c:pt idx="2">
                  <c:v>1346</c:v>
                </c:pt>
                <c:pt idx="3">
                  <c:v>1345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C-43E1-9B52-B28B45EEA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78646528"/>
        <c:axId val="478650368"/>
      </c:barChart>
      <c:catAx>
        <c:axId val="4786465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650368"/>
        <c:crosses val="autoZero"/>
        <c:auto val="1"/>
        <c:lblAlgn val="ctr"/>
        <c:lblOffset val="100"/>
        <c:noMultiLvlLbl val="0"/>
      </c:catAx>
      <c:valAx>
        <c:axId val="478650368"/>
        <c:scaling>
          <c:orientation val="minMax"/>
        </c:scaling>
        <c:delete val="1"/>
        <c:axPos val="t"/>
        <c:numFmt formatCode="_-* #,##0_-;\-* #,##0_-;_-* &quot;-&quot;??_-;_-@_-" sourceLinked="1"/>
        <c:majorTickMark val="none"/>
        <c:minorTickMark val="none"/>
        <c:tickLblPos val="nextTo"/>
        <c:crossAx val="47864652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[Dashboard.xlsx]Analysis 01!PivotTable6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rgbClr val="33CCCC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33CCCC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ln w="28575" cap="rnd">
            <a:solidFill>
              <a:srgbClr val="33CC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"/>
          <c:y val="0.14245493600744805"/>
          <c:w val="1"/>
          <c:h val="0.58116005428991258"/>
        </c:manualLayout>
      </c:layout>
      <c:lineChart>
        <c:grouping val="stacked"/>
        <c:varyColors val="0"/>
        <c:ser>
          <c:idx val="0"/>
          <c:order val="0"/>
          <c:tx>
            <c:strRef>
              <c:f>'Analysis 01'!$B$25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01'!$A$26:$A$27</c:f>
              <c:strCache>
                <c:ptCount val="2"/>
                <c:pt idx="0">
                  <c:v>2023</c:v>
                </c:pt>
                <c:pt idx="1">
                  <c:v>2024</c:v>
                </c:pt>
              </c:strCache>
            </c:strRef>
          </c:cat>
          <c:val>
            <c:numRef>
              <c:f>'Analysis 01'!$B$26:$B$27</c:f>
              <c:numCache>
                <c:formatCode>_-* #,##0_-;\-* #,##0_-;_-* "-"??_-;_-@_-</c:formatCode>
                <c:ptCount val="2"/>
                <c:pt idx="0">
                  <c:v>5654</c:v>
                </c:pt>
                <c:pt idx="1">
                  <c:v>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B-495A-B346-8A00520BD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224767"/>
        <c:axId val="1744228607"/>
      </c:lineChart>
      <c:catAx>
        <c:axId val="174422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2">
                    <a:lumMod val="9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228607"/>
        <c:crosses val="autoZero"/>
        <c:auto val="1"/>
        <c:lblAlgn val="ctr"/>
        <c:lblOffset val="100"/>
        <c:noMultiLvlLbl val="0"/>
      </c:catAx>
      <c:valAx>
        <c:axId val="1744228607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1744224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01'!$I$35</c:f>
              <c:strCache>
                <c:ptCount val="1"/>
                <c:pt idx="0">
                  <c:v>Total Riders (Passengers)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2">
                        <a:lumMod val="9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01'!$H$36:$H$42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'Analysis 01'!$I$36:$I$42</c:f>
              <c:numCache>
                <c:formatCode>General</c:formatCode>
                <c:ptCount val="7"/>
                <c:pt idx="0">
                  <c:v>1185</c:v>
                </c:pt>
                <c:pt idx="1">
                  <c:v>1085</c:v>
                </c:pt>
                <c:pt idx="2">
                  <c:v>983</c:v>
                </c:pt>
                <c:pt idx="3">
                  <c:v>887</c:v>
                </c:pt>
                <c:pt idx="4">
                  <c:v>889</c:v>
                </c:pt>
                <c:pt idx="5">
                  <c:v>762</c:v>
                </c:pt>
                <c:pt idx="6">
                  <c:v>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F-4F4D-BDE8-AAD667C723AF}"/>
            </c:ext>
          </c:extLst>
        </c:ser>
        <c:ser>
          <c:idx val="1"/>
          <c:order val="1"/>
          <c:tx>
            <c:strRef>
              <c:f>'Analysis 01'!$D$45</c:f>
              <c:strCache>
                <c:ptCount val="1"/>
                <c:pt idx="0">
                  <c:v>Highlight</c:v>
                </c:pt>
              </c:strCache>
            </c:strRef>
          </c:tx>
          <c:spPr>
            <a:solidFill>
              <a:srgbClr val="33CCCC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'Analysis 01'!$D$46:$D$52</c:f>
              <c:numCache>
                <c:formatCode>General</c:formatCode>
                <c:ptCount val="7"/>
                <c:pt idx="0">
                  <c:v>1185</c:v>
                </c:pt>
                <c:pt idx="1">
                  <c:v>1085</c:v>
                </c:pt>
                <c:pt idx="2">
                  <c:v>983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DF-4F4D-BDE8-AAD667C723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364128784"/>
        <c:axId val="364130704"/>
      </c:barChart>
      <c:catAx>
        <c:axId val="36412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2">
                    <a:lumMod val="9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130704"/>
        <c:crosses val="autoZero"/>
        <c:auto val="1"/>
        <c:lblAlgn val="ctr"/>
        <c:lblOffset val="100"/>
        <c:noMultiLvlLbl val="0"/>
      </c:catAx>
      <c:valAx>
        <c:axId val="3641307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641287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[Dashboard.xlsx]Analysis 01!PivotTable10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rgbClr val="33CC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33CC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33CC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>
                      <a:lumMod val="9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'Analysis 01'!$B$55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9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01'!$A$56:$A$57</c:f>
              <c:strCache>
                <c:ptCount val="2"/>
                <c:pt idx="0">
                  <c:v>Jan</c:v>
                </c:pt>
                <c:pt idx="1">
                  <c:v>Dec</c:v>
                </c:pt>
              </c:strCache>
            </c:strRef>
          </c:cat>
          <c:val>
            <c:numRef>
              <c:f>'Analysis 01'!$B$56:$B$57</c:f>
              <c:numCache>
                <c:formatCode>0</c:formatCode>
                <c:ptCount val="2"/>
                <c:pt idx="0">
                  <c:v>933</c:v>
                </c:pt>
                <c:pt idx="1">
                  <c:v>5654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5-4341-B72D-2D0375D987B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62316272"/>
        <c:axId val="362315792"/>
      </c:lineChart>
      <c:catAx>
        <c:axId val="362316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2">
                    <a:lumMod val="9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315792"/>
        <c:crosses val="autoZero"/>
        <c:auto val="1"/>
        <c:lblAlgn val="ctr"/>
        <c:lblOffset val="100"/>
        <c:noMultiLvlLbl val="0"/>
      </c:catAx>
      <c:valAx>
        <c:axId val="362315792"/>
        <c:scaling>
          <c:orientation val="minMax"/>
        </c:scaling>
        <c:delete val="0"/>
        <c:axPos val="l"/>
        <c:numFmt formatCode="0,\K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31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217301587301588"/>
          <c:y val="0.167989682539682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'Analysis 01'!$A$67</c:f>
              <c:strCache>
                <c:ptCount val="1"/>
                <c:pt idx="0">
                  <c:v>Over-Utilized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33CCC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8DA-49B7-BFA2-520DDC88622E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8DA-49B7-BFA2-520DDC88622E}"/>
              </c:ext>
            </c:extLst>
          </c:dPt>
          <c:dLbls>
            <c:delete val="1"/>
          </c:dLbls>
          <c:val>
            <c:numRef>
              <c:f>'Analysis 01'!$B$67:$C$67</c:f>
              <c:numCache>
                <c:formatCode>0%</c:formatCode>
                <c:ptCount val="2"/>
                <c:pt idx="0">
                  <c:v>0.25974025974025972</c:v>
                </c:pt>
                <c:pt idx="1">
                  <c:v>0.74025974025974028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DA-49B7-BFA2-520DDC8862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1986111111111112"/>
          <c:y val="0.169669047619047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spc="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'Analysis 01'!$A$68</c:f>
              <c:strCache>
                <c:ptCount val="1"/>
                <c:pt idx="0">
                  <c:v>Under-Utilized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dPt>
            <c:idx val="0"/>
            <c:bubble3D val="0"/>
            <c:spPr>
              <a:solidFill>
                <a:srgbClr val="33CCF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D5C-42E0-A1A4-DEDB42A683DB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D5C-42E0-A1A4-DEDB42A683DB}"/>
              </c:ext>
            </c:extLst>
          </c:dPt>
          <c:dLbls>
            <c:delete val="1"/>
          </c:dLbls>
          <c:val>
            <c:numRef>
              <c:f>'Analysis 01'!$B$68:$C$68</c:f>
              <c:numCache>
                <c:formatCode>0%</c:formatCode>
                <c:ptCount val="2"/>
                <c:pt idx="0">
                  <c:v>0.24675324675324675</c:v>
                </c:pt>
                <c:pt idx="1">
                  <c:v>0.75324675324675328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5C-42E0-A1A4-DEDB42A683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r>
              <a:rPr lang="en-US" sz="900">
                <a:solidFill>
                  <a:schemeClr val="bg2"/>
                </a:solidFill>
              </a:rPr>
              <a:t>Well-Utilized</a:t>
            </a:r>
            <a:endParaRPr lang="en-US" sz="800">
              <a:solidFill>
                <a:schemeClr val="bg2"/>
              </a:solidFill>
            </a:endParaRPr>
          </a:p>
        </c:rich>
      </c:tx>
      <c:layout>
        <c:manualLayout>
          <c:xMode val="edge"/>
          <c:yMode val="edge"/>
          <c:x val="0.26175555555555557"/>
          <c:y val="0.178069047619047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'Analysis 01'!$A$69</c:f>
              <c:strCache>
                <c:ptCount val="1"/>
                <c:pt idx="0">
                  <c:v>Well-Utilized</c:v>
                </c:pt>
              </c:strCache>
            </c:strRef>
          </c:tx>
          <c:spPr>
            <a:solidFill>
              <a:srgbClr val="14E6B4"/>
            </a:solidFill>
            <a:ln>
              <a:noFill/>
            </a:ln>
          </c:spPr>
          <c:dPt>
            <c:idx val="0"/>
            <c:bubble3D val="0"/>
            <c:spPr>
              <a:solidFill>
                <a:srgbClr val="14E6B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B4-43E0-A7F9-0F101FFB283F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EB4-43E0-A7F9-0F101FFB283F}"/>
              </c:ext>
            </c:extLst>
          </c:dPt>
          <c:dLbls>
            <c:delete val="1"/>
          </c:dLbls>
          <c:val>
            <c:numRef>
              <c:f>'Analysis 01'!$B$69:$C$69</c:f>
              <c:numCache>
                <c:formatCode>0%</c:formatCode>
                <c:ptCount val="2"/>
                <c:pt idx="0">
                  <c:v>0.4935064935064935</c:v>
                </c:pt>
                <c:pt idx="1">
                  <c:v>0.50649350649350655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B4-43E0-A7F9-0F101FFB28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13" Type="http://schemas.openxmlformats.org/officeDocument/2006/relationships/image" Target="../media/image5.png"/><Relationship Id="rId3" Type="http://schemas.openxmlformats.org/officeDocument/2006/relationships/chart" Target="../charts/chart4.xml"/><Relationship Id="rId7" Type="http://schemas.openxmlformats.org/officeDocument/2006/relationships/image" Target="../media/image4.svg"/><Relationship Id="rId12" Type="http://schemas.openxmlformats.org/officeDocument/2006/relationships/chart" Target="../charts/chart9.xml"/><Relationship Id="rId2" Type="http://schemas.openxmlformats.org/officeDocument/2006/relationships/chart" Target="../charts/chart3.xml"/><Relationship Id="rId16" Type="http://schemas.openxmlformats.org/officeDocument/2006/relationships/image" Target="../media/image8.svg"/><Relationship Id="rId1" Type="http://schemas.openxmlformats.org/officeDocument/2006/relationships/chart" Target="../charts/chart2.xml"/><Relationship Id="rId6" Type="http://schemas.openxmlformats.org/officeDocument/2006/relationships/image" Target="../media/image3.png"/><Relationship Id="rId11" Type="http://schemas.openxmlformats.org/officeDocument/2006/relationships/chart" Target="../charts/chart8.xml"/><Relationship Id="rId5" Type="http://schemas.openxmlformats.org/officeDocument/2006/relationships/image" Target="../media/image2.svg"/><Relationship Id="rId15" Type="http://schemas.openxmlformats.org/officeDocument/2006/relationships/image" Target="../media/image7.png"/><Relationship Id="rId10" Type="http://schemas.openxmlformats.org/officeDocument/2006/relationships/chart" Target="../charts/chart7.xml"/><Relationship Id="rId4" Type="http://schemas.openxmlformats.org/officeDocument/2006/relationships/image" Target="../media/image1.png"/><Relationship Id="rId9" Type="http://schemas.openxmlformats.org/officeDocument/2006/relationships/chart" Target="../charts/chart6.xml"/><Relationship Id="rId14" Type="http://schemas.openxmlformats.org/officeDocument/2006/relationships/image" Target="../media/image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50</xdr:row>
      <xdr:rowOff>129540</xdr:rowOff>
    </xdr:from>
    <xdr:to>
      <xdr:col>6</xdr:col>
      <xdr:colOff>146106</xdr:colOff>
      <xdr:row>56</xdr:row>
      <xdr:rowOff>132190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881B0A-A476-4055-B78B-B8AE243A2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258418</xdr:colOff>
      <xdr:row>20</xdr:row>
      <xdr:rowOff>19878</xdr:rowOff>
    </xdr:to>
    <xdr:sp macro="" textlink="">
      <xdr:nvSpPr>
        <xdr:cNvPr id="148" name="Shape 15">
          <a:extLst>
            <a:ext uri="{FF2B5EF4-FFF2-40B4-BE49-F238E27FC236}">
              <a16:creationId xmlns:a16="http://schemas.microsoft.com/office/drawing/2014/main" id="{2EFB9B9C-0B9B-49D6-9B54-FBF2E217CCA6}"/>
            </a:ext>
          </a:extLst>
        </xdr:cNvPr>
        <xdr:cNvSpPr/>
      </xdr:nvSpPr>
      <xdr:spPr>
        <a:xfrm>
          <a:off x="0" y="0"/>
          <a:ext cx="8256105" cy="4976191"/>
        </a:xfrm>
        <a:prstGeom prst="rect">
          <a:avLst/>
        </a:prstGeom>
        <a:gradFill flip="none" rotWithShape="1">
          <a:gsLst>
            <a:gs pos="8000">
              <a:srgbClr val="595555"/>
            </a:gs>
            <a:gs pos="16000">
              <a:schemeClr val="bg2">
                <a:lumMod val="25000"/>
              </a:schemeClr>
            </a:gs>
            <a:gs pos="80000">
              <a:schemeClr val="bg2">
                <a:lumMod val="50000"/>
              </a:schemeClr>
            </a:gs>
          </a:gsLst>
          <a:lin ang="2700000" scaled="1"/>
          <a:tileRect/>
        </a:gra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/>
  </xdr:twoCellAnchor>
  <xdr:twoCellAnchor>
    <xdr:from>
      <xdr:col>0</xdr:col>
      <xdr:colOff>0</xdr:colOff>
      <xdr:row>5</xdr:row>
      <xdr:rowOff>178905</xdr:rowOff>
    </xdr:from>
    <xdr:to>
      <xdr:col>5</xdr:col>
      <xdr:colOff>536713</xdr:colOff>
      <xdr:row>13</xdr:row>
      <xdr:rowOff>185530</xdr:rowOff>
    </xdr:to>
    <xdr:sp macro="" textlink="">
      <xdr:nvSpPr>
        <xdr:cNvPr id="52" name="Shape 15">
          <a:extLst>
            <a:ext uri="{FF2B5EF4-FFF2-40B4-BE49-F238E27FC236}">
              <a16:creationId xmlns:a16="http://schemas.microsoft.com/office/drawing/2014/main" id="{F17CDCD4-1D15-88E6-8040-79AC30624B8D}"/>
            </a:ext>
          </a:extLst>
        </xdr:cNvPr>
        <xdr:cNvSpPr/>
      </xdr:nvSpPr>
      <xdr:spPr>
        <a:xfrm>
          <a:off x="0" y="1358348"/>
          <a:ext cx="3518452" cy="2020956"/>
        </a:xfrm>
        <a:prstGeom prst="roundRect">
          <a:avLst>
            <a:gd name="adj" fmla="val 5729"/>
          </a:avLst>
        </a:prstGeom>
        <a:solidFill>
          <a:srgbClr val="15192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/>
  </xdr:twoCellAnchor>
  <xdr:twoCellAnchor>
    <xdr:from>
      <xdr:col>0</xdr:col>
      <xdr:colOff>6626</xdr:colOff>
      <xdr:row>1</xdr:row>
      <xdr:rowOff>172278</xdr:rowOff>
    </xdr:from>
    <xdr:to>
      <xdr:col>9</xdr:col>
      <xdr:colOff>218661</xdr:colOff>
      <xdr:row>5</xdr:row>
      <xdr:rowOff>59634</xdr:rowOff>
    </xdr:to>
    <xdr:grpSp>
      <xdr:nvGrpSpPr>
        <xdr:cNvPr id="66" name="Shape 22">
          <a:extLst>
            <a:ext uri="{FF2B5EF4-FFF2-40B4-BE49-F238E27FC236}">
              <a16:creationId xmlns:a16="http://schemas.microsoft.com/office/drawing/2014/main" id="{2858FD35-A48B-48EA-C843-CA09395D9926}"/>
            </a:ext>
          </a:extLst>
        </xdr:cNvPr>
        <xdr:cNvGrpSpPr/>
      </xdr:nvGrpSpPr>
      <xdr:grpSpPr>
        <a:xfrm>
          <a:off x="6626" y="344556"/>
          <a:ext cx="5579165" cy="894521"/>
          <a:chOff x="3785891" y="-984231"/>
          <a:chExt cx="1345338" cy="1082701"/>
        </a:xfrm>
      </xdr:grpSpPr>
      <xdr:sp macro="" textlink="">
        <xdr:nvSpPr>
          <xdr:cNvPr id="68" name="Shape 23">
            <a:extLst>
              <a:ext uri="{FF2B5EF4-FFF2-40B4-BE49-F238E27FC236}">
                <a16:creationId xmlns:a16="http://schemas.microsoft.com/office/drawing/2014/main" id="{57B9E0D4-2F58-367A-D8DA-A67E0061FC01}"/>
              </a:ext>
            </a:extLst>
          </xdr:cNvPr>
          <xdr:cNvSpPr/>
        </xdr:nvSpPr>
        <xdr:spPr>
          <a:xfrm>
            <a:off x="3785891" y="-805645"/>
            <a:ext cx="1345338" cy="904115"/>
          </a:xfrm>
          <a:prstGeom prst="roundRect">
            <a:avLst>
              <a:gd name="adj" fmla="val 5968"/>
            </a:avLst>
          </a:prstGeom>
          <a:solidFill>
            <a:srgbClr val="15192F"/>
          </a:solidFill>
          <a:ln>
            <a:noFill/>
          </a:ln>
          <a:effectLst>
            <a:outerShdw blurRad="50800" dist="38100" dir="5400000" algn="t" rotWithShape="0">
              <a:srgbClr val="000000">
                <a:alpha val="40000"/>
              </a:srgbClr>
            </a:outerShdw>
          </a:effectLst>
        </xdr:spPr>
        <xdr:txBody>
          <a:bodyPr spcFirstLastPara="1" wrap="square" lIns="91425" tIns="45700" rIns="91425" bIns="45700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50">
              <a:solidFill>
                <a:schemeClr val="lt1"/>
              </a:solidFill>
            </a:endParaRPr>
          </a:p>
        </xdr:txBody>
      </xdr:sp>
      <xdr:sp macro="" textlink="">
        <xdr:nvSpPr>
          <xdr:cNvPr id="69" name="Shape 24">
            <a:extLst>
              <a:ext uri="{FF2B5EF4-FFF2-40B4-BE49-F238E27FC236}">
                <a16:creationId xmlns:a16="http://schemas.microsoft.com/office/drawing/2014/main" id="{CE7781FB-B924-2860-FCE0-86C714EFB323}"/>
              </a:ext>
            </a:extLst>
          </xdr:cNvPr>
          <xdr:cNvSpPr/>
        </xdr:nvSpPr>
        <xdr:spPr>
          <a:xfrm>
            <a:off x="3785891" y="-984231"/>
            <a:ext cx="1345336" cy="388013"/>
          </a:xfrm>
          <a:prstGeom prst="roundRect">
            <a:avLst>
              <a:gd name="adj" fmla="val 16667"/>
            </a:avLst>
          </a:prstGeom>
          <a:solidFill>
            <a:srgbClr val="15192F"/>
          </a:solidFill>
          <a:ln>
            <a:noFill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b="0">
                <a:solidFill>
                  <a:schemeClr val="lt1"/>
                </a:solidFill>
                <a:latin typeface="Lato"/>
                <a:ea typeface="Lato"/>
                <a:cs typeface="Lato"/>
                <a:sym typeface="Lato"/>
              </a:rPr>
              <a:t> Total Passengers </a:t>
            </a:r>
            <a:r>
              <a:rPr lang="en-US" sz="1000" b="0" baseline="0">
                <a:solidFill>
                  <a:schemeClr val="lt1"/>
                </a:solidFill>
                <a:latin typeface="Lato"/>
                <a:ea typeface="Lato"/>
                <a:cs typeface="Lato"/>
                <a:sym typeface="Lato"/>
              </a:rPr>
              <a:t>          </a:t>
            </a:r>
            <a:r>
              <a:rPr lang="en-US" sz="1000" b="0">
                <a:solidFill>
                  <a:schemeClr val="lt1"/>
                </a:solidFill>
                <a:latin typeface="Lato"/>
                <a:ea typeface="Lato"/>
                <a:cs typeface="Lato"/>
                <a:sym typeface="Lato"/>
              </a:rPr>
              <a:t>Avg. Riders per Trip	   Busiest Route	        Least Busy Route </a:t>
            </a:r>
            <a:endParaRPr sz="1000" b="0"/>
          </a:p>
        </xdr:txBody>
      </xdr:sp>
    </xdr:grpSp>
    <xdr:clientData/>
  </xdr:twoCellAnchor>
  <xdr:twoCellAnchor>
    <xdr:from>
      <xdr:col>10</xdr:col>
      <xdr:colOff>76240</xdr:colOff>
      <xdr:row>1</xdr:row>
      <xdr:rowOff>236692</xdr:rowOff>
    </xdr:from>
    <xdr:to>
      <xdr:col>12</xdr:col>
      <xdr:colOff>480334</xdr:colOff>
      <xdr:row>5</xdr:row>
      <xdr:rowOff>204312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58D1CD6-8459-288E-24E0-1DB5901F85AE}"/>
            </a:ext>
          </a:extLst>
        </xdr:cNvPr>
        <xdr:cNvGrpSpPr/>
      </xdr:nvGrpSpPr>
      <xdr:grpSpPr>
        <a:xfrm>
          <a:off x="6039718" y="408970"/>
          <a:ext cx="1596790" cy="974785"/>
          <a:chOff x="5451439" y="473034"/>
          <a:chExt cx="1512000" cy="1081483"/>
        </a:xfrm>
      </xdr:grpSpPr>
      <xdr:grpSp>
        <xdr:nvGrpSpPr>
          <xdr:cNvPr id="62" name="Shape 25">
            <a:extLst>
              <a:ext uri="{FF2B5EF4-FFF2-40B4-BE49-F238E27FC236}">
                <a16:creationId xmlns:a16="http://schemas.microsoft.com/office/drawing/2014/main" id="{C0F0C506-898B-84AA-CBB0-E132EB4DF78B}"/>
              </a:ext>
            </a:extLst>
          </xdr:cNvPr>
          <xdr:cNvGrpSpPr/>
        </xdr:nvGrpSpPr>
        <xdr:grpSpPr>
          <a:xfrm>
            <a:off x="5451439" y="473034"/>
            <a:ext cx="1512000" cy="1081483"/>
            <a:chOff x="2508497" y="-996094"/>
            <a:chExt cx="1486365" cy="1022127"/>
          </a:xfrm>
        </xdr:grpSpPr>
        <xdr:sp macro="" textlink="">
          <xdr:nvSpPr>
            <xdr:cNvPr id="64" name="Shape 26">
              <a:extLst>
                <a:ext uri="{FF2B5EF4-FFF2-40B4-BE49-F238E27FC236}">
                  <a16:creationId xmlns:a16="http://schemas.microsoft.com/office/drawing/2014/main" id="{18ED8E78-BBFA-A533-4F47-7141869FEDED}"/>
                </a:ext>
              </a:extLst>
            </xdr:cNvPr>
            <xdr:cNvSpPr/>
          </xdr:nvSpPr>
          <xdr:spPr>
            <a:xfrm>
              <a:off x="2508497" y="-816186"/>
              <a:ext cx="1486365" cy="842219"/>
            </a:xfrm>
            <a:prstGeom prst="roundRect">
              <a:avLst>
                <a:gd name="adj" fmla="val 6563"/>
              </a:avLst>
            </a:prstGeom>
            <a:solidFill>
              <a:srgbClr val="15192F"/>
            </a:solidFill>
            <a:ln>
              <a:noFill/>
            </a:ln>
            <a:effectLst>
              <a:outerShdw blurRad="50800" dist="38100" dir="5400000" algn="t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050">
                <a:solidFill>
                  <a:schemeClr val="lt1"/>
                </a:solidFill>
              </a:endParaRPr>
            </a:p>
          </xdr:txBody>
        </xdr:sp>
        <xdr:sp macro="" textlink="">
          <xdr:nvSpPr>
            <xdr:cNvPr id="65" name="Shape 27">
              <a:extLst>
                <a:ext uri="{FF2B5EF4-FFF2-40B4-BE49-F238E27FC236}">
                  <a16:creationId xmlns:a16="http://schemas.microsoft.com/office/drawing/2014/main" id="{867C0765-DF3C-A4FE-95DF-B69D7F4AB30E}"/>
                </a:ext>
              </a:extLst>
            </xdr:cNvPr>
            <xdr:cNvSpPr/>
          </xdr:nvSpPr>
          <xdr:spPr>
            <a:xfrm>
              <a:off x="2508497" y="-996094"/>
              <a:ext cx="1486365" cy="234767"/>
            </a:xfrm>
            <a:prstGeom prst="roundRect">
              <a:avLst>
                <a:gd name="adj" fmla="val 16667"/>
              </a:avLst>
            </a:prstGeom>
            <a:solidFill>
              <a:srgbClr val="15192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lt1"/>
                  </a:solidFill>
                  <a:latin typeface="Lato"/>
                  <a:ea typeface="Lato"/>
                  <a:cs typeface="Lato"/>
                  <a:sym typeface="Lato"/>
                </a:rPr>
                <a:t> </a:t>
              </a:r>
              <a:r>
                <a:rPr lang="en-US" sz="1200" b="1">
                  <a:solidFill>
                    <a:schemeClr val="lt1"/>
                  </a:solidFill>
                  <a:latin typeface="Lato"/>
                  <a:ea typeface="Lato"/>
                  <a:cs typeface="Lato"/>
                  <a:sym typeface="Lato"/>
                </a:rPr>
                <a:t>PROFIT</a:t>
              </a:r>
              <a:endParaRPr sz="1200"/>
            </a:p>
          </xdr:txBody>
        </xdr:sp>
      </xdr:grpSp>
      <xdr:graphicFrame macro="">
        <xdr:nvGraphicFramePr>
          <xdr:cNvPr id="63" name="Chart 62">
            <a:extLst>
              <a:ext uri="{FF2B5EF4-FFF2-40B4-BE49-F238E27FC236}">
                <a16:creationId xmlns:a16="http://schemas.microsoft.com/office/drawing/2014/main" id="{6FD3FF0C-2732-00A3-6DE7-3022EDA19C18}"/>
              </a:ext>
            </a:extLst>
          </xdr:cNvPr>
          <xdr:cNvGraphicFramePr>
            <a:graphicFrameLocks/>
          </xdr:cNvGraphicFramePr>
        </xdr:nvGraphicFramePr>
        <xdr:xfrm>
          <a:off x="5476828" y="1066800"/>
          <a:ext cx="963185" cy="3912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0</xdr:col>
      <xdr:colOff>0</xdr:colOff>
      <xdr:row>6</xdr:row>
      <xdr:rowOff>27101</xdr:rowOff>
    </xdr:from>
    <xdr:to>
      <xdr:col>3</xdr:col>
      <xdr:colOff>359836</xdr:colOff>
      <xdr:row>6</xdr:row>
      <xdr:rowOff>138827</xdr:rowOff>
    </xdr:to>
    <xdr:sp macro="" textlink="">
      <xdr:nvSpPr>
        <xdr:cNvPr id="39" name="Shape 8">
          <a:extLst>
            <a:ext uri="{FF2B5EF4-FFF2-40B4-BE49-F238E27FC236}">
              <a16:creationId xmlns:a16="http://schemas.microsoft.com/office/drawing/2014/main" id="{A46A8612-7977-0379-D3B3-3ABFB2F5E2BA}"/>
            </a:ext>
          </a:extLst>
        </xdr:cNvPr>
        <xdr:cNvSpPr/>
      </xdr:nvSpPr>
      <xdr:spPr>
        <a:xfrm>
          <a:off x="0" y="1458336"/>
          <a:ext cx="2148879" cy="111726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Bus</a:t>
          </a:r>
          <a:r>
            <a:rPr lang="en-US" sz="900" baseline="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 Utilization by Time Range</a:t>
          </a:r>
          <a:endParaRPr sz="900"/>
        </a:p>
      </xdr:txBody>
    </xdr:sp>
    <xdr:clientData/>
  </xdr:twoCellAnchor>
  <xdr:twoCellAnchor>
    <xdr:from>
      <xdr:col>0</xdr:col>
      <xdr:colOff>266442</xdr:colOff>
      <xdr:row>3</xdr:row>
      <xdr:rowOff>155491</xdr:rowOff>
    </xdr:from>
    <xdr:to>
      <xdr:col>2</xdr:col>
      <xdr:colOff>71151</xdr:colOff>
      <xdr:row>4</xdr:row>
      <xdr:rowOff>244092</xdr:rowOff>
    </xdr:to>
    <xdr:sp macro="" textlink="'Analysis 01'!A5">
      <xdr:nvSpPr>
        <xdr:cNvPr id="20" name="TextBox 19">
          <a:extLst>
            <a:ext uri="{FF2B5EF4-FFF2-40B4-BE49-F238E27FC236}">
              <a16:creationId xmlns:a16="http://schemas.microsoft.com/office/drawing/2014/main" id="{DEE2F640-E1B4-98A1-99F4-919D09C08D69}"/>
            </a:ext>
          </a:extLst>
        </xdr:cNvPr>
        <xdr:cNvSpPr txBox="1"/>
      </xdr:nvSpPr>
      <xdr:spPr>
        <a:xfrm>
          <a:off x="266442" y="831352"/>
          <a:ext cx="997405" cy="3403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1816D155-6F42-4246-8BC3-A443EB2750CF}" type="TxLink">
            <a:rPr lang="en-US" sz="20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 6,587 </a:t>
          </a:fld>
          <a:endParaRPr lang="en-CA" sz="3200" b="1">
            <a:solidFill>
              <a:schemeClr val="bg1"/>
            </a:solidFill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xdr:txBody>
    </xdr:sp>
    <xdr:clientData/>
  </xdr:twoCellAnchor>
  <xdr:twoCellAnchor>
    <xdr:from>
      <xdr:col>6</xdr:col>
      <xdr:colOff>19050</xdr:colOff>
      <xdr:row>5</xdr:row>
      <xdr:rowOff>178905</xdr:rowOff>
    </xdr:from>
    <xdr:to>
      <xdr:col>9</xdr:col>
      <xdr:colOff>231913</xdr:colOff>
      <xdr:row>20</xdr:row>
      <xdr:rowOff>46382</xdr:rowOff>
    </xdr:to>
    <xdr:sp macro="" textlink="">
      <xdr:nvSpPr>
        <xdr:cNvPr id="70" name="Shape 15">
          <a:extLst>
            <a:ext uri="{FF2B5EF4-FFF2-40B4-BE49-F238E27FC236}">
              <a16:creationId xmlns:a16="http://schemas.microsoft.com/office/drawing/2014/main" id="{8DF827F9-499E-4E08-8F94-2F7C54C15142}"/>
            </a:ext>
          </a:extLst>
        </xdr:cNvPr>
        <xdr:cNvSpPr/>
      </xdr:nvSpPr>
      <xdr:spPr>
        <a:xfrm>
          <a:off x="3597137" y="1358348"/>
          <a:ext cx="2001906" cy="3644347"/>
        </a:xfrm>
        <a:prstGeom prst="roundRect">
          <a:avLst>
            <a:gd name="adj" fmla="val 5729"/>
          </a:avLst>
        </a:prstGeom>
        <a:solidFill>
          <a:srgbClr val="15192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/>
  </xdr:twoCellAnchor>
  <xdr:twoCellAnchor>
    <xdr:from>
      <xdr:col>9</xdr:col>
      <xdr:colOff>311427</xdr:colOff>
      <xdr:row>1</xdr:row>
      <xdr:rowOff>142874</xdr:rowOff>
    </xdr:from>
    <xdr:to>
      <xdr:col>14</xdr:col>
      <xdr:colOff>6626</xdr:colOff>
      <xdr:row>20</xdr:row>
      <xdr:rowOff>53009</xdr:rowOff>
    </xdr:to>
    <xdr:sp macro="" textlink="">
      <xdr:nvSpPr>
        <xdr:cNvPr id="71" name="Shape 15">
          <a:extLst>
            <a:ext uri="{FF2B5EF4-FFF2-40B4-BE49-F238E27FC236}">
              <a16:creationId xmlns:a16="http://schemas.microsoft.com/office/drawing/2014/main" id="{A4E2AF85-79EF-4413-A36D-1DF34F18BFDC}"/>
            </a:ext>
          </a:extLst>
        </xdr:cNvPr>
        <xdr:cNvSpPr/>
      </xdr:nvSpPr>
      <xdr:spPr>
        <a:xfrm>
          <a:off x="5678557" y="315152"/>
          <a:ext cx="2325756" cy="4694170"/>
        </a:xfrm>
        <a:prstGeom prst="roundRect">
          <a:avLst>
            <a:gd name="adj" fmla="val 5729"/>
          </a:avLst>
        </a:prstGeom>
        <a:solidFill>
          <a:srgbClr val="15192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/>
  </xdr:twoCellAnchor>
  <xdr:twoCellAnchor>
    <xdr:from>
      <xdr:col>0</xdr:col>
      <xdr:colOff>1</xdr:colOff>
      <xdr:row>13</xdr:row>
      <xdr:rowOff>19878</xdr:rowOff>
    </xdr:from>
    <xdr:to>
      <xdr:col>5</xdr:col>
      <xdr:colOff>536714</xdr:colOff>
      <xdr:row>20</xdr:row>
      <xdr:rowOff>46382</xdr:rowOff>
    </xdr:to>
    <xdr:sp macro="" textlink="">
      <xdr:nvSpPr>
        <xdr:cNvPr id="73" name="Shape 15">
          <a:extLst>
            <a:ext uri="{FF2B5EF4-FFF2-40B4-BE49-F238E27FC236}">
              <a16:creationId xmlns:a16="http://schemas.microsoft.com/office/drawing/2014/main" id="{1D1061FB-F785-4252-8A50-FB0B5EEACB4D}"/>
            </a:ext>
          </a:extLst>
        </xdr:cNvPr>
        <xdr:cNvSpPr/>
      </xdr:nvSpPr>
      <xdr:spPr>
        <a:xfrm>
          <a:off x="1" y="3213652"/>
          <a:ext cx="3518452" cy="1789043"/>
        </a:xfrm>
        <a:prstGeom prst="roundRect">
          <a:avLst>
            <a:gd name="adj" fmla="val 5729"/>
          </a:avLst>
        </a:prstGeom>
        <a:solidFill>
          <a:srgbClr val="15192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/>
  </xdr:twoCellAnchor>
  <xdr:twoCellAnchor>
    <xdr:from>
      <xdr:col>2</xdr:col>
      <xdr:colOff>454871</xdr:colOff>
      <xdr:row>3</xdr:row>
      <xdr:rowOff>155491</xdr:rowOff>
    </xdr:from>
    <xdr:to>
      <xdr:col>4</xdr:col>
      <xdr:colOff>259580</xdr:colOff>
      <xdr:row>4</xdr:row>
      <xdr:rowOff>244092</xdr:rowOff>
    </xdr:to>
    <xdr:sp macro="" textlink="'Analysis 01'!B5">
      <xdr:nvSpPr>
        <xdr:cNvPr id="74" name="TextBox 73">
          <a:extLst>
            <a:ext uri="{FF2B5EF4-FFF2-40B4-BE49-F238E27FC236}">
              <a16:creationId xmlns:a16="http://schemas.microsoft.com/office/drawing/2014/main" id="{7F74AC86-7260-4918-8837-E36BF603A05C}"/>
            </a:ext>
          </a:extLst>
        </xdr:cNvPr>
        <xdr:cNvSpPr txBox="1"/>
      </xdr:nvSpPr>
      <xdr:spPr>
        <a:xfrm>
          <a:off x="1647567" y="831352"/>
          <a:ext cx="997404" cy="3403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88F28738-D751-4D03-9B24-C5FF7F04B143}" type="TxLink">
            <a:rPr lang="en-US" sz="20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 33 </a:t>
          </a:fld>
          <a:endParaRPr lang="en-CA" sz="3200" b="1">
            <a:solidFill>
              <a:schemeClr val="bg1"/>
            </a:solidFill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xdr:txBody>
    </xdr:sp>
    <xdr:clientData/>
  </xdr:twoCellAnchor>
  <xdr:twoCellAnchor>
    <xdr:from>
      <xdr:col>5</xdr:col>
      <xdr:colOff>104102</xdr:colOff>
      <xdr:row>3</xdr:row>
      <xdr:rowOff>155491</xdr:rowOff>
    </xdr:from>
    <xdr:to>
      <xdr:col>6</xdr:col>
      <xdr:colOff>499361</xdr:colOff>
      <xdr:row>4</xdr:row>
      <xdr:rowOff>244092</xdr:rowOff>
    </xdr:to>
    <xdr:sp macro="" textlink="'Analysis 01'!A9">
      <xdr:nvSpPr>
        <xdr:cNvPr id="75" name="TextBox 74">
          <a:extLst>
            <a:ext uri="{FF2B5EF4-FFF2-40B4-BE49-F238E27FC236}">
              <a16:creationId xmlns:a16="http://schemas.microsoft.com/office/drawing/2014/main" id="{FC7E5531-B60C-498F-9674-91AC857540FB}"/>
            </a:ext>
          </a:extLst>
        </xdr:cNvPr>
        <xdr:cNvSpPr txBox="1"/>
      </xdr:nvSpPr>
      <xdr:spPr>
        <a:xfrm>
          <a:off x="3085841" y="831352"/>
          <a:ext cx="991607" cy="3403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69BDC9A4-7AF3-4583-98DD-A386FFBB46B2}" type="TxLink">
            <a:rPr lang="en-US" sz="14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East-West Express</a:t>
          </a:fld>
          <a:endParaRPr lang="en-CA" sz="2000" b="1">
            <a:solidFill>
              <a:schemeClr val="bg1"/>
            </a:solidFill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xdr:txBody>
    </xdr:sp>
    <xdr:clientData/>
  </xdr:twoCellAnchor>
  <xdr:twoCellAnchor>
    <xdr:from>
      <xdr:col>7</xdr:col>
      <xdr:colOff>62275</xdr:colOff>
      <xdr:row>3</xdr:row>
      <xdr:rowOff>155491</xdr:rowOff>
    </xdr:from>
    <xdr:to>
      <xdr:col>8</xdr:col>
      <xdr:colOff>457534</xdr:colOff>
      <xdr:row>4</xdr:row>
      <xdr:rowOff>244092</xdr:rowOff>
    </xdr:to>
    <xdr:sp macro="" textlink="'Analysis 01'!A14">
      <xdr:nvSpPr>
        <xdr:cNvPr id="76" name="TextBox 75">
          <a:extLst>
            <a:ext uri="{FF2B5EF4-FFF2-40B4-BE49-F238E27FC236}">
              <a16:creationId xmlns:a16="http://schemas.microsoft.com/office/drawing/2014/main" id="{498F50E3-6BC8-487A-992B-2797E388B43B}"/>
            </a:ext>
          </a:extLst>
        </xdr:cNvPr>
        <xdr:cNvSpPr txBox="1"/>
      </xdr:nvSpPr>
      <xdr:spPr>
        <a:xfrm>
          <a:off x="4236710" y="831352"/>
          <a:ext cx="991607" cy="3403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748CD1FF-E9CC-4D77-94FE-61894501AE56}" type="TxLink">
            <a:rPr lang="en-US" sz="14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South Line</a:t>
          </a:fld>
          <a:endParaRPr lang="en-CA" sz="2000" b="1">
            <a:solidFill>
              <a:schemeClr val="bg1"/>
            </a:solidFill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xdr:txBody>
    </xdr:sp>
    <xdr:clientData/>
  </xdr:twoCellAnchor>
  <xdr:twoCellAnchor>
    <xdr:from>
      <xdr:col>1</xdr:col>
      <xdr:colOff>171449</xdr:colOff>
      <xdr:row>3</xdr:row>
      <xdr:rowOff>57976</xdr:rowOff>
    </xdr:from>
    <xdr:to>
      <xdr:col>8</xdr:col>
      <xdr:colOff>57150</xdr:colOff>
      <xdr:row>3</xdr:row>
      <xdr:rowOff>119268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118285B4-7F4A-51D9-FECF-9FC9045A2801}"/>
            </a:ext>
          </a:extLst>
        </xdr:cNvPr>
        <xdr:cNvSpPr/>
      </xdr:nvSpPr>
      <xdr:spPr>
        <a:xfrm>
          <a:off x="767797" y="733837"/>
          <a:ext cx="4060136" cy="61292"/>
        </a:xfrm>
        <a:prstGeom prst="rect">
          <a:avLst/>
        </a:prstGeom>
        <a:gradFill flip="none" rotWithShape="1">
          <a:gsLst>
            <a:gs pos="57000">
              <a:srgbClr val="33CCCC">
                <a:shade val="30000"/>
                <a:satMod val="115000"/>
              </a:srgbClr>
            </a:gs>
            <a:gs pos="82000">
              <a:srgbClr val="33CCCC">
                <a:shade val="67500"/>
                <a:satMod val="115000"/>
              </a:srgbClr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133350</xdr:colOff>
      <xdr:row>3</xdr:row>
      <xdr:rowOff>29402</xdr:rowOff>
    </xdr:from>
    <xdr:to>
      <xdr:col>1</xdr:col>
      <xdr:colOff>247650</xdr:colOff>
      <xdr:row>3</xdr:row>
      <xdr:rowOff>147843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C2924174-99A3-A363-A209-3E6A6F1BEFDD}"/>
            </a:ext>
          </a:extLst>
        </xdr:cNvPr>
        <xdr:cNvSpPr/>
      </xdr:nvSpPr>
      <xdr:spPr>
        <a:xfrm>
          <a:off x="729698" y="705263"/>
          <a:ext cx="114300" cy="118441"/>
        </a:xfrm>
        <a:prstGeom prst="ellipse">
          <a:avLst/>
        </a:prstGeom>
        <a:gradFill flip="none" rotWithShape="1">
          <a:gsLst>
            <a:gs pos="0">
              <a:srgbClr val="1E7876">
                <a:tint val="66000"/>
                <a:satMod val="160000"/>
              </a:srgbClr>
            </a:gs>
            <a:gs pos="50000">
              <a:srgbClr val="1E7876">
                <a:tint val="44500"/>
                <a:satMod val="160000"/>
              </a:srgbClr>
            </a:gs>
            <a:gs pos="100000">
              <a:srgbClr val="1E7876">
                <a:tint val="23500"/>
                <a:satMod val="160000"/>
              </a:srgbClr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18</xdr:col>
      <xdr:colOff>523875</xdr:colOff>
      <xdr:row>10</xdr:row>
      <xdr:rowOff>66675</xdr:rowOff>
    </xdr:from>
    <xdr:to>
      <xdr:col>19</xdr:col>
      <xdr:colOff>47625</xdr:colOff>
      <xdr:row>10</xdr:row>
      <xdr:rowOff>180975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CD6A801D-D661-4283-BE28-93F268C512F2}"/>
            </a:ext>
          </a:extLst>
        </xdr:cNvPr>
        <xdr:cNvSpPr/>
      </xdr:nvSpPr>
      <xdr:spPr>
        <a:xfrm>
          <a:off x="10344150" y="2543175"/>
          <a:ext cx="114300" cy="1143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333375</xdr:colOff>
      <xdr:row>3</xdr:row>
      <xdr:rowOff>29402</xdr:rowOff>
    </xdr:from>
    <xdr:to>
      <xdr:col>3</xdr:col>
      <xdr:colOff>447675</xdr:colOff>
      <xdr:row>3</xdr:row>
      <xdr:rowOff>147843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7DD268D9-8680-40AD-BC58-E9384436220B}"/>
            </a:ext>
          </a:extLst>
        </xdr:cNvPr>
        <xdr:cNvSpPr/>
      </xdr:nvSpPr>
      <xdr:spPr>
        <a:xfrm>
          <a:off x="2122418" y="705263"/>
          <a:ext cx="114300" cy="118441"/>
        </a:xfrm>
        <a:prstGeom prst="ellipse">
          <a:avLst/>
        </a:prstGeom>
        <a:gradFill flip="none" rotWithShape="1">
          <a:gsLst>
            <a:gs pos="0">
              <a:srgbClr val="1E7876">
                <a:tint val="66000"/>
                <a:satMod val="160000"/>
              </a:srgbClr>
            </a:gs>
            <a:gs pos="50000">
              <a:srgbClr val="1E7876">
                <a:tint val="44500"/>
                <a:satMod val="160000"/>
              </a:srgbClr>
            </a:gs>
            <a:gs pos="100000">
              <a:srgbClr val="1E7876">
                <a:tint val="23500"/>
                <a:satMod val="160000"/>
              </a:srgbClr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514350</xdr:colOff>
      <xdr:row>3</xdr:row>
      <xdr:rowOff>29402</xdr:rowOff>
    </xdr:from>
    <xdr:to>
      <xdr:col>6</xdr:col>
      <xdr:colOff>38100</xdr:colOff>
      <xdr:row>3</xdr:row>
      <xdr:rowOff>147843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F830283C-3BDA-4CEE-A307-2F2C388D6BCE}"/>
            </a:ext>
          </a:extLst>
        </xdr:cNvPr>
        <xdr:cNvSpPr/>
      </xdr:nvSpPr>
      <xdr:spPr>
        <a:xfrm>
          <a:off x="3496089" y="705263"/>
          <a:ext cx="120098" cy="118441"/>
        </a:xfrm>
        <a:prstGeom prst="ellipse">
          <a:avLst/>
        </a:prstGeom>
        <a:gradFill flip="none" rotWithShape="1">
          <a:gsLst>
            <a:gs pos="0">
              <a:srgbClr val="1E7876">
                <a:tint val="66000"/>
                <a:satMod val="160000"/>
              </a:srgbClr>
            </a:gs>
            <a:gs pos="50000">
              <a:srgbClr val="1E7876">
                <a:tint val="44500"/>
                <a:satMod val="160000"/>
              </a:srgbClr>
            </a:gs>
            <a:gs pos="100000">
              <a:srgbClr val="1E7876">
                <a:tint val="23500"/>
                <a:satMod val="160000"/>
              </a:srgbClr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542925</xdr:colOff>
      <xdr:row>3</xdr:row>
      <xdr:rowOff>29402</xdr:rowOff>
    </xdr:from>
    <xdr:to>
      <xdr:col>8</xdr:col>
      <xdr:colOff>66675</xdr:colOff>
      <xdr:row>3</xdr:row>
      <xdr:rowOff>147843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DFDA8524-A71D-4E49-B9DA-AA8AE4ADDCDD}"/>
            </a:ext>
          </a:extLst>
        </xdr:cNvPr>
        <xdr:cNvSpPr/>
      </xdr:nvSpPr>
      <xdr:spPr>
        <a:xfrm>
          <a:off x="4717360" y="705263"/>
          <a:ext cx="120098" cy="118441"/>
        </a:xfrm>
        <a:prstGeom prst="ellipse">
          <a:avLst/>
        </a:prstGeom>
        <a:gradFill flip="none" rotWithShape="1">
          <a:gsLst>
            <a:gs pos="0">
              <a:srgbClr val="1E7876">
                <a:tint val="66000"/>
                <a:satMod val="160000"/>
              </a:srgbClr>
            </a:gs>
            <a:gs pos="50000">
              <a:srgbClr val="1E7876">
                <a:tint val="44500"/>
                <a:satMod val="160000"/>
              </a:srgbClr>
            </a:gs>
            <a:gs pos="100000">
              <a:srgbClr val="1E7876">
                <a:tint val="23500"/>
                <a:satMod val="160000"/>
              </a:srgbClr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168264</xdr:colOff>
      <xdr:row>8</xdr:row>
      <xdr:rowOff>46979</xdr:rowOff>
    </xdr:from>
    <xdr:to>
      <xdr:col>5</xdr:col>
      <xdr:colOff>509586</xdr:colOff>
      <xdr:row>9</xdr:row>
      <xdr:rowOff>45553</xdr:rowOff>
    </xdr:to>
    <xdr:sp macro="" textlink="">
      <xdr:nvSpPr>
        <xdr:cNvPr id="83" name="Shape 8">
          <a:extLst>
            <a:ext uri="{FF2B5EF4-FFF2-40B4-BE49-F238E27FC236}">
              <a16:creationId xmlns:a16="http://schemas.microsoft.com/office/drawing/2014/main" id="{355B8184-2CA1-4F4A-BE6C-72354B6E4DE2}"/>
            </a:ext>
          </a:extLst>
        </xdr:cNvPr>
        <xdr:cNvSpPr/>
      </xdr:nvSpPr>
      <xdr:spPr>
        <a:xfrm>
          <a:off x="2553655" y="2061309"/>
          <a:ext cx="937670" cy="250366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Peak Hours </a:t>
          </a:r>
          <a:endParaRPr sz="800"/>
        </a:p>
      </xdr:txBody>
    </xdr:sp>
    <xdr:clientData/>
  </xdr:twoCellAnchor>
  <xdr:twoCellAnchor>
    <xdr:from>
      <xdr:col>4</xdr:col>
      <xdr:colOff>20627</xdr:colOff>
      <xdr:row>11</xdr:row>
      <xdr:rowOff>249491</xdr:rowOff>
    </xdr:from>
    <xdr:to>
      <xdr:col>6</xdr:col>
      <xdr:colOff>60876</xdr:colOff>
      <xdr:row>12</xdr:row>
      <xdr:rowOff>186773</xdr:rowOff>
    </xdr:to>
    <xdr:sp macro="" textlink="">
      <xdr:nvSpPr>
        <xdr:cNvPr id="84" name="Shape 8">
          <a:extLst>
            <a:ext uri="{FF2B5EF4-FFF2-40B4-BE49-F238E27FC236}">
              <a16:creationId xmlns:a16="http://schemas.microsoft.com/office/drawing/2014/main" id="{BA5520F1-87EB-45D6-AE3D-55AD0CBB8B83}"/>
            </a:ext>
          </a:extLst>
        </xdr:cNvPr>
        <xdr:cNvSpPr/>
      </xdr:nvSpPr>
      <xdr:spPr>
        <a:xfrm>
          <a:off x="2406018" y="3019195"/>
          <a:ext cx="1232945" cy="189074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Off-Peak Hours </a:t>
          </a:r>
          <a:endParaRPr sz="800"/>
        </a:p>
      </xdr:txBody>
    </xdr:sp>
    <xdr:clientData/>
  </xdr:twoCellAnchor>
  <xdr:twoCellAnchor>
    <xdr:from>
      <xdr:col>4</xdr:col>
      <xdr:colOff>66262</xdr:colOff>
      <xdr:row>8</xdr:row>
      <xdr:rowOff>153421</xdr:rowOff>
    </xdr:from>
    <xdr:to>
      <xdr:col>6</xdr:col>
      <xdr:colOff>15242</xdr:colOff>
      <xdr:row>9</xdr:row>
      <xdr:rowOff>242021</xdr:rowOff>
    </xdr:to>
    <xdr:sp macro="" textlink="'Analysis 01'!$I$5">
      <xdr:nvSpPr>
        <xdr:cNvPr id="85" name="TextBox 84">
          <a:extLst>
            <a:ext uri="{FF2B5EF4-FFF2-40B4-BE49-F238E27FC236}">
              <a16:creationId xmlns:a16="http://schemas.microsoft.com/office/drawing/2014/main" id="{E776ED07-F79D-4870-AFFD-C456A04BF4DB}"/>
            </a:ext>
          </a:extLst>
        </xdr:cNvPr>
        <xdr:cNvSpPr txBox="1"/>
      </xdr:nvSpPr>
      <xdr:spPr>
        <a:xfrm>
          <a:off x="2451653" y="2167751"/>
          <a:ext cx="1141676" cy="3403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277344DA-572D-4DA6-934D-D44CE66AFB85}" type="TxLink">
            <a:rPr lang="en-US" sz="1400" b="0" i="0" u="none" strike="noStrike">
              <a:solidFill>
                <a:schemeClr val="bg2"/>
              </a:solidFill>
              <a:latin typeface="Calibri"/>
              <a:ea typeface="Calibri"/>
              <a:cs typeface="Calibri"/>
            </a:rPr>
            <a:t>8:57:00 PM</a:t>
          </a:fld>
          <a:endParaRPr lang="en-CA" sz="4000" b="1">
            <a:solidFill>
              <a:schemeClr val="bg2"/>
            </a:solidFill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xdr:txBody>
    </xdr:sp>
    <xdr:clientData/>
  </xdr:twoCellAnchor>
  <xdr:twoCellAnchor>
    <xdr:from>
      <xdr:col>0</xdr:col>
      <xdr:colOff>1992</xdr:colOff>
      <xdr:row>14</xdr:row>
      <xdr:rowOff>65203</xdr:rowOff>
    </xdr:from>
    <xdr:to>
      <xdr:col>3</xdr:col>
      <xdr:colOff>194641</xdr:colOff>
      <xdr:row>15</xdr:row>
      <xdr:rowOff>44726</xdr:rowOff>
    </xdr:to>
    <xdr:sp macro="" textlink="">
      <xdr:nvSpPr>
        <xdr:cNvPr id="87" name="Shape 8">
          <a:extLst>
            <a:ext uri="{FF2B5EF4-FFF2-40B4-BE49-F238E27FC236}">
              <a16:creationId xmlns:a16="http://schemas.microsoft.com/office/drawing/2014/main" id="{86239736-CCD3-43E5-B45C-84F8AE372509}"/>
            </a:ext>
          </a:extLst>
        </xdr:cNvPr>
        <xdr:cNvSpPr/>
      </xdr:nvSpPr>
      <xdr:spPr>
        <a:xfrm>
          <a:off x="1992" y="3590281"/>
          <a:ext cx="1981692" cy="231315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Total Riders Yearly Distribution</a:t>
          </a:r>
          <a:endParaRPr sz="900"/>
        </a:p>
      </xdr:txBody>
    </xdr:sp>
    <xdr:clientData/>
  </xdr:twoCellAnchor>
  <xdr:twoCellAnchor>
    <xdr:from>
      <xdr:col>6</xdr:col>
      <xdr:colOff>230177</xdr:colOff>
      <xdr:row>5</xdr:row>
      <xdr:rowOff>224228</xdr:rowOff>
    </xdr:from>
    <xdr:to>
      <xdr:col>9</xdr:col>
      <xdr:colOff>72887</xdr:colOff>
      <xdr:row>6</xdr:row>
      <xdr:rowOff>203752</xdr:rowOff>
    </xdr:to>
    <xdr:sp macro="" textlink="">
      <xdr:nvSpPr>
        <xdr:cNvPr id="88" name="Shape 8">
          <a:extLst>
            <a:ext uri="{FF2B5EF4-FFF2-40B4-BE49-F238E27FC236}">
              <a16:creationId xmlns:a16="http://schemas.microsoft.com/office/drawing/2014/main" id="{B86F934F-C5DD-42F2-AC86-79BDF412D251}"/>
            </a:ext>
          </a:extLst>
        </xdr:cNvPr>
        <xdr:cNvSpPr/>
      </xdr:nvSpPr>
      <xdr:spPr>
        <a:xfrm>
          <a:off x="3808264" y="1403671"/>
          <a:ext cx="1631753" cy="231316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Riders Monthly Distribution</a:t>
          </a:r>
          <a:endParaRPr sz="900"/>
        </a:p>
      </xdr:txBody>
    </xdr:sp>
    <xdr:clientData/>
  </xdr:twoCellAnchor>
  <xdr:twoCellAnchor>
    <xdr:from>
      <xdr:col>6</xdr:col>
      <xdr:colOff>142797</xdr:colOff>
      <xdr:row>12</xdr:row>
      <xdr:rowOff>25036</xdr:rowOff>
    </xdr:from>
    <xdr:to>
      <xdr:col>9</xdr:col>
      <xdr:colOff>335446</xdr:colOff>
      <xdr:row>13</xdr:row>
      <xdr:rowOff>4560</xdr:rowOff>
    </xdr:to>
    <xdr:sp macro="" textlink="">
      <xdr:nvSpPr>
        <xdr:cNvPr id="89" name="Shape 8">
          <a:extLst>
            <a:ext uri="{FF2B5EF4-FFF2-40B4-BE49-F238E27FC236}">
              <a16:creationId xmlns:a16="http://schemas.microsoft.com/office/drawing/2014/main" id="{BA5A0A92-90DA-4979-9723-12D993ADD3F2}"/>
            </a:ext>
          </a:extLst>
        </xdr:cNvPr>
        <xdr:cNvSpPr/>
      </xdr:nvSpPr>
      <xdr:spPr>
        <a:xfrm>
          <a:off x="3720884" y="2967019"/>
          <a:ext cx="1981692" cy="231315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Riders Weekday Distribution</a:t>
          </a:r>
          <a:endParaRPr sz="900"/>
        </a:p>
      </xdr:txBody>
    </xdr:sp>
    <xdr:clientData/>
  </xdr:twoCellAnchor>
  <xdr:twoCellAnchor>
    <xdr:from>
      <xdr:col>10</xdr:col>
      <xdr:colOff>276146</xdr:colOff>
      <xdr:row>1</xdr:row>
      <xdr:rowOff>222158</xdr:rowOff>
    </xdr:from>
    <xdr:to>
      <xdr:col>12</xdr:col>
      <xdr:colOff>563217</xdr:colOff>
      <xdr:row>2</xdr:row>
      <xdr:rowOff>201681</xdr:rowOff>
    </xdr:to>
    <xdr:sp macro="" textlink="">
      <xdr:nvSpPr>
        <xdr:cNvPr id="90" name="Shape 8">
          <a:extLst>
            <a:ext uri="{FF2B5EF4-FFF2-40B4-BE49-F238E27FC236}">
              <a16:creationId xmlns:a16="http://schemas.microsoft.com/office/drawing/2014/main" id="{0E70E8A1-1F7D-409B-B8AD-CE2B565D613A}"/>
            </a:ext>
          </a:extLst>
        </xdr:cNvPr>
        <xdr:cNvSpPr/>
      </xdr:nvSpPr>
      <xdr:spPr>
        <a:xfrm>
          <a:off x="6239624" y="473949"/>
          <a:ext cx="1479767" cy="231315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Bus Utilization Rate</a:t>
          </a:r>
          <a:endParaRPr sz="1000"/>
        </a:p>
      </xdr:txBody>
    </xdr:sp>
    <xdr:clientData/>
  </xdr:twoCellAnchor>
  <xdr:twoCellAnchor>
    <xdr:from>
      <xdr:col>9</xdr:col>
      <xdr:colOff>561146</xdr:colOff>
      <xdr:row>13</xdr:row>
      <xdr:rowOff>95434</xdr:rowOff>
    </xdr:from>
    <xdr:to>
      <xdr:col>13</xdr:col>
      <xdr:colOff>139148</xdr:colOff>
      <xdr:row>14</xdr:row>
      <xdr:rowOff>141633</xdr:rowOff>
    </xdr:to>
    <xdr:sp macro="" textlink="">
      <xdr:nvSpPr>
        <xdr:cNvPr id="91" name="Shape 8">
          <a:extLst>
            <a:ext uri="{FF2B5EF4-FFF2-40B4-BE49-F238E27FC236}">
              <a16:creationId xmlns:a16="http://schemas.microsoft.com/office/drawing/2014/main" id="{B35DFA1F-54F3-49E7-B190-8556A4C59460}"/>
            </a:ext>
          </a:extLst>
        </xdr:cNvPr>
        <xdr:cNvSpPr/>
      </xdr:nvSpPr>
      <xdr:spPr>
        <a:xfrm>
          <a:off x="5928276" y="3289208"/>
          <a:ext cx="1963394" cy="297990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Total</a:t>
          </a:r>
          <a:r>
            <a:rPr lang="en-US" sz="900" baseline="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 Riders based on Day Period</a:t>
          </a:r>
          <a:endParaRPr sz="900"/>
        </a:p>
      </xdr:txBody>
    </xdr:sp>
    <xdr:clientData/>
  </xdr:twoCellAnchor>
  <xdr:twoCellAnchor>
    <xdr:from>
      <xdr:col>6</xdr:col>
      <xdr:colOff>157783</xdr:colOff>
      <xdr:row>11</xdr:row>
      <xdr:rowOff>205664</xdr:rowOff>
    </xdr:from>
    <xdr:to>
      <xdr:col>9</xdr:col>
      <xdr:colOff>110158</xdr:colOff>
      <xdr:row>12</xdr:row>
      <xdr:rowOff>13257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657441BE-0A83-4262-852C-3AE36BD9745B}"/>
            </a:ext>
          </a:extLst>
        </xdr:cNvPr>
        <xdr:cNvSpPr/>
      </xdr:nvSpPr>
      <xdr:spPr>
        <a:xfrm>
          <a:off x="3735870" y="2895855"/>
          <a:ext cx="1741418" cy="59385"/>
        </a:xfrm>
        <a:prstGeom prst="rect">
          <a:avLst/>
        </a:prstGeom>
        <a:gradFill flip="none" rotWithShape="1">
          <a:gsLst>
            <a:gs pos="88112">
              <a:schemeClr val="tx1">
                <a:lumMod val="85000"/>
                <a:lumOff val="15000"/>
              </a:schemeClr>
            </a:gs>
            <a:gs pos="89000">
              <a:srgbClr val="15192F"/>
            </a:gs>
            <a:gs pos="13000">
              <a:srgbClr val="15192F"/>
            </a:gs>
            <a:gs pos="49000">
              <a:srgbClr val="1E7876"/>
            </a:gs>
          </a:gsLst>
          <a:path path="circle">
            <a:fillToRect l="100000" t="100000"/>
          </a:path>
          <a:tileRect r="-100000" b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410817</xdr:colOff>
      <xdr:row>13</xdr:row>
      <xdr:rowOff>17855</xdr:rowOff>
    </xdr:from>
    <xdr:to>
      <xdr:col>13</xdr:col>
      <xdr:colOff>164408</xdr:colOff>
      <xdr:row>13</xdr:row>
      <xdr:rowOff>79514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2E01D78-2125-4255-8648-DDD0A936E3B4}"/>
            </a:ext>
          </a:extLst>
        </xdr:cNvPr>
        <xdr:cNvSpPr/>
      </xdr:nvSpPr>
      <xdr:spPr>
        <a:xfrm>
          <a:off x="5777947" y="3211629"/>
          <a:ext cx="2138983" cy="61659"/>
        </a:xfrm>
        <a:prstGeom prst="rect">
          <a:avLst/>
        </a:prstGeom>
        <a:gradFill flip="none" rotWithShape="1">
          <a:gsLst>
            <a:gs pos="88112">
              <a:schemeClr val="tx1">
                <a:lumMod val="85000"/>
                <a:lumOff val="15000"/>
              </a:schemeClr>
            </a:gs>
            <a:gs pos="89000">
              <a:srgbClr val="15192F"/>
            </a:gs>
            <a:gs pos="13000">
              <a:srgbClr val="15192F"/>
            </a:gs>
            <a:gs pos="49000">
              <a:srgbClr val="1E7876"/>
            </a:gs>
          </a:gsLst>
          <a:path path="circle">
            <a:fillToRect l="100000" t="100000"/>
          </a:path>
          <a:tileRect r="-100000" b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58869</xdr:colOff>
      <xdr:row>6</xdr:row>
      <xdr:rowOff>119271</xdr:rowOff>
    </xdr:from>
    <xdr:to>
      <xdr:col>3</xdr:col>
      <xdr:colOff>490332</xdr:colOff>
      <xdr:row>13</xdr:row>
      <xdr:rowOff>126311</xdr:rowOff>
    </xdr:to>
    <xdr:graphicFrame macro="">
      <xdr:nvGraphicFramePr>
        <xdr:cNvPr id="94" name="Chart 93">
          <a:extLst>
            <a:ext uri="{FF2B5EF4-FFF2-40B4-BE49-F238E27FC236}">
              <a16:creationId xmlns:a16="http://schemas.microsoft.com/office/drawing/2014/main" id="{9519C29B-FE3C-49E6-963F-8DB7677B4F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66262</xdr:colOff>
      <xdr:row>12</xdr:row>
      <xdr:rowOff>67283</xdr:rowOff>
    </xdr:from>
    <xdr:to>
      <xdr:col>6</xdr:col>
      <xdr:colOff>15242</xdr:colOff>
      <xdr:row>13</xdr:row>
      <xdr:rowOff>155884</xdr:rowOff>
    </xdr:to>
    <xdr:sp macro="" textlink="'Analysis 01'!$I$9">
      <xdr:nvSpPr>
        <xdr:cNvPr id="95" name="TextBox 94">
          <a:extLst>
            <a:ext uri="{FF2B5EF4-FFF2-40B4-BE49-F238E27FC236}">
              <a16:creationId xmlns:a16="http://schemas.microsoft.com/office/drawing/2014/main" id="{FD302EB6-4476-4606-89F0-3B2C5450D596}"/>
            </a:ext>
          </a:extLst>
        </xdr:cNvPr>
        <xdr:cNvSpPr txBox="1"/>
      </xdr:nvSpPr>
      <xdr:spPr>
        <a:xfrm>
          <a:off x="2451653" y="3088779"/>
          <a:ext cx="1141676" cy="3403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9804982B-1159-4571-B022-DCC27740F729}" type="TxLink">
            <a:rPr lang="en-US" sz="1400" b="0" i="0" u="none" strike="noStrike">
              <a:solidFill>
                <a:schemeClr val="bg2"/>
              </a:solidFill>
              <a:latin typeface="Calibri"/>
              <a:ea typeface="Calibri"/>
              <a:cs typeface="Calibri"/>
            </a:rPr>
            <a:t>11:48:00 AM</a:t>
          </a:fld>
          <a:endParaRPr lang="en-CA" sz="4000" b="1">
            <a:solidFill>
              <a:schemeClr val="bg2"/>
            </a:solidFill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xdr:txBody>
    </xdr:sp>
    <xdr:clientData/>
  </xdr:twoCellAnchor>
  <xdr:twoCellAnchor>
    <xdr:from>
      <xdr:col>0</xdr:col>
      <xdr:colOff>0</xdr:colOff>
      <xdr:row>15</xdr:row>
      <xdr:rowOff>92766</xdr:rowOff>
    </xdr:from>
    <xdr:to>
      <xdr:col>3</xdr:col>
      <xdr:colOff>132523</xdr:colOff>
      <xdr:row>19</xdr:row>
      <xdr:rowOff>185531</xdr:rowOff>
    </xdr:to>
    <xdr:graphicFrame macro="">
      <xdr:nvGraphicFramePr>
        <xdr:cNvPr id="96" name="Chart 95">
          <a:extLst>
            <a:ext uri="{FF2B5EF4-FFF2-40B4-BE49-F238E27FC236}">
              <a16:creationId xmlns:a16="http://schemas.microsoft.com/office/drawing/2014/main" id="{67B900CF-6C01-406B-9638-F6648DEE0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378682</xdr:colOff>
      <xdr:row>10</xdr:row>
      <xdr:rowOff>53009</xdr:rowOff>
    </xdr:from>
    <xdr:to>
      <xdr:col>5</xdr:col>
      <xdr:colOff>299169</xdr:colOff>
      <xdr:row>12</xdr:row>
      <xdr:rowOff>66261</xdr:rowOff>
    </xdr:to>
    <xdr:pic>
      <xdr:nvPicPr>
        <xdr:cNvPr id="110" name="Graphic 109" descr="Stopwatch 25% outline">
          <a:extLst>
            <a:ext uri="{FF2B5EF4-FFF2-40B4-BE49-F238E27FC236}">
              <a16:creationId xmlns:a16="http://schemas.microsoft.com/office/drawing/2014/main" id="{4F99DC9F-FCEC-CAE9-534B-7B87A426A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764073" y="2570922"/>
          <a:ext cx="516835" cy="516835"/>
        </a:xfrm>
        <a:prstGeom prst="rect">
          <a:avLst/>
        </a:prstGeom>
      </xdr:spPr>
    </xdr:pic>
    <xdr:clientData/>
  </xdr:twoCellAnchor>
  <xdr:twoCellAnchor editAs="oneCell">
    <xdr:from>
      <xdr:col>4</xdr:col>
      <xdr:colOff>378682</xdr:colOff>
      <xdr:row>6</xdr:row>
      <xdr:rowOff>132519</xdr:rowOff>
    </xdr:from>
    <xdr:to>
      <xdr:col>5</xdr:col>
      <xdr:colOff>299169</xdr:colOff>
      <xdr:row>8</xdr:row>
      <xdr:rowOff>145772</xdr:rowOff>
    </xdr:to>
    <xdr:pic>
      <xdr:nvPicPr>
        <xdr:cNvPr id="108" name="Graphic 107" descr="Stopwatch 75% outline">
          <a:extLst>
            <a:ext uri="{FF2B5EF4-FFF2-40B4-BE49-F238E27FC236}">
              <a16:creationId xmlns:a16="http://schemas.microsoft.com/office/drawing/2014/main" id="{35A0328E-F803-86CB-BDF2-2C46B920A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764073" y="1643267"/>
          <a:ext cx="516835" cy="516835"/>
        </a:xfrm>
        <a:prstGeom prst="rect">
          <a:avLst/>
        </a:prstGeom>
      </xdr:spPr>
    </xdr:pic>
    <xdr:clientData/>
  </xdr:twoCellAnchor>
  <xdr:twoCellAnchor>
    <xdr:from>
      <xdr:col>3</xdr:col>
      <xdr:colOff>463827</xdr:colOff>
      <xdr:row>15</xdr:row>
      <xdr:rowOff>59633</xdr:rowOff>
    </xdr:from>
    <xdr:to>
      <xdr:col>5</xdr:col>
      <xdr:colOff>441462</xdr:colOff>
      <xdr:row>19</xdr:row>
      <xdr:rowOff>86137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8B1F387A-9D9C-C297-411D-C544A07CA8E7}"/>
            </a:ext>
          </a:extLst>
        </xdr:cNvPr>
        <xdr:cNvGrpSpPr/>
      </xdr:nvGrpSpPr>
      <xdr:grpSpPr>
        <a:xfrm>
          <a:off x="2252870" y="3756990"/>
          <a:ext cx="1170331" cy="1033669"/>
          <a:chOff x="2252870" y="3703983"/>
          <a:chExt cx="1170331" cy="1060173"/>
        </a:xfrm>
      </xdr:grpSpPr>
      <xdr:sp macro="" textlink="">
        <xdr:nvSpPr>
          <xdr:cNvPr id="111" name="Shape 15">
            <a:extLst>
              <a:ext uri="{FF2B5EF4-FFF2-40B4-BE49-F238E27FC236}">
                <a16:creationId xmlns:a16="http://schemas.microsoft.com/office/drawing/2014/main" id="{4B7EB082-64B4-4C16-97BC-C3372271FACB}"/>
              </a:ext>
            </a:extLst>
          </xdr:cNvPr>
          <xdr:cNvSpPr/>
        </xdr:nvSpPr>
        <xdr:spPr>
          <a:xfrm>
            <a:off x="2252870" y="3703983"/>
            <a:ext cx="1170331" cy="1060173"/>
          </a:xfrm>
          <a:prstGeom prst="roundRect">
            <a:avLst>
              <a:gd name="adj" fmla="val 5729"/>
            </a:avLst>
          </a:prstGeom>
          <a:gradFill flip="none" rotWithShape="1">
            <a:gsLst>
              <a:gs pos="0">
                <a:srgbClr val="1E7876"/>
              </a:gs>
              <a:gs pos="0">
                <a:srgbClr val="2BAEAB"/>
              </a:gs>
              <a:gs pos="62000">
                <a:srgbClr val="15192F"/>
              </a:gs>
              <a:gs pos="100000">
                <a:srgbClr val="1E7876"/>
              </a:gs>
            </a:gsLst>
            <a:lin ang="2700000" scaled="1"/>
            <a:tileRect/>
          </a:gradFill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/>
          <a:p>
            <a:pPr algn="ctr" rtl="0"/>
            <a:r>
              <a:rPr lang="en-US" sz="1200" b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YoY</a:t>
            </a:r>
            <a:r>
              <a:rPr lang="en-US" sz="1200" b="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Change</a:t>
            </a:r>
          </a:p>
          <a:p>
            <a:pPr algn="ctr" rtl="0"/>
            <a:endParaRPr lang="en-US" sz="1200" b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  <a:p>
            <a:pPr algn="ctr" rtl="0"/>
            <a:endParaRPr lang="en-US" sz="1200" b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  <a:p>
            <a:pPr algn="ctr" rtl="0"/>
            <a:r>
              <a:rPr lang="en-US" sz="900" b="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suggests room for improvement</a:t>
            </a:r>
            <a:endParaRPr lang="en-CA" sz="900" b="0">
              <a:solidFill>
                <a:schemeClr val="bg1"/>
              </a:solidFill>
              <a:effectLst/>
            </a:endParaRPr>
          </a:p>
        </xdr:txBody>
      </xdr:sp>
      <xdr:sp macro="" textlink="'Analysis 01'!$E$30">
        <xdr:nvSpPr>
          <xdr:cNvPr id="97" name="TextBox 96">
            <a:extLst>
              <a:ext uri="{FF2B5EF4-FFF2-40B4-BE49-F238E27FC236}">
                <a16:creationId xmlns:a16="http://schemas.microsoft.com/office/drawing/2014/main" id="{BD6E133A-BD7E-4180-BA64-D3DA7018782D}"/>
              </a:ext>
            </a:extLst>
          </xdr:cNvPr>
          <xdr:cNvSpPr txBox="1"/>
        </xdr:nvSpPr>
        <xdr:spPr>
          <a:xfrm>
            <a:off x="2254939" y="3848284"/>
            <a:ext cx="1133060" cy="56731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fld id="{AE834AB9-E8B4-42D2-9F43-5E32E8E21C11}" type="TxLink">
              <a:rPr lang="en-US" sz="16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t> ▼-83.50%</a:t>
            </a:fld>
            <a:endParaRPr lang="en-CA" sz="4400" b="1">
              <a:solidFill>
                <a:schemeClr val="bg1"/>
              </a:solidFill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endParaRPr>
          </a:p>
        </xdr:txBody>
      </xdr:sp>
    </xdr:grpSp>
    <xdr:clientData/>
  </xdr:twoCellAnchor>
  <xdr:twoCellAnchor>
    <xdr:from>
      <xdr:col>6</xdr:col>
      <xdr:colOff>13252</xdr:colOff>
      <xdr:row>14</xdr:row>
      <xdr:rowOff>119270</xdr:rowOff>
    </xdr:from>
    <xdr:to>
      <xdr:col>9</xdr:col>
      <xdr:colOff>231913</xdr:colOff>
      <xdr:row>19</xdr:row>
      <xdr:rowOff>86146</xdr:rowOff>
    </xdr:to>
    <xdr:graphicFrame macro="">
      <xdr:nvGraphicFramePr>
        <xdr:cNvPr id="114" name="Chart 113">
          <a:extLst>
            <a:ext uri="{FF2B5EF4-FFF2-40B4-BE49-F238E27FC236}">
              <a16:creationId xmlns:a16="http://schemas.microsoft.com/office/drawing/2014/main" id="{2F1F2090-0455-4E08-A15F-E54B62111B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112642</xdr:colOff>
      <xdr:row>6</xdr:row>
      <xdr:rowOff>231912</xdr:rowOff>
    </xdr:from>
    <xdr:to>
      <xdr:col>9</xdr:col>
      <xdr:colOff>192156</xdr:colOff>
      <xdr:row>11</xdr:row>
      <xdr:rowOff>59635</xdr:rowOff>
    </xdr:to>
    <xdr:graphicFrame macro="">
      <xdr:nvGraphicFramePr>
        <xdr:cNvPr id="116" name="Chart 115">
          <a:extLst>
            <a:ext uri="{FF2B5EF4-FFF2-40B4-BE49-F238E27FC236}">
              <a16:creationId xmlns:a16="http://schemas.microsoft.com/office/drawing/2014/main" id="{D1C86B78-A452-4407-ABF1-3CD658343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218661</xdr:colOff>
      <xdr:row>13</xdr:row>
      <xdr:rowOff>58168</xdr:rowOff>
    </xdr:from>
    <xdr:to>
      <xdr:col>9</xdr:col>
      <xdr:colOff>291549</xdr:colOff>
      <xdr:row>14</xdr:row>
      <xdr:rowOff>185532</xdr:rowOff>
    </xdr:to>
    <xdr:sp macro="" textlink="">
      <xdr:nvSpPr>
        <xdr:cNvPr id="117" name="Shape 8">
          <a:extLst>
            <a:ext uri="{FF2B5EF4-FFF2-40B4-BE49-F238E27FC236}">
              <a16:creationId xmlns:a16="http://schemas.microsoft.com/office/drawing/2014/main" id="{CBF190AD-9FD5-4C38-97FB-644D7BEFAB10}"/>
            </a:ext>
          </a:extLst>
        </xdr:cNvPr>
        <xdr:cNvSpPr/>
      </xdr:nvSpPr>
      <xdr:spPr>
        <a:xfrm>
          <a:off x="4393096" y="3331455"/>
          <a:ext cx="1265583" cy="379155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700">
              <a:solidFill>
                <a:schemeClr val="bg2">
                  <a:lumMod val="75000"/>
                </a:schemeClr>
              </a:solidFill>
              <a:latin typeface="Lato"/>
              <a:ea typeface="Lato"/>
              <a:cs typeface="Lato"/>
              <a:sym typeface="Lato"/>
            </a:rPr>
            <a:t>Focus on the highlighted weekdays which account for 51.9%of Total passengers</a:t>
          </a:r>
          <a:endParaRPr sz="7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245166</xdr:colOff>
      <xdr:row>2</xdr:row>
      <xdr:rowOff>73054</xdr:rowOff>
    </xdr:from>
    <xdr:to>
      <xdr:col>11</xdr:col>
      <xdr:colOff>312470</xdr:colOff>
      <xdr:row>7</xdr:row>
      <xdr:rowOff>74098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9BD74250-6526-419D-FB3D-3A4104303E37}"/>
            </a:ext>
          </a:extLst>
        </xdr:cNvPr>
        <xdr:cNvGrpSpPr/>
      </xdr:nvGrpSpPr>
      <xdr:grpSpPr>
        <a:xfrm>
          <a:off x="5612296" y="497124"/>
          <a:ext cx="1260000" cy="1260000"/>
          <a:chOff x="5718312" y="708991"/>
          <a:chExt cx="1260000" cy="1260000"/>
        </a:xfrm>
      </xdr:grpSpPr>
      <xdr:graphicFrame macro="">
        <xdr:nvGraphicFramePr>
          <xdr:cNvPr id="118" name="Chart 117">
            <a:extLst>
              <a:ext uri="{FF2B5EF4-FFF2-40B4-BE49-F238E27FC236}">
                <a16:creationId xmlns:a16="http://schemas.microsoft.com/office/drawing/2014/main" id="{3E636CB3-A404-4620-A6F2-4FF3063500F6}"/>
              </a:ext>
            </a:extLst>
          </xdr:cNvPr>
          <xdr:cNvGraphicFramePr>
            <a:graphicFrameLocks/>
          </xdr:cNvGraphicFramePr>
        </xdr:nvGraphicFramePr>
        <xdr:xfrm>
          <a:off x="5718312" y="708991"/>
          <a:ext cx="1260000" cy="126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sp macro="" textlink="'Analysis 01'!B67">
        <xdr:nvSpPr>
          <xdr:cNvPr id="121" name="TextBox 120">
            <a:extLst>
              <a:ext uri="{FF2B5EF4-FFF2-40B4-BE49-F238E27FC236}">
                <a16:creationId xmlns:a16="http://schemas.microsoft.com/office/drawing/2014/main" id="{BEDAE35B-D511-4AA5-BB9C-0B579FE687D5}"/>
              </a:ext>
            </a:extLst>
          </xdr:cNvPr>
          <xdr:cNvSpPr txBox="1"/>
        </xdr:nvSpPr>
        <xdr:spPr>
          <a:xfrm>
            <a:off x="5861758" y="1288554"/>
            <a:ext cx="997404" cy="3403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fld id="{3878D00B-DD36-49E5-819D-1D5F54B8718B}" type="TxLink">
              <a:rPr lang="en-US" sz="1800" b="0" i="0" u="none" strike="noStrike">
                <a:solidFill>
                  <a:srgbClr val="33CCCC"/>
                </a:solidFill>
                <a:latin typeface="Calibri"/>
                <a:ea typeface="Calibri"/>
                <a:cs typeface="Calibri"/>
              </a:rPr>
              <a:t>26%</a:t>
            </a:fld>
            <a:endParaRPr lang="en-CA" sz="4800" b="1">
              <a:solidFill>
                <a:srgbClr val="33CCCC"/>
              </a:solidFill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endParaRPr>
          </a:p>
        </xdr:txBody>
      </xdr:sp>
    </xdr:grpSp>
    <xdr:clientData/>
  </xdr:twoCellAnchor>
  <xdr:twoCellAnchor>
    <xdr:from>
      <xdr:col>11</xdr:col>
      <xdr:colOff>267031</xdr:colOff>
      <xdr:row>2</xdr:row>
      <xdr:rowOff>73054</xdr:rowOff>
    </xdr:from>
    <xdr:to>
      <xdr:col>14</xdr:col>
      <xdr:colOff>89170</xdr:colOff>
      <xdr:row>7</xdr:row>
      <xdr:rowOff>74098</xdr:rowOff>
    </xdr:to>
    <xdr:grpSp>
      <xdr:nvGrpSpPr>
        <xdr:cNvPr id="126" name="Group 125">
          <a:extLst>
            <a:ext uri="{FF2B5EF4-FFF2-40B4-BE49-F238E27FC236}">
              <a16:creationId xmlns:a16="http://schemas.microsoft.com/office/drawing/2014/main" id="{254CD40C-B9C0-7C0E-CE91-5ECBE27400B2}"/>
            </a:ext>
          </a:extLst>
        </xdr:cNvPr>
        <xdr:cNvGrpSpPr/>
      </xdr:nvGrpSpPr>
      <xdr:grpSpPr>
        <a:xfrm>
          <a:off x="6826857" y="497124"/>
          <a:ext cx="1260000" cy="1260000"/>
          <a:chOff x="6767223" y="702531"/>
          <a:chExt cx="1260000" cy="1260000"/>
        </a:xfrm>
      </xdr:grpSpPr>
      <xdr:graphicFrame macro="">
        <xdr:nvGraphicFramePr>
          <xdr:cNvPr id="119" name="Chart 118">
            <a:extLst>
              <a:ext uri="{FF2B5EF4-FFF2-40B4-BE49-F238E27FC236}">
                <a16:creationId xmlns:a16="http://schemas.microsoft.com/office/drawing/2014/main" id="{DDEBE868-97CE-459D-B09B-13DD71FD3766}"/>
              </a:ext>
            </a:extLst>
          </xdr:cNvPr>
          <xdr:cNvGraphicFramePr>
            <a:graphicFrameLocks/>
          </xdr:cNvGraphicFramePr>
        </xdr:nvGraphicFramePr>
        <xdr:xfrm>
          <a:off x="6767223" y="702531"/>
          <a:ext cx="1260000" cy="126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sp macro="" textlink="'Analysis 01'!B68">
        <xdr:nvSpPr>
          <xdr:cNvPr id="122" name="TextBox 121">
            <a:extLst>
              <a:ext uri="{FF2B5EF4-FFF2-40B4-BE49-F238E27FC236}">
                <a16:creationId xmlns:a16="http://schemas.microsoft.com/office/drawing/2014/main" id="{2CFD6171-3D03-47DC-AC00-8DFF633B27CB}"/>
              </a:ext>
            </a:extLst>
          </xdr:cNvPr>
          <xdr:cNvSpPr txBox="1"/>
        </xdr:nvSpPr>
        <xdr:spPr>
          <a:xfrm>
            <a:off x="6908680" y="1281927"/>
            <a:ext cx="997404" cy="3403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fld id="{5425591C-E68D-4BCD-AB00-FA67E3267CDD}" type="TxLink">
              <a:rPr lang="en-US" sz="1800" b="0" i="0" u="none" strike="noStrike">
                <a:solidFill>
                  <a:srgbClr val="33CCFF"/>
                </a:solidFill>
                <a:latin typeface="Calibri"/>
                <a:ea typeface="Calibri"/>
                <a:cs typeface="Calibri"/>
              </a:rPr>
              <a:t>25%</a:t>
            </a:fld>
            <a:endParaRPr lang="en-CA" sz="7200" b="1">
              <a:solidFill>
                <a:srgbClr val="33CCFF"/>
              </a:solidFill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endParaRPr>
          </a:p>
        </xdr:txBody>
      </xdr:sp>
    </xdr:grpSp>
    <xdr:clientData/>
  </xdr:twoCellAnchor>
  <xdr:twoCellAnchor>
    <xdr:from>
      <xdr:col>10</xdr:col>
      <xdr:colOff>238539</xdr:colOff>
      <xdr:row>6</xdr:row>
      <xdr:rowOff>23359</xdr:rowOff>
    </xdr:from>
    <xdr:to>
      <xdr:col>12</xdr:col>
      <xdr:colOff>305843</xdr:colOff>
      <xdr:row>11</xdr:row>
      <xdr:rowOff>24403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id="{C646ACCA-BB29-005D-C8D8-030386151CA6}"/>
            </a:ext>
          </a:extLst>
        </xdr:cNvPr>
        <xdr:cNvGrpSpPr/>
      </xdr:nvGrpSpPr>
      <xdr:grpSpPr>
        <a:xfrm>
          <a:off x="6202017" y="1454594"/>
          <a:ext cx="1260000" cy="1260000"/>
          <a:chOff x="5989982" y="1997931"/>
          <a:chExt cx="1260000" cy="1260000"/>
        </a:xfrm>
      </xdr:grpSpPr>
      <xdr:graphicFrame macro="">
        <xdr:nvGraphicFramePr>
          <xdr:cNvPr id="120" name="Chart 119">
            <a:extLst>
              <a:ext uri="{FF2B5EF4-FFF2-40B4-BE49-F238E27FC236}">
                <a16:creationId xmlns:a16="http://schemas.microsoft.com/office/drawing/2014/main" id="{30CCD5AA-6A2E-4A89-BAB8-5035591AD510}"/>
              </a:ext>
            </a:extLst>
          </xdr:cNvPr>
          <xdr:cNvGraphicFramePr>
            <a:graphicFrameLocks/>
          </xdr:cNvGraphicFramePr>
        </xdr:nvGraphicFramePr>
        <xdr:xfrm>
          <a:off x="5989982" y="1997931"/>
          <a:ext cx="1260000" cy="126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xdr:sp macro="" textlink="'Analysis 01'!B69">
        <xdr:nvSpPr>
          <xdr:cNvPr id="123" name="TextBox 122">
            <a:extLst>
              <a:ext uri="{FF2B5EF4-FFF2-40B4-BE49-F238E27FC236}">
                <a16:creationId xmlns:a16="http://schemas.microsoft.com/office/drawing/2014/main" id="{7BB30CE2-EE94-4D73-9A90-3F4F5D68AB27}"/>
              </a:ext>
            </a:extLst>
          </xdr:cNvPr>
          <xdr:cNvSpPr txBox="1"/>
        </xdr:nvSpPr>
        <xdr:spPr>
          <a:xfrm>
            <a:off x="6133428" y="2574014"/>
            <a:ext cx="997404" cy="3403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fld id="{17201E08-21B0-4304-A796-138335F5EC35}" type="TxLink">
              <a:rPr lang="en-US" sz="1800" b="0" i="0" u="none" strike="noStrike">
                <a:solidFill>
                  <a:srgbClr val="14E6B4"/>
                </a:solidFill>
                <a:latin typeface="Calibri"/>
                <a:ea typeface="Calibri"/>
                <a:cs typeface="Calibri"/>
              </a:rPr>
              <a:t>49%</a:t>
            </a:fld>
            <a:endParaRPr lang="en-CA" sz="11500" b="1">
              <a:solidFill>
                <a:srgbClr val="14E6B4"/>
              </a:solidFill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endParaRPr>
          </a:p>
        </xdr:txBody>
      </xdr:sp>
    </xdr:grpSp>
    <xdr:clientData/>
  </xdr:twoCellAnchor>
  <xdr:twoCellAnchor>
    <xdr:from>
      <xdr:col>9</xdr:col>
      <xdr:colOff>477079</xdr:colOff>
      <xdr:row>10</xdr:row>
      <xdr:rowOff>177440</xdr:rowOff>
    </xdr:from>
    <xdr:to>
      <xdr:col>12</xdr:col>
      <xdr:colOff>291548</xdr:colOff>
      <xdr:row>12</xdr:row>
      <xdr:rowOff>53012</xdr:rowOff>
    </xdr:to>
    <xdr:sp macro="" textlink="">
      <xdr:nvSpPr>
        <xdr:cNvPr id="127" name="Shape 8">
          <a:extLst>
            <a:ext uri="{FF2B5EF4-FFF2-40B4-BE49-F238E27FC236}">
              <a16:creationId xmlns:a16="http://schemas.microsoft.com/office/drawing/2014/main" id="{8C260716-142F-4455-BEA7-AF979600F0AB}"/>
            </a:ext>
          </a:extLst>
        </xdr:cNvPr>
        <xdr:cNvSpPr/>
      </xdr:nvSpPr>
      <xdr:spPr>
        <a:xfrm>
          <a:off x="5844209" y="2615840"/>
          <a:ext cx="1603513" cy="379155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700">
              <a:solidFill>
                <a:schemeClr val="bg2">
                  <a:lumMod val="75000"/>
                </a:schemeClr>
              </a:solidFill>
              <a:latin typeface="Lato"/>
              <a:ea typeface="Lato"/>
              <a:cs typeface="Lato"/>
              <a:sym typeface="Lato"/>
            </a:rPr>
            <a:t>There is room</a:t>
          </a:r>
          <a:r>
            <a:rPr lang="en-US" sz="700" baseline="0">
              <a:solidFill>
                <a:schemeClr val="bg2">
                  <a:lumMod val="75000"/>
                </a:schemeClr>
              </a:solidFill>
              <a:latin typeface="Lato"/>
              <a:ea typeface="Lato"/>
              <a:cs typeface="Lato"/>
              <a:sym typeface="Lato"/>
            </a:rPr>
            <a:t> for improvement to balance over-utilized and under-utilized buses</a:t>
          </a:r>
          <a:endParaRPr sz="7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470454</xdr:colOff>
      <xdr:row>14</xdr:row>
      <xdr:rowOff>172879</xdr:rowOff>
    </xdr:from>
    <xdr:to>
      <xdr:col>12</xdr:col>
      <xdr:colOff>530088</xdr:colOff>
      <xdr:row>15</xdr:row>
      <xdr:rowOff>99393</xdr:rowOff>
    </xdr:to>
    <xdr:sp macro="" textlink="">
      <xdr:nvSpPr>
        <xdr:cNvPr id="128" name="Shape 8">
          <a:extLst>
            <a:ext uri="{FF2B5EF4-FFF2-40B4-BE49-F238E27FC236}">
              <a16:creationId xmlns:a16="http://schemas.microsoft.com/office/drawing/2014/main" id="{9729ADA4-93F0-47B7-B179-69E1B2856DA5}"/>
            </a:ext>
          </a:extLst>
        </xdr:cNvPr>
        <xdr:cNvSpPr/>
      </xdr:nvSpPr>
      <xdr:spPr>
        <a:xfrm>
          <a:off x="6433932" y="3618444"/>
          <a:ext cx="1252330" cy="178306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bg2"/>
              </a:solidFill>
              <a:latin typeface="Lato"/>
              <a:ea typeface="Lato"/>
              <a:cs typeface="Lato"/>
              <a:sym typeface="Lato"/>
            </a:rPr>
            <a:t>Total Riders by AM</a:t>
          </a:r>
          <a:endParaRPr sz="800">
            <a:solidFill>
              <a:schemeClr val="bg2"/>
            </a:solidFill>
          </a:endParaRPr>
        </a:p>
      </xdr:txBody>
    </xdr:sp>
    <xdr:clientData/>
  </xdr:twoCellAnchor>
  <xdr:twoCellAnchor>
    <xdr:from>
      <xdr:col>10</xdr:col>
      <xdr:colOff>490332</xdr:colOff>
      <xdr:row>17</xdr:row>
      <xdr:rowOff>53608</xdr:rowOff>
    </xdr:from>
    <xdr:to>
      <xdr:col>12</xdr:col>
      <xdr:colOff>549966</xdr:colOff>
      <xdr:row>17</xdr:row>
      <xdr:rowOff>231914</xdr:rowOff>
    </xdr:to>
    <xdr:sp macro="" textlink="">
      <xdr:nvSpPr>
        <xdr:cNvPr id="129" name="Shape 8">
          <a:extLst>
            <a:ext uri="{FF2B5EF4-FFF2-40B4-BE49-F238E27FC236}">
              <a16:creationId xmlns:a16="http://schemas.microsoft.com/office/drawing/2014/main" id="{B354375F-0872-45DD-852B-DA96540C0F2B}"/>
            </a:ext>
          </a:extLst>
        </xdr:cNvPr>
        <xdr:cNvSpPr/>
      </xdr:nvSpPr>
      <xdr:spPr>
        <a:xfrm>
          <a:off x="6453810" y="4254547"/>
          <a:ext cx="1252330" cy="178306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bg2"/>
              </a:solidFill>
              <a:latin typeface="Lato"/>
              <a:ea typeface="Lato"/>
              <a:cs typeface="Lato"/>
              <a:sym typeface="Lato"/>
            </a:rPr>
            <a:t>Total Riders by PM</a:t>
          </a:r>
        </a:p>
      </xdr:txBody>
    </xdr:sp>
    <xdr:clientData/>
  </xdr:twoCellAnchor>
  <xdr:twoCellAnchor>
    <xdr:from>
      <xdr:col>10</xdr:col>
      <xdr:colOff>43069</xdr:colOff>
      <xdr:row>14</xdr:row>
      <xdr:rowOff>198785</xdr:rowOff>
    </xdr:from>
    <xdr:to>
      <xdr:col>10</xdr:col>
      <xdr:colOff>475069</xdr:colOff>
      <xdr:row>16</xdr:row>
      <xdr:rowOff>127202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CEAAB569-F6AB-5FF5-B6DA-DC18B4B8A707}"/>
            </a:ext>
          </a:extLst>
        </xdr:cNvPr>
        <xdr:cNvGrpSpPr/>
      </xdr:nvGrpSpPr>
      <xdr:grpSpPr>
        <a:xfrm>
          <a:off x="6006547" y="3644350"/>
          <a:ext cx="432000" cy="432000"/>
          <a:chOff x="8461513" y="2716696"/>
          <a:chExt cx="642730" cy="662609"/>
        </a:xfrm>
      </xdr:grpSpPr>
      <xdr:sp macro="" textlink="">
        <xdr:nvSpPr>
          <xdr:cNvPr id="134" name="Rectangle: Rounded Corners 133">
            <a:extLst>
              <a:ext uri="{FF2B5EF4-FFF2-40B4-BE49-F238E27FC236}">
                <a16:creationId xmlns:a16="http://schemas.microsoft.com/office/drawing/2014/main" id="{91124530-1D41-4D0C-66A0-FFEE977F702A}"/>
              </a:ext>
            </a:extLst>
          </xdr:cNvPr>
          <xdr:cNvSpPr/>
        </xdr:nvSpPr>
        <xdr:spPr>
          <a:xfrm>
            <a:off x="8461513" y="2716696"/>
            <a:ext cx="642730" cy="662609"/>
          </a:xfrm>
          <a:prstGeom prst="roundRect">
            <a:avLst/>
          </a:prstGeom>
          <a:solidFill>
            <a:srgbClr val="33CCCC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pic>
        <xdr:nvPicPr>
          <xdr:cNvPr id="135" name="Graphic 134" descr="Sun with solid fill">
            <a:extLst>
              <a:ext uri="{FF2B5EF4-FFF2-40B4-BE49-F238E27FC236}">
                <a16:creationId xmlns:a16="http://schemas.microsoft.com/office/drawing/2014/main" id="{DA1C5EFA-EC80-4A95-B7BA-E103C42962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8474766" y="2763079"/>
            <a:ext cx="602974" cy="602974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43069</xdr:colOff>
      <xdr:row>17</xdr:row>
      <xdr:rowOff>66262</xdr:rowOff>
    </xdr:from>
    <xdr:to>
      <xdr:col>10</xdr:col>
      <xdr:colOff>475069</xdr:colOff>
      <xdr:row>18</xdr:row>
      <xdr:rowOff>246471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AF82927F-E4CC-4B7C-813A-3C9210CB422D}"/>
            </a:ext>
          </a:extLst>
        </xdr:cNvPr>
        <xdr:cNvGrpSpPr/>
      </xdr:nvGrpSpPr>
      <xdr:grpSpPr>
        <a:xfrm>
          <a:off x="6006547" y="4267201"/>
          <a:ext cx="432000" cy="432000"/>
          <a:chOff x="8600663" y="1437861"/>
          <a:chExt cx="649354" cy="662609"/>
        </a:xfrm>
      </xdr:grpSpPr>
      <xdr:sp macro="" textlink="">
        <xdr:nvSpPr>
          <xdr:cNvPr id="138" name="Rectangle: Rounded Corners 137">
            <a:extLst>
              <a:ext uri="{FF2B5EF4-FFF2-40B4-BE49-F238E27FC236}">
                <a16:creationId xmlns:a16="http://schemas.microsoft.com/office/drawing/2014/main" id="{6881A4B3-0F87-D357-42C6-CFF174556465}"/>
              </a:ext>
            </a:extLst>
          </xdr:cNvPr>
          <xdr:cNvSpPr/>
        </xdr:nvSpPr>
        <xdr:spPr>
          <a:xfrm>
            <a:off x="8607287" y="1437861"/>
            <a:ext cx="642730" cy="662609"/>
          </a:xfrm>
          <a:prstGeom prst="roundRect">
            <a:avLst/>
          </a:prstGeom>
          <a:solidFill>
            <a:srgbClr val="33CCCC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pic>
        <xdr:nvPicPr>
          <xdr:cNvPr id="131" name="Graphic 130" descr="Moon with solid fill">
            <a:extLst>
              <a:ext uri="{FF2B5EF4-FFF2-40B4-BE49-F238E27FC236}">
                <a16:creationId xmlns:a16="http://schemas.microsoft.com/office/drawing/2014/main" id="{7A451DAC-E12A-2867-5689-7844009C89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8600663" y="1464365"/>
            <a:ext cx="636102" cy="636102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401863</xdr:colOff>
      <xdr:row>15</xdr:row>
      <xdr:rowOff>62729</xdr:rowOff>
    </xdr:from>
    <xdr:to>
      <xdr:col>12</xdr:col>
      <xdr:colOff>206571</xdr:colOff>
      <xdr:row>16</xdr:row>
      <xdr:rowOff>151330</xdr:rowOff>
    </xdr:to>
    <xdr:sp macro="" textlink="'Analysis 01'!B73">
      <xdr:nvSpPr>
        <xdr:cNvPr id="141" name="TextBox 140">
          <a:extLst>
            <a:ext uri="{FF2B5EF4-FFF2-40B4-BE49-F238E27FC236}">
              <a16:creationId xmlns:a16="http://schemas.microsoft.com/office/drawing/2014/main" id="{6D493F03-247C-41B9-9B59-9FB80E3464D9}"/>
            </a:ext>
          </a:extLst>
        </xdr:cNvPr>
        <xdr:cNvSpPr txBox="1"/>
      </xdr:nvSpPr>
      <xdr:spPr>
        <a:xfrm>
          <a:off x="6365341" y="3760086"/>
          <a:ext cx="997404" cy="3403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5E72891B-C7DA-47E3-8A83-A11A0A40A79E}" type="TxLink">
            <a:rPr lang="en-US" sz="1600" b="0" i="0" u="none" strike="noStrike">
              <a:solidFill>
                <a:srgbClr val="FFFFCC"/>
              </a:solidFill>
              <a:latin typeface="Calibri"/>
              <a:ea typeface="Calibri"/>
              <a:cs typeface="Calibri"/>
            </a:rPr>
            <a:t>35.39%</a:t>
          </a:fld>
          <a:endParaRPr lang="en-CA" sz="4400" b="1">
            <a:solidFill>
              <a:srgbClr val="FFFFCC"/>
            </a:solidFill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xdr:txBody>
    </xdr:sp>
    <xdr:clientData/>
  </xdr:twoCellAnchor>
  <xdr:twoCellAnchor>
    <xdr:from>
      <xdr:col>10</xdr:col>
      <xdr:colOff>408489</xdr:colOff>
      <xdr:row>17</xdr:row>
      <xdr:rowOff>181998</xdr:rowOff>
    </xdr:from>
    <xdr:to>
      <xdr:col>12</xdr:col>
      <xdr:colOff>213197</xdr:colOff>
      <xdr:row>19</xdr:row>
      <xdr:rowOff>18807</xdr:rowOff>
    </xdr:to>
    <xdr:sp macro="" textlink="'Analysis 01'!B74">
      <xdr:nvSpPr>
        <xdr:cNvPr id="142" name="TextBox 141">
          <a:extLst>
            <a:ext uri="{FF2B5EF4-FFF2-40B4-BE49-F238E27FC236}">
              <a16:creationId xmlns:a16="http://schemas.microsoft.com/office/drawing/2014/main" id="{46B18166-64DE-438D-831F-BA0BC0B221EB}"/>
            </a:ext>
          </a:extLst>
        </xdr:cNvPr>
        <xdr:cNvSpPr txBox="1"/>
      </xdr:nvSpPr>
      <xdr:spPr>
        <a:xfrm>
          <a:off x="6371967" y="4382937"/>
          <a:ext cx="997404" cy="3403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67EAD169-B93D-4B4E-937D-47C6AA005CD4}" type="TxLink">
            <a:rPr lang="en-US" sz="1600" b="0" i="0" u="none" strike="noStrike">
              <a:solidFill>
                <a:srgbClr val="CCFFFF"/>
              </a:solidFill>
              <a:latin typeface="Calibri"/>
              <a:ea typeface="Calibri"/>
              <a:cs typeface="Calibri"/>
            </a:rPr>
            <a:t>64.61%</a:t>
          </a:fld>
          <a:endParaRPr lang="en-CA" sz="6000" b="1">
            <a:solidFill>
              <a:srgbClr val="CCFFFF"/>
            </a:solidFill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19878</xdr:rowOff>
    </xdr:from>
    <xdr:to>
      <xdr:col>14</xdr:col>
      <xdr:colOff>92765</xdr:colOff>
      <xdr:row>1</xdr:row>
      <xdr:rowOff>185531</xdr:rowOff>
    </xdr:to>
    <xdr:sp macro="" textlink="">
      <xdr:nvSpPr>
        <xdr:cNvPr id="150" name="Shape 15">
          <a:extLst>
            <a:ext uri="{FF2B5EF4-FFF2-40B4-BE49-F238E27FC236}">
              <a16:creationId xmlns:a16="http://schemas.microsoft.com/office/drawing/2014/main" id="{D6D488AC-7D68-FC64-3BBD-A7F2981A3BF7}"/>
            </a:ext>
          </a:extLst>
        </xdr:cNvPr>
        <xdr:cNvSpPr/>
      </xdr:nvSpPr>
      <xdr:spPr>
        <a:xfrm>
          <a:off x="0" y="19878"/>
          <a:ext cx="8090452" cy="337931"/>
        </a:xfrm>
        <a:prstGeom prst="roundRect">
          <a:avLst>
            <a:gd name="adj" fmla="val 5729"/>
          </a:avLst>
        </a:prstGeom>
        <a:gradFill flip="none" rotWithShape="1">
          <a:gsLst>
            <a:gs pos="0">
              <a:srgbClr val="1E7876"/>
            </a:gs>
            <a:gs pos="0">
              <a:srgbClr val="2BAEAB"/>
            </a:gs>
            <a:gs pos="62000">
              <a:srgbClr val="15192F"/>
            </a:gs>
            <a:gs pos="100000">
              <a:srgbClr val="1E7876"/>
            </a:gs>
          </a:gsLst>
          <a:lin ang="2700000" scaled="1"/>
          <a:tileRect/>
        </a:gra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algn="ctr"/>
          <a:r>
            <a:rPr lang="en-US" sz="16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Bus</a:t>
          </a:r>
          <a:r>
            <a:rPr lang="en-US" sz="16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6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Transportation Analysis</a:t>
          </a:r>
          <a:endParaRPr lang="en-CA" sz="18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4</xdr:col>
      <xdr:colOff>311426</xdr:colOff>
      <xdr:row>0</xdr:row>
      <xdr:rowOff>33130</xdr:rowOff>
    </xdr:from>
    <xdr:to>
      <xdr:col>8</xdr:col>
      <xdr:colOff>499285</xdr:colOff>
      <xdr:row>1</xdr:row>
      <xdr:rowOff>121731</xdr:rowOff>
    </xdr:to>
    <xdr:sp macro="" textlink="'Analysis 01'!B73">
      <xdr:nvSpPr>
        <xdr:cNvPr id="143" name="TextBox 142">
          <a:extLst>
            <a:ext uri="{FF2B5EF4-FFF2-40B4-BE49-F238E27FC236}">
              <a16:creationId xmlns:a16="http://schemas.microsoft.com/office/drawing/2014/main" id="{5CADD359-DDE8-474D-AD20-46023D19CE01}"/>
            </a:ext>
          </a:extLst>
        </xdr:cNvPr>
        <xdr:cNvSpPr txBox="1"/>
      </xdr:nvSpPr>
      <xdr:spPr>
        <a:xfrm>
          <a:off x="2696817" y="33130"/>
          <a:ext cx="2573251" cy="260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CA" sz="4400" b="1">
            <a:solidFill>
              <a:schemeClr val="bg1"/>
            </a:solidFill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xdr:txBody>
    </xdr:sp>
    <xdr:clientData/>
  </xdr:twoCellAnchor>
  <xdr:twoCellAnchor>
    <xdr:from>
      <xdr:col>0</xdr:col>
      <xdr:colOff>0</xdr:colOff>
      <xdr:row>13</xdr:row>
      <xdr:rowOff>242724</xdr:rowOff>
    </xdr:from>
    <xdr:to>
      <xdr:col>5</xdr:col>
      <xdr:colOff>450573</xdr:colOff>
      <xdr:row>14</xdr:row>
      <xdr:rowOff>38905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71F9DAC7-795B-42E8-8BEE-7F21334E60F8}"/>
            </a:ext>
          </a:extLst>
        </xdr:cNvPr>
        <xdr:cNvSpPr/>
      </xdr:nvSpPr>
      <xdr:spPr>
        <a:xfrm>
          <a:off x="0" y="3436498"/>
          <a:ext cx="3432312" cy="47972"/>
        </a:xfrm>
        <a:prstGeom prst="rect">
          <a:avLst/>
        </a:prstGeom>
        <a:gradFill flip="none" rotWithShape="1">
          <a:gsLst>
            <a:gs pos="98000">
              <a:schemeClr val="tx1">
                <a:lumMod val="85000"/>
                <a:lumOff val="15000"/>
              </a:schemeClr>
            </a:gs>
            <a:gs pos="89000">
              <a:srgbClr val="15192F"/>
            </a:gs>
            <a:gs pos="13000">
              <a:srgbClr val="15192F"/>
            </a:gs>
            <a:gs pos="53000">
              <a:srgbClr val="1E7876"/>
            </a:gs>
          </a:gsLst>
          <a:path path="circle">
            <a:fillToRect l="100000" t="100000"/>
          </a:path>
          <a:tileRect r="-100000" b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kis" refreshedDate="45407.626165393522" backgroundQuery="1" createdVersion="8" refreshedVersion="8" minRefreshableVersion="3" recordCount="0" supportSubquery="1" supportAdvancedDrill="1" xr:uid="{52B133DC-0F81-4D0F-89F5-4B42DF1CF454}">
  <cacheSource type="external" connectionId="7"/>
  <cacheFields count="3">
    <cacheField name="[Measures].[Total Riders (Passengers)]" caption="Total Riders (Passengers)" numFmtId="0" hierarchy="43" level="32767"/>
    <cacheField name="[Dim_routes].[RouteName].[RouteName]" caption="RouteName" numFmtId="0" hierarchy="19" level="1">
      <sharedItems count="1">
        <s v="South Line"/>
      </sharedItems>
    </cacheField>
    <cacheField name="[Facttable_ridership].[Time].[Time]" caption="Time" numFmtId="0" hierarchy="28" level="1">
      <sharedItems containsSemiMixedTypes="0" containsNonDate="0" containsDate="1" containsString="0" minDate="1899-12-30T20:57:00" maxDate="1899-12-30T20:57:00" count="1">
        <d v="1899-12-30T20:57:00"/>
      </sharedItems>
      <extLst>
        <ext xmlns:x15="http://schemas.microsoft.com/office/spreadsheetml/2010/11/main" uri="{4F2E5C28-24EA-4eb8-9CBF-B6C8F9C3D259}">
          <x15:cachedUniqueNames>
            <x15:cachedUniqueName index="0" name="[Facttable_ridership].[Time].&amp;[1899-12-30T20:57:00]"/>
          </x15:cachedUniqueNames>
        </ext>
      </extLst>
    </cacheField>
  </cacheFields>
  <cacheHierarchies count="53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First Characters]" caption="First Characters" attribute="1" defaultMemberUniqueName="[Dim_DateTable].[First Characters].[All]" allUniqueName="[Dim_DateTable].[First Characters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Group]" caption="AgeGroup" attribute="1" defaultMemberUniqueName="[Dim_demographics].[AgeGroup].[All]" allUniqueName="[Dim_demographics].[Age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2" memberValueDatatype="7" unbalanced="0">
      <fieldsUsage count="2">
        <fieldUsage x="-1"/>
        <fieldUsage x="2"/>
      </fieldsUsage>
    </cacheHierarchy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Count of Date]" caption="Count of Date" measure="1" displayFolder="" measureGroup="Facttable_ridership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BusID]" caption="Sum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BusID]" caption="Count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 (Passengers)]" caption="Total Riders 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kis" refreshedDate="45407.626168634262" backgroundQuery="1" createdVersion="8" refreshedVersion="8" minRefreshableVersion="3" recordCount="0" supportSubquery="1" supportAdvancedDrill="1" xr:uid="{00E9C24A-033B-4630-A74A-DC42781B54C2}">
  <cacheSource type="external" connectionId="7"/>
  <cacheFields count="3">
    <cacheField name="[Measures].[Total Riders (Passengers)]" caption="Total Riders (Passengers)" numFmtId="0" hierarchy="43" level="32767"/>
    <cacheField name="[Dim_routes].[RouteName].[RouteName]" caption="RouteName" numFmtId="0" hierarchy="19" level="1">
      <sharedItems count="1">
        <s v="South Line"/>
      </sharedItems>
    </cacheField>
    <cacheField name="[Dim_DateTable].[Day Name].[Day Name]" caption="Day Name" numFmtId="0" hierarchy="9" level="1">
      <sharedItems count="7">
        <s v="Friday"/>
        <s v="Monday"/>
        <s v="Saturday"/>
        <s v="Sunday"/>
        <s v="Thursday"/>
        <s v="Tuesday"/>
        <s v="Wednesday"/>
      </sharedItems>
    </cacheField>
  </cacheFields>
  <cacheHierarchies count="53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2" memberValueDatatype="130" unbalanced="0">
      <fieldsUsage count="2">
        <fieldUsage x="-1"/>
        <fieldUsage x="2"/>
      </fieldsUsage>
    </cacheHierarchy>
    <cacheHierarchy uniqueName="[Dim_DateTable].[First Characters]" caption="First Characters" attribute="1" defaultMemberUniqueName="[Dim_DateTable].[First Characters].[All]" allUniqueName="[Dim_DateTable].[First Characters].[All]" dimensionUniqueName="[Dim_DateTable]" displayFolder="" count="2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Group]" caption="AgeGroup" attribute="1" defaultMemberUniqueName="[Dim_demographics].[AgeGroup].[All]" allUniqueName="[Dim_demographics].[Age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0" memberValueDatatype="7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Count of Date]" caption="Count of Date" measure="1" displayFolder="" measureGroup="Facttable_ridership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BusID]" caption="Sum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BusID]" caption="Count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 (Passengers)]" caption="Total Riders 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kis" refreshedDate="45407.626169907409" backgroundQuery="1" createdVersion="8" refreshedVersion="8" minRefreshableVersion="3" recordCount="0" supportSubquery="1" supportAdvancedDrill="1" xr:uid="{FF20524A-1685-4314-A81B-4A01D6E78E8B}">
  <cacheSource type="external" connectionId="7"/>
  <cacheFields count="3">
    <cacheField name="[Measures].[Total Riders (Passengers)]" caption="Total Riders (Passengers)" numFmtId="0" hierarchy="43" level="32767"/>
    <cacheField name="[Dim_routes].[RouteName].[RouteName]" caption="RouteName" numFmtId="0" hierarchy="19" level="1">
      <sharedItems count="1">
        <s v="South Line"/>
      </sharedItems>
    </cacheField>
    <cacheField name="[Dim_DateTable].[Year].[Year]" caption="Year" numFmtId="0" hierarchy="6" level="1">
      <sharedItems containsSemiMixedTypes="0" containsString="0" containsNumber="1" containsInteger="1" minValue="2023" maxValue="2024" count="2">
        <n v="2023"/>
        <n v="2024"/>
      </sharedItems>
      <extLst>
        <ext xmlns:x15="http://schemas.microsoft.com/office/spreadsheetml/2010/11/main" uri="{4F2E5C28-24EA-4eb8-9CBF-B6C8F9C3D259}">
          <x15:cachedUniqueNames>
            <x15:cachedUniqueName index="0" name="[Dim_DateTable].[Year].&amp;[2023]"/>
            <x15:cachedUniqueName index="1" name="[Dim_DateTable].[Year].&amp;[2024]"/>
          </x15:cachedUniqueNames>
        </ext>
      </extLst>
    </cacheField>
  </cacheFields>
  <cacheHierarchies count="53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2" memberValueDatatype="20" unbalanced="0">
      <fieldsUsage count="2">
        <fieldUsage x="-1"/>
        <fieldUsage x="2"/>
      </fieldsUsage>
    </cacheHierarchy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First Characters]" caption="First Characters" attribute="1" defaultMemberUniqueName="[Dim_DateTable].[First Characters].[All]" allUniqueName="[Dim_DateTable].[First Characters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Group]" caption="AgeGroup" attribute="1" defaultMemberUniqueName="[Dim_demographics].[AgeGroup].[All]" allUniqueName="[Dim_demographics].[Age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0" memberValueDatatype="7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Count of Date]" caption="Count of Date" measure="1" displayFolder="" measureGroup="Facttable_ridership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BusID]" caption="Sum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BusID]" caption="Count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 (Passengers)]" caption="Total Riders 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kis" refreshedDate="45407.62617210648" backgroundQuery="1" createdVersion="8" refreshedVersion="8" minRefreshableVersion="3" recordCount="0" supportSubquery="1" supportAdvancedDrill="1" xr:uid="{E3890972-6448-4D82-A155-68E05D90081C}">
  <cacheSource type="external" connectionId="7"/>
  <cacheFields count="2">
    <cacheField name="[Measures].[Total Riders (Passengers)]" caption="Total Riders (Passengers)" numFmtId="0" hierarchy="43" level="32767"/>
    <cacheField name="[Dim_routes].[RouteName].[RouteName]" caption="RouteName" numFmtId="0" hierarchy="19" level="1">
      <sharedItems count="1">
        <s v="South Line"/>
      </sharedItems>
    </cacheField>
  </cacheFields>
  <cacheHierarchies count="53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First Characters]" caption="First Characters" attribute="1" defaultMemberUniqueName="[Dim_DateTable].[First Characters].[All]" allUniqueName="[Dim_DateTable].[First Characters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Group]" caption="AgeGroup" attribute="1" defaultMemberUniqueName="[Dim_demographics].[AgeGroup].[All]" allUniqueName="[Dim_demographics].[Age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0" memberValueDatatype="7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Count of Date]" caption="Count of Date" measure="1" displayFolder="" measureGroup="Facttable_ridership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BusID]" caption="Sum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BusID]" caption="Count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 (Passengers)]" caption="Total Riders 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kis" refreshedDate="45407.62617314815" backgroundQuery="1" createdVersion="8" refreshedVersion="8" minRefreshableVersion="3" recordCount="0" supportSubquery="1" supportAdvancedDrill="1" xr:uid="{5454B3B0-AA61-469B-953F-B6E85B2A2F17}">
  <cacheSource type="external" connectionId="7"/>
  <cacheFields count="2">
    <cacheField name="[Measures].[Total Riders (Passengers)]" caption="Total Riders (Passengers)" numFmtId="0" hierarchy="43" level="32767"/>
    <cacheField name="[Dim_routes].[RouteName].[RouteName]" caption="RouteName" numFmtId="0" hierarchy="19" level="1">
      <sharedItems count="1">
        <s v="East-West Express"/>
      </sharedItems>
    </cacheField>
  </cacheFields>
  <cacheHierarchies count="53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First Characters]" caption="First Characters" attribute="1" defaultMemberUniqueName="[Dim_DateTable].[First Characters].[All]" allUniqueName="[Dim_DateTable].[First Characters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Group]" caption="AgeGroup" attribute="1" defaultMemberUniqueName="[Dim_demographics].[AgeGroup].[All]" allUniqueName="[Dim_demographics].[Age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0" memberValueDatatype="7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Count of Date]" caption="Count of Date" measure="1" displayFolder="" measureGroup="Facttable_ridership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BusID]" caption="Sum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BusID]" caption="Count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 (Passengers)]" caption="Total Riders 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kis" refreshedDate="45407.626174305558" backgroundQuery="1" createdVersion="8" refreshedVersion="8" minRefreshableVersion="3" recordCount="0" supportSubquery="1" supportAdvancedDrill="1" xr:uid="{1D350C83-3662-4D59-B590-0C050A5FE098}">
  <cacheSource type="external" connectionId="7"/>
  <cacheFields count="2">
    <cacheField name="[Measures].[Total Riders (Passengers)]" caption="Total Riders (Passengers)" numFmtId="0" hierarchy="43" level="32767"/>
    <cacheField name="[Measures].[Avg Riders Per Trip]" caption="Avg Riders Per Trip" numFmtId="0" hierarchy="44" level="32767"/>
  </cacheFields>
  <cacheHierarchies count="53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First Characters]" caption="First Characters" attribute="1" defaultMemberUniqueName="[Dim_DateTable].[First Characters].[All]" allUniqueName="[Dim_DateTable].[First Characters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Group]" caption="AgeGroup" attribute="1" defaultMemberUniqueName="[Dim_demographics].[AgeGroup].[All]" allUniqueName="[Dim_demographics].[Age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0" memberValueDatatype="130" unbalanced="0"/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0" memberValueDatatype="7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Count of Date]" caption="Count of Date" measure="1" displayFolder="" measureGroup="Facttable_ridership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BusID]" caption="Sum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BusID]" caption="Count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 (Passengers)]" caption="Total Riders 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 oneField="1">
      <fieldsUsage count="1">
        <fieldUsage x="1"/>
      </fieldsUsage>
    </cacheHierarchy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kis" refreshedDate="45407.626175578705" backgroundQuery="1" createdVersion="8" refreshedVersion="8" minRefreshableVersion="3" recordCount="0" supportSubquery="1" supportAdvancedDrill="1" xr:uid="{F7E4C010-90BE-4511-8899-B41A76312A73}">
  <cacheSource type="external" connectionId="7"/>
  <cacheFields count="3">
    <cacheField name="[Dim_routes].[RouteName].[RouteName]" caption="RouteName" numFmtId="0" hierarchy="19" level="1">
      <sharedItems count="1">
        <s v="South Line"/>
      </sharedItems>
    </cacheField>
    <cacheField name="[Facttable_ridership].[Bus Utilization Category].[Bus Utilization Category]" caption="Bus Utilization Category" numFmtId="0" hierarchy="35" level="1">
      <sharedItems count="3">
        <s v="Over-Utilized"/>
        <s v="Under-Utilized"/>
        <s v="Well-Utilized"/>
      </sharedItems>
    </cacheField>
    <cacheField name="[Measures].[Total Buses]" caption="Total Buses" numFmtId="0" hierarchy="45" level="32767"/>
  </cacheFields>
  <cacheHierarchies count="53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First Characters]" caption="First Characters" attribute="1" defaultMemberUniqueName="[Dim_DateTable].[First Characters].[All]" allUniqueName="[Dim_DateTable].[First Characters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Group]" caption="AgeGroup" attribute="1" defaultMemberUniqueName="[Dim_demographics].[AgeGroup].[All]" allUniqueName="[Dim_demographics].[Age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0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0" memberValueDatatype="7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2" memberValueDatatype="130" unbalanced="0">
      <fieldsUsage count="2">
        <fieldUsage x="-1"/>
        <fieldUsage x="1"/>
      </fieldsUsage>
    </cacheHierarchy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Count of Date]" caption="Count of Date" measure="1" displayFolder="" measureGroup="Facttable_ridership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BusID]" caption="Sum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BusID]" caption="Count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 (Passengers)]" caption="Total Riders (Passengers)" measure="1" displayFolder="" measureGroup="Calculations" count="0"/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 oneField="1">
      <fieldsUsage count="1">
        <fieldUsage x="2"/>
      </fieldsUsage>
    </cacheHierarchy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kis" refreshedDate="45407.626176736114" backgroundQuery="1" createdVersion="8" refreshedVersion="8" minRefreshableVersion="3" recordCount="0" supportSubquery="1" supportAdvancedDrill="1" xr:uid="{A9F2B92A-DB6E-4F24-8454-B80C83566E3B}">
  <cacheSource type="external" connectionId="7"/>
  <cacheFields count="3">
    <cacheField name="[Dim_routes].[RouteName].[RouteName]" caption="RouteName" numFmtId="0" hierarchy="19" level="1">
      <sharedItems count="1">
        <s v="South Line"/>
      </sharedItems>
    </cacheField>
    <cacheField name="[Facttable_ridership].[Operation Moment].[Operation Moment]" caption="Operation Moment" numFmtId="0" hierarchy="29" level="1">
      <sharedItems count="2">
        <s v="AM"/>
        <s v="PM"/>
      </sharedItems>
    </cacheField>
    <cacheField name="[Measures].[Total Riders (Passengers)]" caption="Total Riders (Passengers)" numFmtId="0" hierarchy="43" level="32767"/>
  </cacheFields>
  <cacheHierarchies count="53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First Characters]" caption="First Characters" attribute="1" defaultMemberUniqueName="[Dim_DateTable].[First Characters].[All]" allUniqueName="[Dim_DateTable].[First Characters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Group]" caption="AgeGroup" attribute="1" defaultMemberUniqueName="[Dim_demographics].[AgeGroup].[All]" allUniqueName="[Dim_demographics].[Age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0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0" memberValueDatatype="7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2" memberValueDatatype="130" unbalanced="0">
      <fieldsUsage count="2">
        <fieldUsage x="-1"/>
        <fieldUsage x="1"/>
      </fieldsUsage>
    </cacheHierarchy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Count of Date]" caption="Count of Date" measure="1" displayFolder="" measureGroup="Facttable_ridership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BusID]" caption="Sum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BusID]" caption="Count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 (Passengers)]" caption="Total Riders (Passengers)" measure="1" displayFolder="" measureGroup="Calculations" count="0" oneField="1">
      <fieldsUsage count="1">
        <fieldUsage x="2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kis" refreshedDate="45407.627109374997" backgroundQuery="1" createdVersion="8" refreshedVersion="8" minRefreshableVersion="3" recordCount="0" supportSubquery="1" supportAdvancedDrill="1" xr:uid="{166076E9-B231-4233-80DA-1425080E582A}">
  <cacheSource type="external" connectionId="7"/>
  <cacheFields count="3">
    <cacheField name="[Measures].[Total Riders (Passengers)]" caption="Total Riders (Passengers)" numFmtId="0" hierarchy="43" level="32767"/>
    <cacheField name="[Dim_routes].[RouteName].[RouteName]" caption="RouteName" numFmtId="0" hierarchy="19" level="1">
      <sharedItems count="1">
        <s v="South Line"/>
      </sharedItems>
    </cacheField>
    <cacheField name="[Facttable_ridership].[Time].[Time]" caption="Time" numFmtId="0" hierarchy="28" level="1">
      <sharedItems containsSemiMixedTypes="0" containsNonDate="0" containsDate="1" containsString="0" minDate="1899-12-30T11:48:00" maxDate="1899-12-30T11:48:00" count="1">
        <d v="1899-12-30T11:48:00"/>
      </sharedItems>
      <extLst>
        <ext xmlns:x15="http://schemas.microsoft.com/office/spreadsheetml/2010/11/main" uri="{4F2E5C28-24EA-4eb8-9CBF-B6C8F9C3D259}">
          <x15:cachedUniqueNames>
            <x15:cachedUniqueName index="0" name="[Facttable_ridership].[Time].&amp;[1899-12-30T11:48:00]"/>
          </x15:cachedUniqueNames>
        </ext>
      </extLst>
    </cacheField>
  </cacheFields>
  <cacheHierarchies count="53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First Characters]" caption="First Characters" attribute="1" defaultMemberUniqueName="[Dim_DateTable].[First Characters].[All]" allUniqueName="[Dim_DateTable].[First Characters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Group]" caption="AgeGroup" attribute="1" defaultMemberUniqueName="[Dim_demographics].[AgeGroup].[All]" allUniqueName="[Dim_demographics].[Age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2" memberValueDatatype="7" unbalanced="0">
      <fieldsUsage count="2">
        <fieldUsage x="-1"/>
        <fieldUsage x="2"/>
      </fieldsUsage>
    </cacheHierarchy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Count of Date]" caption="Count of Date" measure="1" displayFolder="" measureGroup="Facttable_ridership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BusID]" caption="Sum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BusID]" caption="Count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 (Passengers)]" caption="Total Riders 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kis" refreshedDate="45407.629844097224" backgroundQuery="1" createdVersion="8" refreshedVersion="8" minRefreshableVersion="3" recordCount="0" supportSubquery="1" supportAdvancedDrill="1" xr:uid="{FF7EFF1F-EB0F-4635-95CC-B323B03EFE9D}">
  <cacheSource type="external" connectionId="7"/>
  <cacheFields count="3">
    <cacheField name="[Measures].[Total Riders (Passengers)]" caption="Total Riders (Passengers)" numFmtId="0" hierarchy="43" level="32767"/>
    <cacheField name="[Dim_routes].[RouteName].[RouteName]" caption="RouteName" numFmtId="0" hierarchy="19" level="1">
      <sharedItems count="1">
        <s v="South Line"/>
      </sharedItems>
    </cacheField>
    <cacheField name="[Facttable_ridership].[Time Group].[Time Group]" caption="Time Group" numFmtId="0" hierarchy="32" level="1">
      <sharedItems count="4">
        <s v="10:00 AM - 3:00 PM"/>
        <s v="3:00 PM - 8:00 PM"/>
        <s v="5:00 AM - 10:00 AM"/>
        <s v="8:00 PM - 1:00 AM"/>
      </sharedItems>
    </cacheField>
  </cacheFields>
  <cacheHierarchies count="53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First Characters]" caption="First Characters" attribute="1" defaultMemberUniqueName="[Dim_DateTable].[First Characters].[All]" allUniqueName="[Dim_DateTable].[First Characters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Group]" caption="AgeGroup" attribute="1" defaultMemberUniqueName="[Dim_demographics].[AgeGroup].[All]" allUniqueName="[Dim_demographics].[Age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0" memberValueDatatype="7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2" memberValueDatatype="130" unbalanced="0">
      <fieldsUsage count="2">
        <fieldUsage x="-1"/>
        <fieldUsage x="2"/>
      </fieldsUsage>
    </cacheHierarchy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Count of Date]" caption="Count of Date" measure="1" displayFolder="" measureGroup="Facttable_ridership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BusID]" caption="Sum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BusID]" caption="Count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 (Passengers)]" caption="Total Riders 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kis" refreshedDate="45407.648837037035" backgroundQuery="1" createdVersion="8" refreshedVersion="8" minRefreshableVersion="3" recordCount="0" supportSubquery="1" supportAdvancedDrill="1" xr:uid="{6D0FF624-5F98-4467-81A5-E288F8F2EC45}">
  <cacheSource type="external" connectionId="7"/>
  <cacheFields count="4">
    <cacheField name="[Measures].[Total Riders (Passengers)]" caption="Total Riders (Passengers)" numFmtId="0" hierarchy="43" level="32767"/>
    <cacheField name="[Dim_routes].[RouteName].[RouteName]" caption="RouteName" numFmtId="0" hierarchy="19" level="1">
      <sharedItems count="1">
        <s v="South Line"/>
      </sharedItems>
    </cacheField>
    <cacheField name="[Dim_DateTable].[Day of Week].[Day of Week]" caption="Day of Week" numFmtId="0" hierarchy="11" level="1">
      <sharedItems containsSemiMixedTypes="0" containsString="0" containsNumber="1" containsInteger="1" minValue="0" maxValue="6" count="7">
        <n v="0"/>
        <n v="1"/>
        <n v="2"/>
        <n v="3"/>
        <n v="4"/>
        <n v="5"/>
        <n v="6"/>
      </sharedItems>
      <extLst>
        <ext xmlns:x15="http://schemas.microsoft.com/office/spreadsheetml/2010/11/main" uri="{4F2E5C28-24EA-4eb8-9CBF-B6C8F9C3D259}">
          <x15:cachedUniqueNames>
            <x15:cachedUniqueName index="0" name="[Dim_DateTable].[Day of Week].&amp;[0]"/>
            <x15:cachedUniqueName index="1" name="[Dim_DateTable].[Day of Week].&amp;[1]"/>
            <x15:cachedUniqueName index="2" name="[Dim_DateTable].[Day of Week].&amp;[2]"/>
            <x15:cachedUniqueName index="3" name="[Dim_DateTable].[Day of Week].&amp;[3]"/>
            <x15:cachedUniqueName index="4" name="[Dim_DateTable].[Day of Week].&amp;[4]"/>
            <x15:cachedUniqueName index="5" name="[Dim_DateTable].[Day of Week].&amp;[5]"/>
            <x15:cachedUniqueName index="6" name="[Dim_DateTable].[Day of Week].&amp;[6]"/>
          </x15:cachedUniqueNames>
        </ext>
      </extLst>
    </cacheField>
    <cacheField name="[Dim_DateTable].[First Characters].[First Characters]" caption="First Characters" numFmtId="0" hierarchy="10" level="1">
      <sharedItems count="7">
        <s v="Sun"/>
        <s v="Mon"/>
        <s v="Tue"/>
        <s v="Wed"/>
        <s v="Thu"/>
        <s v="Fri"/>
        <s v="Sat"/>
      </sharedItems>
    </cacheField>
  </cacheFields>
  <cacheHierarchies count="53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2" memberValueDatatype="130" unbalanced="0"/>
    <cacheHierarchy uniqueName="[Dim_DateTable].[First Characters]" caption="First Characters" attribute="1" defaultMemberUniqueName="[Dim_DateTable].[First Characters].[All]" allUniqueName="[Dim_DateTable].[First Characters].[All]" dimensionUniqueName="[Dim_DateTable]" displayFolder="" count="2" memberValueDatatype="130" unbalanced="0">
      <fieldsUsage count="2">
        <fieldUsage x="-1"/>
        <fieldUsage x="3"/>
      </fieldsUsage>
    </cacheHierarchy>
    <cacheHierarchy uniqueName="[Dim_DateTable].[Day of Week]" caption="Day of Week" attribute="1" defaultMemberUniqueName="[Dim_DateTable].[Day of Week].[All]" allUniqueName="[Dim_DateTable].[Day of Week].[All]" dimensionUniqueName="[Dim_DateTable]" displayFolder="" count="2" memberValueDatatype="20" unbalanced="0">
      <fieldsUsage count="2">
        <fieldUsage x="-1"/>
        <fieldUsage x="2"/>
      </fieldsUsage>
    </cacheHierarchy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Group]" caption="AgeGroup" attribute="1" defaultMemberUniqueName="[Dim_demographics].[AgeGroup].[All]" allUniqueName="[Dim_demographics].[Age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0" memberValueDatatype="7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Count of Date]" caption="Count of Date" measure="1" displayFolder="" measureGroup="Facttable_ridership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BusID]" caption="Sum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BusID]" caption="Count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 (Passengers)]" caption="Total Riders 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kis" refreshedDate="45407.654933680555" backgroundQuery="1" createdVersion="8" refreshedVersion="8" minRefreshableVersion="3" recordCount="0" supportSubquery="1" supportAdvancedDrill="1" xr:uid="{8EA4700F-75CB-4C1E-9BC6-32BBB65CF052}">
  <cacheSource type="external" connectionId="7"/>
  <cacheFields count="3">
    <cacheField name="[Measures].[Total Riders (Passengers)]" caption="Total Riders (Passengers)" numFmtId="0" hierarchy="43" level="32767"/>
    <cacheField name="[Dim_routes].[RouteName].[RouteName]" caption="RouteName" numFmtId="0" hierarchy="19" level="1">
      <sharedItems count="1">
        <s v="South Line"/>
      </sharedItems>
    </cacheField>
    <cacheField name="[Dim_DateTable].[Month Name].[Month Name]" caption="Month Name" numFmtId="0" hierarchy="7" level="1">
      <sharedItems count="2">
        <s v="Dec"/>
        <s v="Jan"/>
      </sharedItems>
    </cacheField>
  </cacheFields>
  <cacheHierarchies count="53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13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2" memberValueDatatype="130" unbalanced="0">
      <fieldsUsage count="2">
        <fieldUsage x="-1"/>
        <fieldUsage x="2"/>
      </fieldsUsage>
    </cacheHierarchy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First Characters]" caption="First Characters" attribute="1" defaultMemberUniqueName="[Dim_DateTable].[First Characters].[All]" allUniqueName="[Dim_DateTable].[First Characters].[All]" dimensionUniqueName="[Dim_DateTable]" displayFolder="" count="0" memberValueDatatype="130" unbalanced="0"/>
    <cacheHierarchy uniqueName="[Dim_DateTable].[Day of Week]" caption="Day of Week" attribute="1" defaultMemberUniqueName="[Dim_DateTable].[Day of Week].[All]" allUniqueName="[Dim_DateTable].[Day of Week].[All]" dimensionUniqueName="[Dim_DateTable]" displayFolder="" count="0" memberValueDatatype="20" unbalanced="0"/>
    <cacheHierarchy uniqueName="[Dim_DateTable].[WeekType]" caption="WeekType" attribute="1" defaultMemberUniqueName="[Dim_DateTable].[WeekType].[All]" allUniqueName="[Dim_DateTable].[Week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Group]" caption="AgeGroup" attribute="1" defaultMemberUniqueName="[Dim_demographics].[AgeGroup].[All]" allUniqueName="[Dim_demographics].[Age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0" memberValueDatatype="7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Count of Date]" caption="Count of Date" measure="1" displayFolder="" measureGroup="Facttable_ridership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BusID]" caption="Sum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BusID]" caption="Count of BusID" measure="1" displayFolder="" measureGroup="Dim_bus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 (Passengers)]" caption="Total Riders 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ED34A6-A7E5-4120-8E48-2E54CC2C620D}" name="PivotTable16" cacheId="378" applyNumberFormats="0" applyBorderFormats="0" applyFontFormats="0" applyPatternFormats="0" applyAlignmentFormats="0" applyWidthHeightFormats="1" dataCaption="Values" tag="613f2908-c53c-4c4c-a114-1f2e0dbffc30" updatedVersion="8" minRefreshableVersion="3" useAutoFormatting="1" subtotalHiddenItems="1" rowGrandTotals="0" colGrandTotals="0" itemPrintTitles="1" createdVersion="8" indent="0" compact="0" compactData="0" multipleFieldFilters="0">
  <location ref="I8:J9" firstHeaderRow="1" firstDataRow="1" firstDataCol="1"/>
  <pivotFields count="3">
    <pivotField dataField="1" compact="0" outline="0" showAll="0" defaultSubtotal="0"/>
    <pivotField compact="0" allDrilled="1" outline="0" showAll="0" measureFilter="1" dataSourceSort="1" defaultSubtotal="0" defaultAttributeDrillState="1">
      <items count="1">
        <item x="0"/>
      </items>
    </pivotField>
    <pivotField axis="axisRow" compact="0" allDrilled="1" outline="0" subtotalTop="0" showAll="0" sortType="ascending" defaultSubtotal="0" defaultAttributeDrillState="1">
      <items count="1">
        <item s="1"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1">
    <i>
      <x/>
    </i>
  </rowItems>
  <colItems count="1">
    <i/>
  </colItems>
  <dataFields count="1">
    <dataField fld="0" subtotal="count" baseField="0" baseItem="0"/>
  </dataFields>
  <pivotHierarchies count="5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1" type="count" id="2" iMeasureHier="43">
      <autoFilter ref="A1">
        <filterColumn colId="0">
          <top10 top="0" val="1" filterVal="1"/>
        </filterColumn>
      </autoFilter>
    </filter>
  </filters>
  <rowHierarchiesUsage count="1">
    <rowHierarchyUsage hierarchyUsage="2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s]"/>
        <x15:activeTabTopLevelEntity name="[Dim_routes]"/>
        <x15:activeTabTopLevelEntity name="[Facttable_ridership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D6D8B1-EDDE-4118-A4CB-251F3CA4D9EC}" name="PivotTable13" cacheId="336" applyNumberFormats="0" applyBorderFormats="0" applyFontFormats="0" applyPatternFormats="0" applyAlignmentFormats="0" applyWidthHeightFormats="1" dataCaption="Values" tag="f61efd8e-44bf-4695-85e3-682f584a5591" updatedVersion="8" minRefreshableVersion="3" useAutoFormatting="1" subtotalHiddenItems="1" rowGrandTotals="0" colGrandTotals="0" itemPrintTitles="1" createdVersion="8" indent="0" compact="0" compactData="0" multipleFieldFilters="0">
  <location ref="I4:J5" firstHeaderRow="1" firstDataRow="1" firstDataCol="1"/>
  <pivotFields count="3">
    <pivotField dataField="1" compact="0" outline="0" showAll="0" defaultSubtotal="0"/>
    <pivotField compact="0" allDrilled="1" outline="0" showAll="0" measureFilter="1" dataSourceSort="1" defaultSubtotal="0" defaultAttributeDrillState="1">
      <items count="1">
        <item x="0"/>
      </items>
    </pivotField>
    <pivotField axis="axisRow" compact="0" allDrilled="1" outline="0" subtotalTop="0" showAll="0" measureFilter="1" defaultSubtotal="0" defaultAttributeDrillState="1">
      <items count="1">
        <item x="0"/>
      </items>
    </pivotField>
  </pivotFields>
  <rowFields count="1">
    <field x="2"/>
  </rowFields>
  <rowItems count="1">
    <i>
      <x/>
    </i>
  </rowItems>
  <colItems count="1">
    <i/>
  </colItems>
  <dataFields count="1">
    <dataField fld="0" subtotal="count" baseField="0" baseItem="0"/>
  </dataFields>
  <pivotHierarchies count="5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2">
    <filter fld="1" type="count" id="2" iMeasureHier="43">
      <autoFilter ref="A1">
        <filterColumn colId="0">
          <top10 top="0" val="1" filterVal="1"/>
        </filterColumn>
      </autoFilter>
    </filter>
    <filter fld="2" type="count" id="3" iMeasureHier="43">
      <autoFilter ref="A1">
        <filterColumn colId="0">
          <top10 val="1" filterVal="1"/>
        </filterColumn>
      </autoFilter>
    </filter>
  </filters>
  <rowHierarchiesUsage count="1">
    <rowHierarchyUsage hierarchyUsage="2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s]"/>
        <x15:activeTabTopLevelEntity name="[Dim_routes]"/>
        <x15:activeTabTopLevelEntity name="[Facttable_ridership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A6DFB5-C1F5-4AF4-8014-0841E625A188}" name="PivotTable12" cacheId="366" applyNumberFormats="0" applyBorderFormats="0" applyFontFormats="0" applyPatternFormats="0" applyAlignmentFormats="0" applyWidthHeightFormats="1" dataCaption="Values" tag="77717e2b-ef2c-4a99-aac0-de6b51869ea1" updatedVersion="8" minRefreshableVersion="3" useAutoFormatting="1" subtotalHiddenItems="1" rowGrandTotals="0" colGrandTotals="0" itemPrintTitles="1" createdVersion="8" indent="0" compact="0" compactData="0" multipleFieldFilters="0">
  <location ref="A72:B74" firstHeaderRow="1" firstDataRow="1" firstDataCol="1"/>
  <pivotFields count="3">
    <pivotField compact="0" allDrilled="1" outline="0" showAll="0" measureFilter="1" dataSourceSort="1" defaultSubtotal="0" defaultAttributeDrillState="1">
      <items count="1">
        <item x="0"/>
      </items>
    </pivotField>
    <pivotField axis="axisRow" compact="0" allDrilled="1" outline="0" subtotalTop="0" showAll="0" dataSourceSort="1" defaultSubtotal="0" defaultAttributeDrillState="1">
      <items count="2">
        <item x="0"/>
        <item x="1"/>
      </items>
    </pivotField>
    <pivotField dataField="1" compact="0" outline="0" subtotalTop="0" showAll="0" defaultSubtotal="0"/>
  </pivotFields>
  <rowFields count="1">
    <field x="1"/>
  </rowFields>
  <rowItems count="2">
    <i>
      <x/>
    </i>
    <i>
      <x v="1"/>
    </i>
  </rowItems>
  <colItems count="1">
    <i/>
  </colItems>
  <dataFields count="1">
    <dataField fld="2" subtotal="count" showDataAs="percentOfTotal" baseField="1" baseItem="0" numFmtId="10"/>
  </dataFields>
  <pivotHierarchies count="5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0" type="count" id="2" iMeasureHier="43">
      <autoFilter ref="A1">
        <filterColumn colId="0">
          <top10 top="0" val="1" filterVal="1"/>
        </filterColumn>
      </autoFilter>
    </filter>
  </filters>
  <rowHierarchiesUsage count="1">
    <rowHierarchyUsage hierarchyUsage="2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s]"/>
        <x15:activeTabTopLevelEntity name="[Dim_routes]"/>
        <x15:activeTabTopLevelEntity name="[Dim_DateTable]"/>
        <x15:activeTabTopLevelEntity name="[Facttable_ridership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799798-1F11-45A3-86DD-56D2CC552126}" name="PivotTable11" cacheId="363" applyNumberFormats="0" applyBorderFormats="0" applyFontFormats="0" applyPatternFormats="0" applyAlignmentFormats="0" applyWidthHeightFormats="1" dataCaption="Values" tag="5db7df1f-ee9b-4070-a581-ac7949575303" updatedVersion="8" minRefreshableVersion="3" useAutoFormatting="1" subtotalHiddenItems="1" rowGrandTotals="0" colGrandTotals="0" itemPrintTitles="1" createdVersion="8" indent="0" compact="0" compactData="0" multipleFieldFilters="0">
  <location ref="A60:B63" firstHeaderRow="1" firstDataRow="1" firstDataCol="1"/>
  <pivotFields count="3">
    <pivotField compact="0" allDrilled="1" outline="0" showAll="0" measureFilter="1" dataSourceSort="1" defaultSubtotal="0" defaultAttributeDrillState="1">
      <items count="1">
        <item x="0"/>
      </items>
    </pivotField>
    <pivotField axis="axisRow" compact="0" allDrilled="1" outline="0" subtotalTop="0" showAll="0" dataSourceSort="1" defaultSubtotal="0" defaultAttributeDrillState="1">
      <items count="3">
        <item x="0"/>
        <item x="1"/>
        <item x="2"/>
      </items>
    </pivotField>
    <pivotField dataField="1" compact="0" outline="0" subtotalTop="0" showAll="0" defaultSubtotal="0"/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fld="2" subtotal="count" baseField="0" baseItem="0"/>
  </dataFields>
  <pivotHierarchies count="5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0" type="count" id="2" iMeasureHier="43">
      <autoFilter ref="A1">
        <filterColumn colId="0">
          <top10 top="0" val="1" filterVal="1"/>
        </filterColumn>
      </autoFilter>
    </filter>
  </filters>
  <rowHierarchiesUsage count="1">
    <rowHierarchyUsage hierarchyUsage="3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s]"/>
        <x15:activeTabTopLevelEntity name="[Dim_routes]"/>
        <x15:activeTabTopLevelEntity name="[Dim_DateTable]"/>
        <x15:activeTabTopLevelEntity name="[Facttable_ridership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95AD53-DD1C-4F29-869A-783D2588E7B0}" name="PivotTable10" cacheId="411" applyNumberFormats="0" applyBorderFormats="0" applyFontFormats="0" applyPatternFormats="0" applyAlignmentFormats="0" applyWidthHeightFormats="1" dataCaption="Values" tag="c432eed7-d771-4cfc-be99-654c24748ab4" updatedVersion="8" minRefreshableVersion="3" useAutoFormatting="1" subtotalHiddenItems="1" rowGrandTotals="0" colGrandTotals="0" itemPrintTitles="1" createdVersion="8" indent="0" compact="0" compactData="0" multipleFieldFilters="0" chartFormat="7">
  <location ref="A55:B57" firstHeaderRow="1" firstDataRow="1" firstDataCol="1"/>
  <pivotFields count="3">
    <pivotField dataField="1" compact="0" outline="0" showAll="0" defaultSubtotal="0"/>
    <pivotField compact="0" allDrilled="1" outline="0" showAll="0" measureFilter="1" dataSourceSort="1" defaultSubtotal="0" defaultAttributeDrillState="1">
      <items count="1">
        <item x="0"/>
      </items>
    </pivotField>
    <pivotField axis="axisRow" compact="0" allDrilled="1" outline="0" subtotalTop="0" showAll="0" sortType="ascending" defaultSubtotal="0" defaultAttributeDrillState="1">
      <items count="2">
        <item x="1"/>
        <item x="0"/>
      </items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fld="0" subtotal="count" baseField="0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1" type="count" id="2" iMeasureHier="43">
      <autoFilter ref="A1">
        <filterColumn colId="0">
          <top10 top="0" val="1" filterVal="1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s]"/>
        <x15:activeTabTopLevelEntity name="[Dim_routes]"/>
        <x15:activeTabTopLevelEntity name="[Dim_Date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A30F8C-1AF2-4F7C-8DE9-63AB0E49A553}" name="PivotTable9" cacheId="399" applyNumberFormats="0" applyBorderFormats="0" applyFontFormats="0" applyPatternFormats="0" applyAlignmentFormats="0" applyWidthHeightFormats="1" dataCaption="Values" tag="01b205d0-639b-44cf-8b0e-e3af311b39d0" updatedVersion="8" minRefreshableVersion="3" useAutoFormatting="1" subtotalHiddenItems="1" rowGrandTotals="0" colGrandTotals="0" itemPrintTitles="1" createdVersion="8" indent="0" compact="0" compactData="0" multipleFieldFilters="0">
  <location ref="A45:C52" firstHeaderRow="1" firstDataRow="1" firstDataCol="2"/>
  <pivotFields count="4">
    <pivotField dataField="1" compact="0" outline="0" showAll="0" defaultSubtotal="0"/>
    <pivotField compact="0" allDrilled="1" outline="0" showAll="0" measureFilter="1" dataSourceSort="1" defaultSubtotal="0" defaultAttributeDrillState="1">
      <items count="1">
        <item x="0"/>
      </items>
    </pivotField>
    <pivotField axis="axisRow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axis="axisRow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</pivotFields>
  <rowFields count="2">
    <field x="2"/>
    <field x="3"/>
  </rowFields>
  <rowItems count="7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</rowItems>
  <colItems count="1">
    <i/>
  </colItems>
  <dataFields count="1">
    <dataField fld="0" subtotal="count" baseField="0" baseItem="0"/>
  </dataFields>
  <pivotHierarchies count="5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1" type="count" id="2" iMeasureHier="43">
      <autoFilter ref="A1">
        <filterColumn colId="0">
          <top10 top="0" val="1" filterVal="1"/>
        </filterColumn>
      </autoFilter>
    </filter>
  </filters>
  <rowHierarchiesUsage count="2">
    <rowHierarchyUsage hierarchyUsage="11"/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s]"/>
        <x15:activeTabTopLevelEntity name="[Dim_routes]"/>
        <x15:activeTabTopLevelEntity name="[Dim_Date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7CB494-DDB5-4E1D-A75F-43221274C850}" name="PivotTable8" cacheId="345" applyNumberFormats="0" applyBorderFormats="0" applyFontFormats="0" applyPatternFormats="0" applyAlignmentFormats="0" applyWidthHeightFormats="1" dataCaption="Values" tag="cdb8049f-4e0a-474b-b978-f9a7553f6765" updatedVersion="8" minRefreshableVersion="3" useAutoFormatting="1" subtotalHiddenItems="1" rowGrandTotals="0" colGrandTotals="0" itemPrintTitles="1" createdVersion="8" indent="0" compact="0" compactData="0" multipleFieldFilters="0" chartFormat="9">
  <location ref="A35:B42" firstHeaderRow="1" firstDataRow="1" firstDataCol="1"/>
  <pivotFields count="3">
    <pivotField dataField="1" compact="0" outline="0" showAll="0" defaultSubtotal="0"/>
    <pivotField compact="0" allDrilled="1" outline="0" showAll="0" measureFilter="1" dataSourceSort="1" defaultSubtotal="0" defaultAttributeDrillState="1">
      <items count="1">
        <item x="0"/>
      </items>
    </pivotField>
    <pivotField axis="axisRow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fld="0" subtotal="count" baseField="0" baseItem="0"/>
  </dataFields>
  <pivotHierarchies count="5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1" type="count" id="2" iMeasureHier="43">
      <autoFilter ref="A1">
        <filterColumn colId="0">
          <top10 top="0" val="1" filterVal="1"/>
        </filterColumn>
      </autoFilter>
    </filter>
  </filters>
  <rowHierarchiesUsage count="1"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s]"/>
        <x15:activeTabTopLevelEntity name="[Dim_routes]"/>
        <x15:activeTabTopLevelEntity name="[Dim_Date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40C48-0755-4828-A5EB-D9552CF73839}" name="PivotTable6" cacheId="348" applyNumberFormats="0" applyBorderFormats="0" applyFontFormats="0" applyPatternFormats="0" applyAlignmentFormats="0" applyWidthHeightFormats="1" dataCaption="Values" tag="e594e6f5-af1f-4d5b-975d-9a9752df4d1f" updatedVersion="8" minRefreshableVersion="3" useAutoFormatting="1" subtotalHiddenItems="1" rowGrandTotals="0" colGrandTotals="0" itemPrintTitles="1" createdVersion="8" indent="0" compact="0" compactData="0" multipleFieldFilters="0" chartFormat="12">
  <location ref="A25:B27" firstHeaderRow="1" firstDataRow="1" firstDataCol="1"/>
  <pivotFields count="3">
    <pivotField dataField="1" compact="0" outline="0" showAll="0" defaultSubtotal="0"/>
    <pivotField compact="0" allDrilled="1" outline="0" showAll="0" measureFilter="1" dataSourceSort="1" defaultSubtotal="0" defaultAttributeDrillState="1">
      <items count="1">
        <item x="0"/>
      </items>
    </pivotField>
    <pivotField axis="axisRow" compact="0" allDrilled="1" outline="0" subtotalTop="0" showAll="0" dataSourceSort="1" defaultSubtotal="0" defaultAttributeDrillState="1">
      <items count="2">
        <item x="0"/>
        <item x="1"/>
      </items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fld="0" subtotal="count" baseField="0" baseItem="0"/>
  </dataFields>
  <formats count="2">
    <format dxfId="0">
      <pivotArea outline="0" fieldPosition="0">
        <references count="1">
          <reference field="2" count="1" selected="0">
            <x v="1"/>
          </reference>
        </references>
      </pivotArea>
    </format>
    <format dxfId="1">
      <pivotArea outline="0" fieldPosition="0">
        <references count="1">
          <reference field="2" count="1" selected="0">
            <x v="0"/>
          </reference>
        </references>
      </pivotArea>
    </format>
  </format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1" type="count" id="2" iMeasureHier="43">
      <autoFilter ref="A1">
        <filterColumn colId="0">
          <top10 top="0" val="1" filterVal="1"/>
        </filterColumn>
      </autoFilter>
    </filter>
  </filters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s]"/>
        <x15:activeTabTopLevelEntity name="[Dim_routes]"/>
        <x15:activeTabTopLevelEntity name="[Dim_Date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D9773-F146-4EBF-8F00-30A252387CDF}" name="PivotTable5" cacheId="384" applyNumberFormats="0" applyBorderFormats="0" applyFontFormats="0" applyPatternFormats="0" applyAlignmentFormats="0" applyWidthHeightFormats="1" dataCaption="Values" tag="13a76256-bd4e-4502-bc15-0afb01aa66a3" updatedVersion="8" minRefreshableVersion="3" useAutoFormatting="1" subtotalHiddenItems="1" rowGrandTotals="0" colGrandTotals="0" itemPrintTitles="1" createdVersion="8" indent="0" compact="0" compactData="0" multipleFieldFilters="0" chartFormat="6">
  <location ref="A17:B21" firstHeaderRow="1" firstDataRow="1" firstDataCol="1"/>
  <pivotFields count="3">
    <pivotField dataField="1" compact="0" outline="0" showAll="0" defaultSubtotal="0"/>
    <pivotField compact="0" allDrilled="1" outline="0" showAll="0" measureFilter="1" dataSourceSort="1" defaultSubtotal="0" defaultAttributeDrillState="1">
      <items count="1">
        <item x="0"/>
      </items>
    </pivotField>
    <pivotField axis="axisRow" compact="0" allDrilled="1" outline="0" subtotalTop="0" showAll="0" sortType="descending" dataSourceSort="1" defaultSubtotal="0" defaultAttributeDrillState="1">
      <items count="4">
        <item x="0"/>
        <item x="1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4">
    <i>
      <x/>
    </i>
    <i>
      <x v="3"/>
    </i>
    <i>
      <x v="1"/>
    </i>
    <i>
      <x v="2"/>
    </i>
  </rowItems>
  <colItems count="1">
    <i/>
  </colItems>
  <dataFields count="1">
    <dataField fld="0" subtotal="count" baseField="0" baseItem="0"/>
  </dataFields>
  <formats count="4">
    <format dxfId="2">
      <pivotArea outline="0" fieldPosition="0">
        <references count="1">
          <reference field="2" count="1" selected="0">
            <x v="0"/>
          </reference>
        </references>
      </pivotArea>
    </format>
    <format dxfId="3">
      <pivotArea outline="0" fieldPosition="0">
        <references count="1">
          <reference field="2" count="1" selected="0">
            <x v="1"/>
          </reference>
        </references>
      </pivotArea>
    </format>
    <format dxfId="4">
      <pivotArea outline="0" fieldPosition="0">
        <references count="1">
          <reference field="2" count="1" selected="0">
            <x v="3"/>
          </reference>
        </references>
      </pivotArea>
    </format>
    <format dxfId="5">
      <pivotArea outline="0" fieldPosition="0">
        <references count="1">
          <reference field="2" count="1" selected="0">
            <x v="2"/>
          </reference>
        </references>
      </pivotArea>
    </format>
  </format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1" type="count" id="2" iMeasureHier="43">
      <autoFilter ref="A1">
        <filterColumn colId="0">
          <top10 top="0" val="1" filterVal="1"/>
        </filterColumn>
      </autoFilter>
    </filter>
  </filters>
  <rowHierarchiesUsage count="1">
    <rowHierarchyUsage hierarchyUsage="3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s]"/>
        <x15:activeTabTopLevelEntity name="[Dim_routes]"/>
        <x15:activeTabTopLevelEntity name="[Facttable_ridership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1B7441-7CDA-438D-8C96-E22E17F4F986}" name="PivotTable4" cacheId="354" applyNumberFormats="0" applyBorderFormats="0" applyFontFormats="0" applyPatternFormats="0" applyAlignmentFormats="0" applyWidthHeightFormats="1" dataCaption="Values" updatedVersion="8" minRefreshableVersion="3" useAutoFormatting="1" subtotalHiddenItems="1" rowGrandTotals="0" colGrandTotals="0" itemPrintTitles="1" createdVersion="8" indent="0" compact="0" compactData="0" multipleFieldFilters="0">
  <location ref="A13:B14" firstHeaderRow="1" firstDataRow="1" firstDataCol="1"/>
  <pivotFields count="2">
    <pivotField dataField="1" compact="0" outline="0" showAll="0" defaultSubtotal="0"/>
    <pivotField axis="axisRow" compact="0" allDrilled="1" outline="0" showAll="0" measureFilter="1" dataSourceSort="1" defaultSubtotal="0" defaultAttributeDrillState="1">
      <items count="1">
        <item x="0"/>
      </items>
    </pivotField>
  </pivotFields>
  <rowFields count="1">
    <field x="1"/>
  </rowFields>
  <rowItems count="1">
    <i>
      <x/>
    </i>
  </rowItems>
  <colItems count="1">
    <i/>
  </colItems>
  <dataFields count="1">
    <dataField fld="0" subtotal="count" baseField="0" baseItem="0"/>
  </dataFields>
  <pivotHierarchies count="5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1" type="count" id="2" iMeasureHier="43">
      <autoFilter ref="A1">
        <filterColumn colId="0">
          <top10 top="0" val="1" filterVal="1"/>
        </filterColumn>
      </autoFilter>
    </filter>
  </filters>
  <rowHierarchiesUsage count="1">
    <rowHierarchyUsage hierarchyUsage="1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s]"/>
        <x15:activeTabTopLevelEntity name="[Dim_rout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778713-23B5-4411-8B8F-03AD0704B64D}" name="PivotTable3" cacheId="357" applyNumberFormats="0" applyBorderFormats="0" applyFontFormats="0" applyPatternFormats="0" applyAlignmentFormats="0" applyWidthHeightFormats="1" dataCaption="Values" updatedVersion="8" minRefreshableVersion="3" useAutoFormatting="1" subtotalHiddenItems="1" rowGrandTotals="0" colGrandTotals="0" itemPrintTitles="1" createdVersion="8" indent="0" compact="0" compactData="0" multipleFieldFilters="0">
  <location ref="A8:B9" firstHeaderRow="1" firstDataRow="1" firstDataCol="1"/>
  <pivotFields count="2">
    <pivotField dataField="1" compact="0" outline="0" showAll="0" defaultSubtotal="0"/>
    <pivotField axis="axisRow" compact="0" allDrilled="1" outline="0" showAll="0" measureFilter="1" dataSourceSort="1" defaultSubtotal="0" defaultAttributeDrillState="1">
      <items count="1">
        <item x="0"/>
      </items>
    </pivotField>
  </pivotFields>
  <rowFields count="1">
    <field x="1"/>
  </rowFields>
  <rowItems count="1">
    <i>
      <x/>
    </i>
  </rowItems>
  <colItems count="1">
    <i/>
  </colItems>
  <dataFields count="1">
    <dataField fld="0" subtotal="count" baseField="0" baseItem="0" numFmtId="165"/>
  </dataFields>
  <formats count="1">
    <format dxfId="6">
      <pivotArea outline="0" collapsedLevelsAreSubtotals="1" fieldPosition="0"/>
    </format>
  </formats>
  <pivotHierarchies count="5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1" type="count" id="1" iMeasureHier="43">
      <autoFilter ref="A1">
        <filterColumn colId="0">
          <top10 val="1" filterVal="1"/>
        </filterColumn>
      </autoFilter>
    </filter>
  </filters>
  <rowHierarchiesUsage count="1">
    <rowHierarchyUsage hierarchyUsage="1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s]"/>
        <x15:activeTabTopLevelEntity name="[Dim_rout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C4B0FB-0F8C-44DE-8B7D-27736D3543A5}" name="PivotTable2" cacheId="360" applyNumberFormats="0" applyBorderFormats="0" applyFontFormats="0" applyPatternFormats="0" applyAlignmentFormats="0" applyWidthHeightFormats="1" dataCaption="Values" tag="f306cfd5-2b0b-44f0-9090-b1502f981786" updatedVersion="8" minRefreshableVersion="3" useAutoFormatting="1" subtotalHiddenItems="1" itemPrintTitles="1" createdVersion="8" indent="0" outline="1" outlineData="1" multipleFieldFilters="0">
  <location ref="A4:B5" firstHeaderRow="0" firstDataRow="1" firstDataCol="0"/>
  <pivotFields count="2"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2">
    <i>
      <x/>
    </i>
    <i i="1">
      <x v="1"/>
    </i>
  </colItems>
  <dataFields count="2">
    <dataField fld="0" subtotal="count" baseField="0" baseItem="0"/>
    <dataField fld="1" subtotal="count" baseField="0" baseItem="0" numFmtId="165"/>
  </dataFields>
  <formats count="2">
    <format dxfId="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">
      <pivotArea outline="0" collapsedLevelsAreSubtotals="1" fieldPosition="0"/>
    </format>
  </formats>
  <pivotHierarchies count="5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culation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74"/>
  <sheetViews>
    <sheetView topLeftCell="A55" workbookViewId="0">
      <selection activeCell="G75" sqref="G75"/>
    </sheetView>
  </sheetViews>
  <sheetFormatPr defaultRowHeight="14.4" x14ac:dyDescent="0.3"/>
  <cols>
    <col min="1" max="1" width="14.44140625" bestFit="1" customWidth="1"/>
    <col min="2" max="4" width="22.109375" bestFit="1" customWidth="1"/>
    <col min="5" max="5" width="21.44140625" bestFit="1" customWidth="1"/>
    <col min="9" max="9" width="11.33203125" bestFit="1" customWidth="1"/>
    <col min="10" max="12" width="22.109375" bestFit="1" customWidth="1"/>
  </cols>
  <sheetData>
    <row r="4" spans="1:10" x14ac:dyDescent="0.3">
      <c r="A4" t="s">
        <v>0</v>
      </c>
      <c r="B4" t="s">
        <v>1</v>
      </c>
      <c r="I4" s="1" t="s">
        <v>41</v>
      </c>
      <c r="J4" t="s">
        <v>0</v>
      </c>
    </row>
    <row r="5" spans="1:10" x14ac:dyDescent="0.3">
      <c r="A5" s="17">
        <v>6587</v>
      </c>
      <c r="B5" s="17">
        <v>32.935000000000002</v>
      </c>
      <c r="I5" s="28">
        <v>0.87291666666666667</v>
      </c>
      <c r="J5" s="2">
        <v>80</v>
      </c>
    </row>
    <row r="7" spans="1:10" x14ac:dyDescent="0.3">
      <c r="A7" t="s">
        <v>4</v>
      </c>
    </row>
    <row r="8" spans="1:10" x14ac:dyDescent="0.3">
      <c r="A8" s="1" t="s">
        <v>5</v>
      </c>
      <c r="B8" t="s">
        <v>0</v>
      </c>
      <c r="I8" s="1" t="s">
        <v>41</v>
      </c>
      <c r="J8" t="s">
        <v>0</v>
      </c>
    </row>
    <row r="9" spans="1:10" x14ac:dyDescent="0.3">
      <c r="A9" t="s">
        <v>2</v>
      </c>
      <c r="B9" s="17">
        <v>1322</v>
      </c>
      <c r="I9" s="28">
        <v>0.49166666666666664</v>
      </c>
      <c r="J9" s="2">
        <v>15</v>
      </c>
    </row>
    <row r="12" spans="1:10" x14ac:dyDescent="0.3">
      <c r="A12" t="s">
        <v>6</v>
      </c>
    </row>
    <row r="13" spans="1:10" x14ac:dyDescent="0.3">
      <c r="A13" s="1" t="s">
        <v>5</v>
      </c>
      <c r="B13" t="s">
        <v>0</v>
      </c>
    </row>
    <row r="14" spans="1:10" x14ac:dyDescent="0.3">
      <c r="A14" t="s">
        <v>3</v>
      </c>
      <c r="B14" s="2">
        <v>185</v>
      </c>
    </row>
    <row r="17" spans="1:5" x14ac:dyDescent="0.3">
      <c r="A17" s="1" t="s">
        <v>7</v>
      </c>
      <c r="B17" t="s">
        <v>0</v>
      </c>
    </row>
    <row r="18" spans="1:5" x14ac:dyDescent="0.3">
      <c r="A18" t="s">
        <v>8</v>
      </c>
      <c r="B18" s="17">
        <v>2243</v>
      </c>
    </row>
    <row r="19" spans="1:5" x14ac:dyDescent="0.3">
      <c r="A19" t="s">
        <v>10</v>
      </c>
      <c r="B19" s="17">
        <v>1653</v>
      </c>
    </row>
    <row r="20" spans="1:5" x14ac:dyDescent="0.3">
      <c r="A20" t="s">
        <v>11</v>
      </c>
      <c r="B20" s="17">
        <v>1346</v>
      </c>
    </row>
    <row r="21" spans="1:5" x14ac:dyDescent="0.3">
      <c r="A21" t="s">
        <v>9</v>
      </c>
      <c r="B21" s="17">
        <v>1345</v>
      </c>
    </row>
    <row r="25" spans="1:5" x14ac:dyDescent="0.3">
      <c r="A25" s="1" t="s">
        <v>12</v>
      </c>
      <c r="B25" t="s">
        <v>0</v>
      </c>
      <c r="D25" s="3" t="str">
        <f>A25</f>
        <v>Year</v>
      </c>
      <c r="E25" s="4" t="str">
        <f>B25</f>
        <v>Total Riders (Passengers)</v>
      </c>
    </row>
    <row r="26" spans="1:5" x14ac:dyDescent="0.3">
      <c r="A26">
        <v>2023</v>
      </c>
      <c r="B26" s="17">
        <v>5654</v>
      </c>
      <c r="D26" s="5">
        <f t="shared" ref="D26:D27" si="0">A26</f>
        <v>2023</v>
      </c>
      <c r="E26" s="6">
        <f t="shared" ref="E26:E27" si="1">B26</f>
        <v>5654</v>
      </c>
    </row>
    <row r="27" spans="1:5" x14ac:dyDescent="0.3">
      <c r="A27">
        <v>2024</v>
      </c>
      <c r="B27" s="17">
        <v>933</v>
      </c>
      <c r="D27" s="7">
        <f t="shared" si="0"/>
        <v>2024</v>
      </c>
      <c r="E27" s="8">
        <f t="shared" si="1"/>
        <v>933</v>
      </c>
    </row>
    <row r="29" spans="1:5" x14ac:dyDescent="0.3">
      <c r="D29" s="3" t="s">
        <v>13</v>
      </c>
      <c r="E29" s="11" t="s">
        <v>14</v>
      </c>
    </row>
    <row r="30" spans="1:5" x14ac:dyDescent="0.3">
      <c r="D30" s="12">
        <f>(E27-E26)/E26</f>
        <v>-0.83498408206579411</v>
      </c>
      <c r="E30" s="13">
        <f>D30</f>
        <v>-0.83498408206579411</v>
      </c>
    </row>
    <row r="32" spans="1:5" x14ac:dyDescent="0.3">
      <c r="D32" s="10" t="s">
        <v>15</v>
      </c>
    </row>
    <row r="33" spans="1:9" x14ac:dyDescent="0.3">
      <c r="D33" t="str">
        <f>IF(D30&lt;0,"YoY change suggests room for improvement", "We are doing well on the current Year")</f>
        <v>YoY change suggests room for improvement</v>
      </c>
    </row>
    <row r="35" spans="1:9" x14ac:dyDescent="0.3">
      <c r="A35" s="1" t="s">
        <v>17</v>
      </c>
      <c r="B35" t="s">
        <v>0</v>
      </c>
      <c r="C35" s="14" t="s">
        <v>25</v>
      </c>
      <c r="E35" s="15" t="s">
        <v>26</v>
      </c>
      <c r="F35" s="16" t="s">
        <v>26</v>
      </c>
      <c r="H35" t="str">
        <f>B45</f>
        <v>First Characters</v>
      </c>
      <c r="I35" t="str">
        <f>C45</f>
        <v>Total Riders (Passengers)</v>
      </c>
    </row>
    <row r="36" spans="1:9" x14ac:dyDescent="0.3">
      <c r="A36" t="s">
        <v>23</v>
      </c>
      <c r="B36" s="2">
        <v>762</v>
      </c>
      <c r="C36" t="str" cm="1">
        <f t="array" ref="C36">IFERROR(_xlfn.IFS(B36=$F$36,B36,B36=$F$37,B36,B36=$F$38,B36),"")</f>
        <v/>
      </c>
      <c r="E36" s="5">
        <v>1</v>
      </c>
      <c r="F36" s="6">
        <f>LARGE($B$36:$B$42,E36)</f>
        <v>1185</v>
      </c>
      <c r="H36" t="str">
        <f t="shared" ref="H36:I36" si="2">B46</f>
        <v>Sun</v>
      </c>
      <c r="I36">
        <f t="shared" si="2"/>
        <v>1185</v>
      </c>
    </row>
    <row r="37" spans="1:9" x14ac:dyDescent="0.3">
      <c r="A37" t="s">
        <v>19</v>
      </c>
      <c r="B37" s="2">
        <v>1085</v>
      </c>
      <c r="C37" cm="1">
        <f t="array" ref="C37">IFERROR(_xlfn.IFS(B37=$F$36,B37,B37=$F$37,B37,B37=$F$38,B37),"")</f>
        <v>1085</v>
      </c>
      <c r="E37" s="5">
        <v>2</v>
      </c>
      <c r="F37" s="6">
        <f>LARGE($B$36:$B$42,E37)</f>
        <v>1085</v>
      </c>
      <c r="H37" t="str">
        <f t="shared" ref="H37:I37" si="3">B47</f>
        <v>Mon</v>
      </c>
      <c r="I37">
        <f t="shared" si="3"/>
        <v>1085</v>
      </c>
    </row>
    <row r="38" spans="1:9" x14ac:dyDescent="0.3">
      <c r="A38" t="s">
        <v>24</v>
      </c>
      <c r="B38" s="2">
        <v>796</v>
      </c>
      <c r="C38" t="str" cm="1">
        <f t="array" ref="C38">IFERROR(_xlfn.IFS(B38=$F$36,B38,B38=$F$37,B38,B38=$F$38,B38),"")</f>
        <v/>
      </c>
      <c r="E38" s="7">
        <v>3</v>
      </c>
      <c r="F38" s="8">
        <f>LARGE($B$36:$B$42,E38)</f>
        <v>983</v>
      </c>
      <c r="H38" t="str">
        <f t="shared" ref="H38:I38" si="4">B48</f>
        <v>Tue</v>
      </c>
      <c r="I38">
        <f t="shared" si="4"/>
        <v>983</v>
      </c>
    </row>
    <row r="39" spans="1:9" x14ac:dyDescent="0.3">
      <c r="A39" t="s">
        <v>18</v>
      </c>
      <c r="B39" s="2">
        <v>1185</v>
      </c>
      <c r="C39" cm="1">
        <f t="array" ref="C39">IFERROR(_xlfn.IFS(B39=$F$36,B39,B39=$F$37,B39,B39=$F$38,B39),"")</f>
        <v>1185</v>
      </c>
      <c r="H39" t="str">
        <f t="shared" ref="H39:I39" si="5">B49</f>
        <v>Wed</v>
      </c>
      <c r="I39">
        <f t="shared" si="5"/>
        <v>887</v>
      </c>
    </row>
    <row r="40" spans="1:9" x14ac:dyDescent="0.3">
      <c r="A40" t="s">
        <v>22</v>
      </c>
      <c r="B40" s="2">
        <v>889</v>
      </c>
      <c r="C40" t="str" cm="1">
        <f t="array" ref="C40">IFERROR(_xlfn.IFS(B40=$F$36,B40,B40=$F$37,B40,B40=$F$38,B40),"")</f>
        <v/>
      </c>
      <c r="H40" t="str">
        <f t="shared" ref="H40:I40" si="6">B50</f>
        <v>Thu</v>
      </c>
      <c r="I40">
        <f t="shared" si="6"/>
        <v>889</v>
      </c>
    </row>
    <row r="41" spans="1:9" x14ac:dyDescent="0.3">
      <c r="A41" t="s">
        <v>20</v>
      </c>
      <c r="B41" s="2">
        <v>983</v>
      </c>
      <c r="C41" cm="1">
        <f t="array" ref="C41">IFERROR(_xlfn.IFS(B41=$F$36,B41,B41=$F$37,B41,B41=$F$38,B41),"")</f>
        <v>983</v>
      </c>
      <c r="H41" t="str">
        <f t="shared" ref="H41:I41" si="7">B51</f>
        <v>Fri</v>
      </c>
      <c r="I41">
        <f t="shared" si="7"/>
        <v>762</v>
      </c>
    </row>
    <row r="42" spans="1:9" x14ac:dyDescent="0.3">
      <c r="A42" t="s">
        <v>21</v>
      </c>
      <c r="B42" s="2">
        <v>887</v>
      </c>
      <c r="C42" t="str" cm="1">
        <f t="array" ref="C42">IFERROR(_xlfn.IFS(B42=$F$36,B42,B42=$F$37,B42,B42=$F$38,B42),"")</f>
        <v/>
      </c>
      <c r="H42" t="str">
        <f t="shared" ref="H42:I42" si="8">B52</f>
        <v>Sat</v>
      </c>
      <c r="I42">
        <f t="shared" si="8"/>
        <v>796</v>
      </c>
    </row>
    <row r="45" spans="1:9" x14ac:dyDescent="0.3">
      <c r="A45" s="1" t="s">
        <v>16</v>
      </c>
      <c r="B45" s="1" t="s">
        <v>42</v>
      </c>
      <c r="C45" t="s">
        <v>0</v>
      </c>
      <c r="D45" s="14" t="s">
        <v>25</v>
      </c>
    </row>
    <row r="46" spans="1:9" x14ac:dyDescent="0.3">
      <c r="A46">
        <v>0</v>
      </c>
      <c r="B46" t="s">
        <v>46</v>
      </c>
      <c r="C46" s="2">
        <v>1185</v>
      </c>
      <c r="D46" cm="1">
        <f t="array" ref="D46">IFERROR(_xlfn.IFS(C46=$F$36,C46,C46=$F$37,C46,C46=$F$38,C46),"")</f>
        <v>1185</v>
      </c>
    </row>
    <row r="47" spans="1:9" x14ac:dyDescent="0.3">
      <c r="A47">
        <v>1</v>
      </c>
      <c r="B47" t="s">
        <v>44</v>
      </c>
      <c r="C47" s="2">
        <v>1085</v>
      </c>
      <c r="D47" cm="1">
        <f t="array" ref="D47">IFERROR(_xlfn.IFS(C47=$F$36,C47,C47=$F$37,C47,C47=$F$38,C47),"")</f>
        <v>1085</v>
      </c>
    </row>
    <row r="48" spans="1:9" x14ac:dyDescent="0.3">
      <c r="A48">
        <v>2</v>
      </c>
      <c r="B48" t="s">
        <v>48</v>
      </c>
      <c r="C48" s="2">
        <v>983</v>
      </c>
      <c r="D48" cm="1">
        <f t="array" ref="D48">IFERROR(_xlfn.IFS(C48=$F$36,C48,C48=$F$37,C48,C48=$F$38,C48),"")</f>
        <v>983</v>
      </c>
    </row>
    <row r="49" spans="1:4" x14ac:dyDescent="0.3">
      <c r="A49">
        <v>3</v>
      </c>
      <c r="B49" t="s">
        <v>49</v>
      </c>
      <c r="C49" s="2">
        <v>887</v>
      </c>
      <c r="D49" t="str" cm="1">
        <f t="array" ref="D49">IFERROR(_xlfn.IFS(C49=$F$36,C49,C49=$F$37,C49,C49=$F$38,C49),"")</f>
        <v/>
      </c>
    </row>
    <row r="50" spans="1:4" x14ac:dyDescent="0.3">
      <c r="A50">
        <v>4</v>
      </c>
      <c r="B50" t="s">
        <v>47</v>
      </c>
      <c r="C50" s="2">
        <v>889</v>
      </c>
      <c r="D50" t="str" cm="1">
        <f t="array" ref="D50">IFERROR(_xlfn.IFS(C50=$F$36,C50,C50=$F$37,C50,C50=$F$38,C50),"")</f>
        <v/>
      </c>
    </row>
    <row r="51" spans="1:4" x14ac:dyDescent="0.3">
      <c r="A51">
        <v>5</v>
      </c>
      <c r="B51" t="s">
        <v>43</v>
      </c>
      <c r="C51" s="2">
        <v>762</v>
      </c>
      <c r="D51" t="str" cm="1">
        <f t="array" ref="D51">IFERROR(_xlfn.IFS(C51=$F$36,C51,C51=$F$37,C51,C51=$F$38,C51),"")</f>
        <v/>
      </c>
    </row>
    <row r="52" spans="1:4" x14ac:dyDescent="0.3">
      <c r="A52">
        <v>6</v>
      </c>
      <c r="B52" t="s">
        <v>45</v>
      </c>
      <c r="C52" s="2">
        <v>796</v>
      </c>
      <c r="D52" t="str" cm="1">
        <f t="array" ref="D52">IFERROR(_xlfn.IFS(C52=$F$36,C52,C52=$F$37,C52,C52=$F$38,C52),"")</f>
        <v/>
      </c>
    </row>
    <row r="55" spans="1:4" x14ac:dyDescent="0.3">
      <c r="A55" s="1" t="s">
        <v>27</v>
      </c>
      <c r="B55" t="s">
        <v>0</v>
      </c>
    </row>
    <row r="56" spans="1:4" x14ac:dyDescent="0.3">
      <c r="A56" t="s">
        <v>29</v>
      </c>
      <c r="B56" s="2">
        <v>933</v>
      </c>
    </row>
    <row r="57" spans="1:4" x14ac:dyDescent="0.3">
      <c r="A57" t="s">
        <v>28</v>
      </c>
      <c r="B57" s="2">
        <v>5654</v>
      </c>
    </row>
    <row r="60" spans="1:4" x14ac:dyDescent="0.3">
      <c r="A60" s="1" t="s">
        <v>30</v>
      </c>
      <c r="B60" t="s">
        <v>34</v>
      </c>
    </row>
    <row r="61" spans="1:4" x14ac:dyDescent="0.3">
      <c r="A61" t="s">
        <v>31</v>
      </c>
      <c r="B61" s="2">
        <v>20</v>
      </c>
    </row>
    <row r="62" spans="1:4" x14ac:dyDescent="0.3">
      <c r="A62" t="s">
        <v>32</v>
      </c>
      <c r="B62" s="2">
        <v>19</v>
      </c>
    </row>
    <row r="63" spans="1:4" x14ac:dyDescent="0.3">
      <c r="A63" t="s">
        <v>33</v>
      </c>
      <c r="B63" s="2">
        <v>38</v>
      </c>
    </row>
    <row r="66" spans="1:3" x14ac:dyDescent="0.3">
      <c r="A66" s="18" t="str">
        <f>A60</f>
        <v>Bus Utilization Category</v>
      </c>
      <c r="B66" s="19" t="s">
        <v>35</v>
      </c>
      <c r="C66" s="20" t="s">
        <v>36</v>
      </c>
    </row>
    <row r="67" spans="1:3" x14ac:dyDescent="0.3">
      <c r="A67" s="5" t="str">
        <f t="shared" ref="A67:B67" si="9">A61</f>
        <v>Over-Utilized</v>
      </c>
      <c r="B67" s="21">
        <f>B61/SUM($B$61:$B$63)</f>
        <v>0.25974025974025972</v>
      </c>
      <c r="C67" s="22">
        <f>1-B67</f>
        <v>0.74025974025974028</v>
      </c>
    </row>
    <row r="68" spans="1:3" x14ac:dyDescent="0.3">
      <c r="A68" s="5" t="str">
        <f t="shared" ref="A68:B68" si="10">A62</f>
        <v>Under-Utilized</v>
      </c>
      <c r="B68" s="21">
        <f t="shared" ref="B68:B69" si="11">B62/SUM($B$61:$B$63)</f>
        <v>0.24675324675324675</v>
      </c>
      <c r="C68" s="22">
        <f t="shared" ref="C68:C69" si="12">1-B68</f>
        <v>0.75324675324675328</v>
      </c>
    </row>
    <row r="69" spans="1:3" x14ac:dyDescent="0.3">
      <c r="A69" s="7" t="str">
        <f t="shared" ref="A69:B69" si="13">A63</f>
        <v>Well-Utilized</v>
      </c>
      <c r="B69" s="23">
        <f t="shared" si="11"/>
        <v>0.4935064935064935</v>
      </c>
      <c r="C69" s="24">
        <f>1-B69</f>
        <v>0.50649350649350655</v>
      </c>
    </row>
    <row r="72" spans="1:3" x14ac:dyDescent="0.3">
      <c r="A72" s="1" t="s">
        <v>37</v>
      </c>
      <c r="B72" t="s">
        <v>0</v>
      </c>
    </row>
    <row r="73" spans="1:3" x14ac:dyDescent="0.3">
      <c r="A73" t="s">
        <v>38</v>
      </c>
      <c r="B73" s="9">
        <v>0.35387885228480342</v>
      </c>
    </row>
    <row r="74" spans="1:3" x14ac:dyDescent="0.3">
      <c r="A74" t="s">
        <v>39</v>
      </c>
      <c r="B74" s="9">
        <v>0.64612114771519658</v>
      </c>
    </row>
  </sheetData>
  <pageMargins left="0.7" right="0.7" top="0.75" bottom="0.75" header="0.3" footer="0.3"/>
  <pageSetup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5574-F239-49EB-A58B-587829E09A5E}">
  <dimension ref="A1:B11"/>
  <sheetViews>
    <sheetView showGridLines="0" tabSelected="1" view="pageBreakPreview" zoomScale="115" zoomScaleNormal="85" zoomScaleSheetLayoutView="115" workbookViewId="0">
      <selection activeCell="P14" sqref="P14"/>
    </sheetView>
  </sheetViews>
  <sheetFormatPr defaultColWidth="14.44140625" defaultRowHeight="19.8" customHeight="1" x14ac:dyDescent="0.3"/>
  <cols>
    <col min="1" max="13" width="8.6640625" style="25" customWidth="1"/>
    <col min="14" max="14" width="3.5546875" style="25" customWidth="1"/>
    <col min="15" max="16" width="8.6640625" style="25" customWidth="1"/>
    <col min="17" max="17" width="1.77734375" style="25" customWidth="1"/>
    <col min="18" max="20" width="8.6640625" style="25" customWidth="1"/>
    <col min="21" max="16384" width="14.44140625" style="25"/>
  </cols>
  <sheetData>
    <row r="1" spans="1:2" ht="13.8" customHeight="1" x14ac:dyDescent="0.3"/>
    <row r="11" spans="1:2" ht="19.8" customHeight="1" x14ac:dyDescent="0.4">
      <c r="A11" s="26" t="s">
        <v>40</v>
      </c>
      <c r="B11" s="27"/>
    </row>
  </sheetData>
  <pageMargins left="0.23622047244094491" right="0.23622047244094491" top="0.78740157480314965" bottom="0.74803149606299213" header="0.31496062992125984" footer="0.31496062992125984"/>
  <pageSetup paperSize="9" scale="12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60DA-A0A8-4E42-9363-1FCACE1244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34.xml>��
</file>

<file path=customXml/itemProps1.xml><?xml version="1.0" encoding="utf-8"?>
<ds:datastoreItem xmlns:ds="http://schemas.openxmlformats.org/officeDocument/2006/customXml" ds:itemID="{0D31A242-2398-47DB-842F-3BCFC4A2816E}">
  <ds:schemaRefs/>
</ds:datastoreItem>
</file>

<file path=customXml/itemProps2.xml><?xml version="1.0" encoding="utf-8"?>
<ds:datastoreItem xmlns:ds="http://schemas.openxmlformats.org/officeDocument/2006/customXml" ds:itemID="{1BD67CF4-0121-41F7-A83B-67B99137E11B}">
  <ds:schemaRefs/>
</ds:datastoreItem>
</file>

<file path=customXml/itemProps3.xml><?xml version="1.0" encoding="utf-8"?>
<ds:datastoreItem xmlns:ds="http://schemas.openxmlformats.org/officeDocument/2006/customXml" ds:itemID="{DF88E016-C911-4744-957C-9EABC636DFEE}">
  <ds:schemaRefs/>
</ds:datastoreItem>
</file>

<file path=customXml/itemProps4.xml><?xml version="1.0" encoding="utf-8"?>
<ds:datastoreItem xmlns:ds="http://schemas.openxmlformats.org/officeDocument/2006/customXml" ds:itemID="{2731B9DD-1E9B-43F1-961A-97CA958F266D}">
  <ds:schemaRefs/>
</ds:datastoreItem>
</file>

<file path=customXml/itemProps5.xml><?xml version="1.0" encoding="utf-8"?>
<ds:datastoreItem xmlns:ds="http://schemas.openxmlformats.org/officeDocument/2006/customXml" ds:itemID="{E1C9A48D-3A8D-42C5-93FD-B7AB53FA1D01}">
  <ds:schemaRefs/>
</ds:datastoreItem>
</file>

<file path=customXml/itemProps6.xml><?xml version="1.0" encoding="utf-8"?>
<ds:datastoreItem xmlns:ds="http://schemas.openxmlformats.org/officeDocument/2006/customXml" ds:itemID="{4D05A531-E3A3-4285-83CE-C6802888A215}">
  <ds:schemaRefs/>
</ds:datastoreItem>
</file>

<file path=customXml/itemProps7.xml><?xml version="1.0" encoding="utf-8"?>
<ds:datastoreItem xmlns:ds="http://schemas.openxmlformats.org/officeDocument/2006/customXml" ds:itemID="{44317174-003D-4C23-A070-235F2BE20302}">
  <ds:schemaRefs/>
</ds:datastoreItem>
</file>

<file path=customXml/itemProps8.xml><?xml version="1.0" encoding="utf-8"?>
<ds:datastoreItem xmlns:ds="http://schemas.openxmlformats.org/officeDocument/2006/customXml" ds:itemID="{89BFE376-A786-402D-BA81-DDD495AC85EB}">
  <ds:schemaRefs/>
</ds:datastoreItem>
</file>

<file path=customXml/itemProps9.xml><?xml version="1.0" encoding="utf-8"?>
<ds:datastoreItem xmlns:ds="http://schemas.openxmlformats.org/officeDocument/2006/customXml" ds:itemID="{C24AFA96-ED60-4F3A-8555-F27D35BF1C55}">
  <ds:schemaRefs/>
</ds:datastoreItem>
</file>

<file path=customXml/itemProps10.xml><?xml version="1.0" encoding="utf-8"?>
<ds:datastoreItem xmlns:ds="http://schemas.openxmlformats.org/officeDocument/2006/customXml" ds:itemID="{F1C721EE-51D8-4E47-8180-49F8DE021F34}">
  <ds:schemaRefs/>
</ds:datastoreItem>
</file>

<file path=customXml/itemProps11.xml><?xml version="1.0" encoding="utf-8"?>
<ds:datastoreItem xmlns:ds="http://schemas.openxmlformats.org/officeDocument/2006/customXml" ds:itemID="{AD8F4EA1-BB89-486B-A83E-645F861C9F7B}">
  <ds:schemaRefs/>
</ds:datastoreItem>
</file>

<file path=customXml/itemProps12.xml><?xml version="1.0" encoding="utf-8"?>
<ds:datastoreItem xmlns:ds="http://schemas.openxmlformats.org/officeDocument/2006/customXml" ds:itemID="{A6D9DB47-84DA-4883-ABB7-9F0426E8702F}">
  <ds:schemaRefs/>
</ds:datastoreItem>
</file>

<file path=customXml/itemProps13.xml><?xml version="1.0" encoding="utf-8"?>
<ds:datastoreItem xmlns:ds="http://schemas.openxmlformats.org/officeDocument/2006/customXml" ds:itemID="{987BC0EA-44F5-4C73-B731-C777F9D97CD6}">
  <ds:schemaRefs/>
</ds:datastoreItem>
</file>

<file path=customXml/itemProps14.xml><?xml version="1.0" encoding="utf-8"?>
<ds:datastoreItem xmlns:ds="http://schemas.openxmlformats.org/officeDocument/2006/customXml" ds:itemID="{DE73FEAE-5293-413C-B1D4-D0C03D51DA63}">
  <ds:schemaRefs/>
</ds:datastoreItem>
</file>

<file path=customXml/itemProps15.xml><?xml version="1.0" encoding="utf-8"?>
<ds:datastoreItem xmlns:ds="http://schemas.openxmlformats.org/officeDocument/2006/customXml" ds:itemID="{7C4C1AD7-043F-4B5A-A16B-827FA494DD88}">
  <ds:schemaRefs/>
</ds:datastoreItem>
</file>

<file path=customXml/itemProps16.xml><?xml version="1.0" encoding="utf-8"?>
<ds:datastoreItem xmlns:ds="http://schemas.openxmlformats.org/officeDocument/2006/customXml" ds:itemID="{02D030B6-47E2-4B7E-A16A-1C873F964762}">
  <ds:schemaRefs/>
</ds:datastoreItem>
</file>

<file path=customXml/itemProps17.xml><?xml version="1.0" encoding="utf-8"?>
<ds:datastoreItem xmlns:ds="http://schemas.openxmlformats.org/officeDocument/2006/customXml" ds:itemID="{ACFDED0C-20AA-41FD-9D3C-7EB712A1F524}">
  <ds:schemaRefs>
    <ds:schemaRef ds:uri="http://schemas.microsoft.com/DataMashup"/>
  </ds:schemaRefs>
</ds:datastoreItem>
</file>

<file path=customXml/itemProps18.xml><?xml version="1.0" encoding="utf-8"?>
<ds:datastoreItem xmlns:ds="http://schemas.openxmlformats.org/officeDocument/2006/customXml" ds:itemID="{5276E876-3F14-41B2-89D2-5DD9A80E4534}">
  <ds:schemaRefs/>
</ds:datastoreItem>
</file>

<file path=customXml/itemProps19.xml><?xml version="1.0" encoding="utf-8"?>
<ds:datastoreItem xmlns:ds="http://schemas.openxmlformats.org/officeDocument/2006/customXml" ds:itemID="{22EF22D2-101E-442A-AF4A-A53716897AD7}">
  <ds:schemaRefs/>
</ds:datastoreItem>
</file>

<file path=customXml/itemProps20.xml><?xml version="1.0" encoding="utf-8"?>
<ds:datastoreItem xmlns:ds="http://schemas.openxmlformats.org/officeDocument/2006/customXml" ds:itemID="{88278DF3-A136-4418-BE4D-DE1706B58BE9}">
  <ds:schemaRefs/>
</ds:datastoreItem>
</file>

<file path=customXml/itemProps21.xml><?xml version="1.0" encoding="utf-8"?>
<ds:datastoreItem xmlns:ds="http://schemas.openxmlformats.org/officeDocument/2006/customXml" ds:itemID="{750A8C7B-C0A8-443C-8B30-14870306A561}">
  <ds:schemaRefs/>
</ds:datastoreItem>
</file>

<file path=customXml/itemProps22.xml><?xml version="1.0" encoding="utf-8"?>
<ds:datastoreItem xmlns:ds="http://schemas.openxmlformats.org/officeDocument/2006/customXml" ds:itemID="{3E70B073-0EDC-4C07-B1F8-0313220F376C}">
  <ds:schemaRefs/>
</ds:datastoreItem>
</file>

<file path=customXml/itemProps23.xml><?xml version="1.0" encoding="utf-8"?>
<ds:datastoreItem xmlns:ds="http://schemas.openxmlformats.org/officeDocument/2006/customXml" ds:itemID="{6C363FF4-793F-4558-BF43-56C7FA1068B1}">
  <ds:schemaRefs/>
</ds:datastoreItem>
</file>

<file path=customXml/itemProps24.xml><?xml version="1.0" encoding="utf-8"?>
<ds:datastoreItem xmlns:ds="http://schemas.openxmlformats.org/officeDocument/2006/customXml" ds:itemID="{0BC2890E-DA8C-49D6-A937-992E9CAB7C07}">
  <ds:schemaRefs/>
</ds:datastoreItem>
</file>

<file path=customXml/itemProps25.xml><?xml version="1.0" encoding="utf-8"?>
<ds:datastoreItem xmlns:ds="http://schemas.openxmlformats.org/officeDocument/2006/customXml" ds:itemID="{683E44C0-5332-4C76-BBF7-51524A97E423}">
  <ds:schemaRefs/>
</ds:datastoreItem>
</file>

<file path=customXml/itemProps26.xml><?xml version="1.0" encoding="utf-8"?>
<ds:datastoreItem xmlns:ds="http://schemas.openxmlformats.org/officeDocument/2006/customXml" ds:itemID="{A7ED0315-96FE-410D-A265-ED1EB44AEF84}">
  <ds:schemaRefs/>
</ds:datastoreItem>
</file>

<file path=customXml/itemProps27.xml><?xml version="1.0" encoding="utf-8"?>
<ds:datastoreItem xmlns:ds="http://schemas.openxmlformats.org/officeDocument/2006/customXml" ds:itemID="{A834B406-B378-487B-A46B-05469EEB7BDC}">
  <ds:schemaRefs/>
</ds:datastoreItem>
</file>

<file path=customXml/itemProps28.xml><?xml version="1.0" encoding="utf-8"?>
<ds:datastoreItem xmlns:ds="http://schemas.openxmlformats.org/officeDocument/2006/customXml" ds:itemID="{899898D6-B4D1-400B-8FDA-E30361DD9D81}">
  <ds:schemaRefs/>
</ds:datastoreItem>
</file>

<file path=customXml/itemProps29.xml><?xml version="1.0" encoding="utf-8"?>
<ds:datastoreItem xmlns:ds="http://schemas.openxmlformats.org/officeDocument/2006/customXml" ds:itemID="{3C78C9ED-1A90-4A53-A222-D7ACB5D7AE2B}">
  <ds:schemaRefs/>
</ds:datastoreItem>
</file>

<file path=customXml/itemProps30.xml><?xml version="1.0" encoding="utf-8"?>
<ds:datastoreItem xmlns:ds="http://schemas.openxmlformats.org/officeDocument/2006/customXml" ds:itemID="{4684B8FF-A7A4-4327-8079-AAA29ADC1E7B}">
  <ds:schemaRefs/>
</ds:datastoreItem>
</file>

<file path=customXml/itemProps31.xml><?xml version="1.0" encoding="utf-8"?>
<ds:datastoreItem xmlns:ds="http://schemas.openxmlformats.org/officeDocument/2006/customXml" ds:itemID="{226171DE-751A-4EAC-8366-7CD5AA3428D5}">
  <ds:schemaRefs/>
</ds:datastoreItem>
</file>

<file path=customXml/itemProps32.xml><?xml version="1.0" encoding="utf-8"?>
<ds:datastoreItem xmlns:ds="http://schemas.openxmlformats.org/officeDocument/2006/customXml" ds:itemID="{195D626C-8EB0-4BB3-AE7B-E2CDCEE48E06}">
  <ds:schemaRefs/>
</ds:datastoreItem>
</file>

<file path=customXml/itemProps33.xml><?xml version="1.0" encoding="utf-8"?>
<ds:datastoreItem xmlns:ds="http://schemas.openxmlformats.org/officeDocument/2006/customXml" ds:itemID="{76BFBA2E-78F3-4C6E-935E-3BC6A4BE0EEC}">
  <ds:schemaRefs/>
</ds:datastoreItem>
</file>

<file path=customXml/itemProps34.xml><?xml version="1.0" encoding="utf-8"?>
<ds:datastoreItem xmlns:ds="http://schemas.openxmlformats.org/officeDocument/2006/customXml" ds:itemID="{B6ACF423-C25F-47FE-A1D6-4936F418A60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Analysis 01</vt:lpstr>
      <vt:lpstr>layout</vt:lpstr>
      <vt:lpstr>Sheet2</vt:lpstr>
      <vt:lpstr>layout!Print_Area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Makis</dc:creator>
  <cp:lastModifiedBy>Maricris Resma</cp:lastModifiedBy>
  <cp:lastPrinted>2024-04-25T20:30:15Z</cp:lastPrinted>
  <dcterms:created xsi:type="dcterms:W3CDTF">2015-06-05T18:17:20Z</dcterms:created>
  <dcterms:modified xsi:type="dcterms:W3CDTF">2024-04-25T20:30:16Z</dcterms:modified>
</cp:coreProperties>
</file>