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7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2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4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25" windowWidth="15150" windowHeight="9330" tabRatio="902" activeTab="1"/>
  </bookViews>
  <sheets>
    <sheet name="specimens &amp; settings" sheetId="154" r:id="rId1"/>
    <sheet name="summary" sheetId="88" r:id="rId2"/>
    <sheet name="B1a" sheetId="160" r:id="rId3"/>
    <sheet name="B1b" sheetId="175" r:id="rId4"/>
    <sheet name="B2a" sheetId="161" r:id="rId5"/>
    <sheet name="B2b" sheetId="170" r:id="rId6"/>
    <sheet name="B3a" sheetId="162" r:id="rId7"/>
    <sheet name="B3b" sheetId="179" r:id="rId8"/>
    <sheet name="B4a" sheetId="163" r:id="rId9"/>
    <sheet name="B4b" sheetId="181" r:id="rId10"/>
    <sheet name="B5a" sheetId="164" r:id="rId11"/>
    <sheet name="B5b" sheetId="182" r:id="rId12"/>
    <sheet name="B6a" sheetId="165" r:id="rId13"/>
    <sheet name="B6b" sheetId="177" r:id="rId14"/>
    <sheet name="B7a" sheetId="187" r:id="rId15"/>
    <sheet name="B7b" sheetId="178" r:id="rId16"/>
    <sheet name="B8a" sheetId="192" r:id="rId17"/>
    <sheet name="B8b" sheetId="191" r:id="rId18"/>
    <sheet name="T1a" sheetId="176" r:id="rId19"/>
    <sheet name="T1b" sheetId="171" r:id="rId20"/>
    <sheet name="T2a" sheetId="159" r:id="rId21"/>
    <sheet name="T2b" sheetId="174" r:id="rId22"/>
    <sheet name="T3a" sheetId="156" r:id="rId23"/>
    <sheet name="T3b" sheetId="173" r:id="rId24"/>
    <sheet name="T4a" sheetId="155" r:id="rId25"/>
    <sheet name="T4b" sheetId="183" r:id="rId26"/>
    <sheet name="T5a" sheetId="189" r:id="rId27"/>
    <sheet name="T5b" sheetId="190" r:id="rId28"/>
    <sheet name="T6a" sheetId="188" r:id="rId29"/>
    <sheet name="T6b" sheetId="184" r:id="rId30"/>
    <sheet name="T7a" sheetId="157" r:id="rId31"/>
    <sheet name="T7b" sheetId="186" r:id="rId32"/>
    <sheet name="T8a" sheetId="169" r:id="rId33"/>
    <sheet name="T8b" sheetId="185" r:id="rId3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summary!$A$26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K10" i="88" l="1"/>
  <c r="K9" i="88" l="1"/>
  <c r="J9" i="88" l="1"/>
  <c r="G15" i="88" l="1"/>
  <c r="F15" i="88"/>
  <c r="E15" i="88"/>
  <c r="D15" i="88"/>
  <c r="H20" i="192"/>
  <c r="J20" i="192" s="1"/>
  <c r="G20" i="192"/>
  <c r="I20" i="192" s="1"/>
  <c r="H19" i="192"/>
  <c r="J19" i="192" s="1"/>
  <c r="G19" i="192"/>
  <c r="I19" i="192" s="1"/>
  <c r="H18" i="192"/>
  <c r="J18" i="192" s="1"/>
  <c r="G18" i="192"/>
  <c r="H17" i="192"/>
  <c r="J17" i="192" s="1"/>
  <c r="G17" i="192"/>
  <c r="I17" i="192" s="1"/>
  <c r="H16" i="192"/>
  <c r="J16" i="192" s="1"/>
  <c r="G16" i="192"/>
  <c r="H15" i="192"/>
  <c r="J15" i="192" s="1"/>
  <c r="G15" i="192"/>
  <c r="H14" i="192"/>
  <c r="J14" i="192" s="1"/>
  <c r="G14" i="192"/>
  <c r="H13" i="192"/>
  <c r="J13" i="192" s="1"/>
  <c r="G13" i="192"/>
  <c r="H12" i="192"/>
  <c r="J12" i="192" s="1"/>
  <c r="G12" i="192"/>
  <c r="I12" i="192" s="1"/>
  <c r="H11" i="192"/>
  <c r="J11" i="192" s="1"/>
  <c r="G11" i="192"/>
  <c r="I11" i="192" s="1"/>
  <c r="H10" i="192"/>
  <c r="J10" i="192" s="1"/>
  <c r="G10" i="192"/>
  <c r="H6" i="192"/>
  <c r="E6" i="192"/>
  <c r="D6" i="192"/>
  <c r="F5" i="192"/>
  <c r="E5" i="192"/>
  <c r="D5" i="192"/>
  <c r="C5" i="192"/>
  <c r="B5" i="192"/>
  <c r="H4" i="192"/>
  <c r="G4" i="192"/>
  <c r="F4" i="192"/>
  <c r="F6" i="192" s="1"/>
  <c r="E4" i="192"/>
  <c r="D4" i="192"/>
  <c r="C4" i="192"/>
  <c r="B4" i="192"/>
  <c r="H32" i="191"/>
  <c r="J32" i="191" s="1"/>
  <c r="G32" i="191"/>
  <c r="I32" i="191" s="1"/>
  <c r="H31" i="191"/>
  <c r="J31" i="191" s="1"/>
  <c r="G31" i="191"/>
  <c r="I31" i="191" s="1"/>
  <c r="H30" i="191"/>
  <c r="J30" i="191" s="1"/>
  <c r="G30" i="191"/>
  <c r="I30" i="191" s="1"/>
  <c r="H29" i="191"/>
  <c r="J29" i="191" s="1"/>
  <c r="G29" i="191"/>
  <c r="H28" i="191"/>
  <c r="J28" i="191" s="1"/>
  <c r="G28" i="191"/>
  <c r="I28" i="191" s="1"/>
  <c r="H27" i="191"/>
  <c r="J27" i="191" s="1"/>
  <c r="G27" i="191"/>
  <c r="I27" i="191" s="1"/>
  <c r="I26" i="191"/>
  <c r="H26" i="191"/>
  <c r="J26" i="191" s="1"/>
  <c r="G26" i="191"/>
  <c r="H25" i="191"/>
  <c r="J25" i="191" s="1"/>
  <c r="G25" i="191"/>
  <c r="H24" i="191"/>
  <c r="J24" i="191" s="1"/>
  <c r="G24" i="191"/>
  <c r="I24" i="191" s="1"/>
  <c r="H23" i="191"/>
  <c r="J23" i="191" s="1"/>
  <c r="G23" i="191"/>
  <c r="I23" i="191" s="1"/>
  <c r="I22" i="191"/>
  <c r="H22" i="191"/>
  <c r="J22" i="191" s="1"/>
  <c r="G22" i="191"/>
  <c r="H21" i="191"/>
  <c r="J21" i="191" s="1"/>
  <c r="G21" i="191"/>
  <c r="H20" i="191"/>
  <c r="J20" i="191" s="1"/>
  <c r="G20" i="191"/>
  <c r="I20" i="191" s="1"/>
  <c r="H19" i="191"/>
  <c r="J19" i="191" s="1"/>
  <c r="G19" i="191"/>
  <c r="I19" i="191" s="1"/>
  <c r="I18" i="191"/>
  <c r="H18" i="191"/>
  <c r="J18" i="191" s="1"/>
  <c r="G18" i="191"/>
  <c r="H17" i="191"/>
  <c r="J17" i="191" s="1"/>
  <c r="G17" i="191"/>
  <c r="H16" i="191"/>
  <c r="J16" i="191" s="1"/>
  <c r="G16" i="191"/>
  <c r="H15" i="191"/>
  <c r="J15" i="191" s="1"/>
  <c r="G15" i="191"/>
  <c r="H14" i="191"/>
  <c r="J14" i="191" s="1"/>
  <c r="G14" i="191"/>
  <c r="H13" i="191"/>
  <c r="J13" i="191" s="1"/>
  <c r="G13" i="191"/>
  <c r="H12" i="191"/>
  <c r="J12" i="191" s="1"/>
  <c r="G12" i="191"/>
  <c r="H11" i="191"/>
  <c r="J11" i="191" s="1"/>
  <c r="G11" i="191"/>
  <c r="H10" i="191"/>
  <c r="J10" i="191" s="1"/>
  <c r="G10" i="191"/>
  <c r="H6" i="191"/>
  <c r="E6" i="191"/>
  <c r="D6" i="191"/>
  <c r="I5" i="191"/>
  <c r="F5" i="191"/>
  <c r="E5" i="191"/>
  <c r="D5" i="191"/>
  <c r="C5" i="191"/>
  <c r="B5" i="191"/>
  <c r="F4" i="191"/>
  <c r="F6" i="191" s="1"/>
  <c r="E4" i="191"/>
  <c r="D4" i="191"/>
  <c r="C4" i="191"/>
  <c r="B4" i="191"/>
  <c r="I14" i="192" l="1"/>
  <c r="H5" i="192"/>
  <c r="G5" i="192"/>
  <c r="I16" i="192"/>
  <c r="I18" i="192"/>
  <c r="I13" i="192"/>
  <c r="I15" i="192"/>
  <c r="L5" i="192"/>
  <c r="J5" i="192"/>
  <c r="I10" i="192"/>
  <c r="K5" i="192" s="1"/>
  <c r="I5" i="192"/>
  <c r="G5" i="191"/>
  <c r="G4" i="191"/>
  <c r="I17" i="191"/>
  <c r="I21" i="191"/>
  <c r="I25" i="191"/>
  <c r="I29" i="191"/>
  <c r="L5" i="191"/>
  <c r="H4" i="191"/>
  <c r="H5" i="191"/>
  <c r="J5" i="191"/>
  <c r="I10" i="191"/>
  <c r="I11" i="191"/>
  <c r="I12" i="191"/>
  <c r="I13" i="191"/>
  <c r="I14" i="191"/>
  <c r="I15" i="191"/>
  <c r="I16" i="191"/>
  <c r="G20" i="88"/>
  <c r="F20" i="88"/>
  <c r="L6" i="192" l="1"/>
  <c r="J6" i="192"/>
  <c r="K5" i="191"/>
  <c r="J6" i="191" s="1"/>
  <c r="O5" i="191" s="1"/>
  <c r="G26" i="190"/>
  <c r="I26" i="190" s="1"/>
  <c r="H26" i="190"/>
  <c r="J26" i="190" s="1"/>
  <c r="G27" i="190"/>
  <c r="H27" i="190"/>
  <c r="I27" i="190"/>
  <c r="J27" i="190"/>
  <c r="G28" i="190"/>
  <c r="H28" i="190"/>
  <c r="I28" i="190"/>
  <c r="J28" i="190"/>
  <c r="G29" i="190"/>
  <c r="H29" i="190"/>
  <c r="I29" i="190"/>
  <c r="J29" i="190"/>
  <c r="G30" i="190"/>
  <c r="H30" i="190"/>
  <c r="I30" i="190"/>
  <c r="J30" i="190"/>
  <c r="G31" i="190"/>
  <c r="H31" i="190"/>
  <c r="I31" i="190"/>
  <c r="J31" i="190"/>
  <c r="G32" i="190"/>
  <c r="H32" i="190"/>
  <c r="I32" i="190"/>
  <c r="J32" i="190"/>
  <c r="G33" i="190"/>
  <c r="H33" i="190"/>
  <c r="I33" i="190"/>
  <c r="J33" i="190"/>
  <c r="G34" i="190"/>
  <c r="H34" i="190"/>
  <c r="I34" i="190"/>
  <c r="J34" i="190"/>
  <c r="G35" i="190"/>
  <c r="H35" i="190"/>
  <c r="I35" i="190"/>
  <c r="J35" i="190"/>
  <c r="G36" i="190"/>
  <c r="H36" i="190"/>
  <c r="I36" i="190"/>
  <c r="J36" i="190"/>
  <c r="G37" i="190"/>
  <c r="H37" i="190"/>
  <c r="I37" i="190"/>
  <c r="J37" i="190"/>
  <c r="G38" i="190"/>
  <c r="H38" i="190"/>
  <c r="I38" i="190"/>
  <c r="J38" i="190"/>
  <c r="G39" i="190"/>
  <c r="H39" i="190"/>
  <c r="I39" i="190"/>
  <c r="J39" i="190"/>
  <c r="G40" i="190"/>
  <c r="H40" i="190"/>
  <c r="I40" i="190"/>
  <c r="J40" i="190"/>
  <c r="G41" i="190"/>
  <c r="H41" i="190"/>
  <c r="I41" i="190"/>
  <c r="J41" i="190"/>
  <c r="G42" i="190"/>
  <c r="H42" i="190"/>
  <c r="I42" i="190"/>
  <c r="J42" i="190"/>
  <c r="G43" i="190"/>
  <c r="H43" i="190"/>
  <c r="I43" i="190"/>
  <c r="J43" i="190"/>
  <c r="G44" i="190"/>
  <c r="H44" i="190"/>
  <c r="I44" i="190"/>
  <c r="J44" i="190"/>
  <c r="G45" i="190"/>
  <c r="H45" i="190"/>
  <c r="I45" i="190"/>
  <c r="J45" i="190"/>
  <c r="G46" i="190"/>
  <c r="H46" i="190"/>
  <c r="I46" i="190"/>
  <c r="J46" i="190"/>
  <c r="G47" i="190"/>
  <c r="H47" i="190"/>
  <c r="I47" i="190"/>
  <c r="J47" i="190"/>
  <c r="G48" i="190"/>
  <c r="H48" i="190"/>
  <c r="I48" i="190"/>
  <c r="J48" i="190"/>
  <c r="G49" i="190"/>
  <c r="H49" i="190"/>
  <c r="I49" i="190"/>
  <c r="J49" i="190"/>
  <c r="G50" i="190"/>
  <c r="H50" i="190"/>
  <c r="I50" i="190"/>
  <c r="J50" i="190"/>
  <c r="P6" i="192" l="1"/>
  <c r="P5" i="192"/>
  <c r="N6" i="192"/>
  <c r="N5" i="192"/>
  <c r="B6" i="192"/>
  <c r="C6" i="192"/>
  <c r="O6" i="192"/>
  <c r="O5" i="192"/>
  <c r="B6" i="191"/>
  <c r="O6" i="191"/>
  <c r="N5" i="191"/>
  <c r="C6" i="191"/>
  <c r="G6" i="191" s="1"/>
  <c r="N6" i="191"/>
  <c r="L6" i="191"/>
  <c r="P5" i="191" s="1"/>
  <c r="H25" i="190"/>
  <c r="J25" i="190" s="1"/>
  <c r="G25" i="190"/>
  <c r="H24" i="190"/>
  <c r="J24" i="190" s="1"/>
  <c r="G24" i="190"/>
  <c r="H23" i="190"/>
  <c r="J23" i="190" s="1"/>
  <c r="G23" i="190"/>
  <c r="H22" i="190"/>
  <c r="J22" i="190" s="1"/>
  <c r="G22" i="190"/>
  <c r="H21" i="190"/>
  <c r="J21" i="190" s="1"/>
  <c r="G21" i="190"/>
  <c r="H20" i="190"/>
  <c r="J20" i="190" s="1"/>
  <c r="G20" i="190"/>
  <c r="H19" i="190"/>
  <c r="J19" i="190" s="1"/>
  <c r="G19" i="190"/>
  <c r="H18" i="190"/>
  <c r="J18" i="190" s="1"/>
  <c r="G18" i="190"/>
  <c r="H17" i="190"/>
  <c r="J17" i="190" s="1"/>
  <c r="G17" i="190"/>
  <c r="H16" i="190"/>
  <c r="J16" i="190" s="1"/>
  <c r="G16" i="190"/>
  <c r="H15" i="190"/>
  <c r="J15" i="190" s="1"/>
  <c r="G15" i="190"/>
  <c r="H14" i="190"/>
  <c r="J14" i="190" s="1"/>
  <c r="G14" i="190"/>
  <c r="H13" i="190"/>
  <c r="J13" i="190" s="1"/>
  <c r="G13" i="190"/>
  <c r="H12" i="190"/>
  <c r="J12" i="190" s="1"/>
  <c r="G12" i="190"/>
  <c r="H11" i="190"/>
  <c r="J11" i="190" s="1"/>
  <c r="G11" i="190"/>
  <c r="H10" i="190"/>
  <c r="J10" i="190" s="1"/>
  <c r="G10" i="190"/>
  <c r="I5" i="190"/>
  <c r="G5" i="190"/>
  <c r="F5" i="190"/>
  <c r="E5" i="190"/>
  <c r="D5" i="190"/>
  <c r="C5" i="190"/>
  <c r="B5" i="190"/>
  <c r="H4" i="190"/>
  <c r="G4" i="190"/>
  <c r="F4" i="190"/>
  <c r="F6" i="190" s="1"/>
  <c r="E4" i="190"/>
  <c r="D4" i="190"/>
  <c r="C4" i="190"/>
  <c r="B4" i="190"/>
  <c r="B1" i="190"/>
  <c r="E6" i="190" s="1"/>
  <c r="G20" i="189"/>
  <c r="I20" i="189" s="1"/>
  <c r="H20" i="189"/>
  <c r="J20" i="189" s="1"/>
  <c r="G21" i="189"/>
  <c r="I21" i="189" s="1"/>
  <c r="H21" i="189"/>
  <c r="J21" i="189"/>
  <c r="G22" i="189"/>
  <c r="I22" i="189" s="1"/>
  <c r="H22" i="189"/>
  <c r="J22" i="189"/>
  <c r="G23" i="189"/>
  <c r="I23" i="189" s="1"/>
  <c r="H23" i="189"/>
  <c r="J23" i="189"/>
  <c r="G24" i="189"/>
  <c r="I24" i="189" s="1"/>
  <c r="H24" i="189"/>
  <c r="J24" i="189"/>
  <c r="G25" i="189"/>
  <c r="I25" i="189" s="1"/>
  <c r="H25" i="189"/>
  <c r="J25" i="189"/>
  <c r="G26" i="189"/>
  <c r="I26" i="189" s="1"/>
  <c r="H26" i="189"/>
  <c r="J26" i="189"/>
  <c r="G27" i="189"/>
  <c r="I27" i="189" s="1"/>
  <c r="H27" i="189"/>
  <c r="J27" i="189"/>
  <c r="G28" i="189"/>
  <c r="I28" i="189" s="1"/>
  <c r="H28" i="189"/>
  <c r="J28" i="189"/>
  <c r="G29" i="189"/>
  <c r="I29" i="189" s="1"/>
  <c r="H29" i="189"/>
  <c r="J29" i="189"/>
  <c r="G30" i="189"/>
  <c r="I30" i="189" s="1"/>
  <c r="H30" i="189"/>
  <c r="J30" i="189"/>
  <c r="G31" i="189"/>
  <c r="I31" i="189" s="1"/>
  <c r="H31" i="189"/>
  <c r="J31" i="189"/>
  <c r="G32" i="189"/>
  <c r="I32" i="189" s="1"/>
  <c r="H32" i="189"/>
  <c r="J32" i="189"/>
  <c r="G33" i="189"/>
  <c r="I33" i="189" s="1"/>
  <c r="H33" i="189"/>
  <c r="J33" i="189"/>
  <c r="G34" i="189"/>
  <c r="I34" i="189" s="1"/>
  <c r="H34" i="189"/>
  <c r="J34" i="189"/>
  <c r="G35" i="189"/>
  <c r="I35" i="189" s="1"/>
  <c r="H35" i="189"/>
  <c r="J35" i="189"/>
  <c r="G36" i="189"/>
  <c r="I36" i="189" s="1"/>
  <c r="H36" i="189"/>
  <c r="J36" i="189"/>
  <c r="G37" i="189"/>
  <c r="I37" i="189" s="1"/>
  <c r="H37" i="189"/>
  <c r="J37" i="189"/>
  <c r="G38" i="189"/>
  <c r="I38" i="189" s="1"/>
  <c r="H38" i="189"/>
  <c r="J38" i="189"/>
  <c r="G39" i="189"/>
  <c r="I39" i="189" s="1"/>
  <c r="H39" i="189"/>
  <c r="J39" i="189"/>
  <c r="G40" i="189"/>
  <c r="I40" i="189" s="1"/>
  <c r="H40" i="189"/>
  <c r="J40" i="189"/>
  <c r="G41" i="189"/>
  <c r="I41" i="189" s="1"/>
  <c r="H41" i="189"/>
  <c r="J41" i="189"/>
  <c r="G42" i="189"/>
  <c r="I42" i="189" s="1"/>
  <c r="H42" i="189"/>
  <c r="J42" i="189"/>
  <c r="G43" i="189"/>
  <c r="I43" i="189" s="1"/>
  <c r="H43" i="189"/>
  <c r="J43" i="189"/>
  <c r="G44" i="189"/>
  <c r="I44" i="189" s="1"/>
  <c r="H44" i="189"/>
  <c r="J44" i="189"/>
  <c r="G45" i="189"/>
  <c r="I45" i="189" s="1"/>
  <c r="H45" i="189"/>
  <c r="J45" i="189"/>
  <c r="G46" i="189"/>
  <c r="I46" i="189" s="1"/>
  <c r="H46" i="189"/>
  <c r="J46" i="189"/>
  <c r="G47" i="189"/>
  <c r="I47" i="189" s="1"/>
  <c r="H47" i="189"/>
  <c r="J47" i="189"/>
  <c r="G48" i="189"/>
  <c r="I48" i="189" s="1"/>
  <c r="H48" i="189"/>
  <c r="J48" i="189"/>
  <c r="G49" i="189"/>
  <c r="I49" i="189" s="1"/>
  <c r="H49" i="189"/>
  <c r="J49" i="189"/>
  <c r="G50" i="189"/>
  <c r="I50" i="189" s="1"/>
  <c r="H50" i="189"/>
  <c r="J50" i="189"/>
  <c r="G51" i="189"/>
  <c r="I51" i="189" s="1"/>
  <c r="H51" i="189"/>
  <c r="J51" i="189"/>
  <c r="G52" i="189"/>
  <c r="I52" i="189" s="1"/>
  <c r="H52" i="189"/>
  <c r="J52" i="189"/>
  <c r="G53" i="189"/>
  <c r="I53" i="189" s="1"/>
  <c r="H53" i="189"/>
  <c r="J53" i="189"/>
  <c r="G6" i="192" l="1"/>
  <c r="P6" i="191"/>
  <c r="H5" i="190"/>
  <c r="I11" i="190"/>
  <c r="I13" i="190"/>
  <c r="I15" i="190"/>
  <c r="I17" i="190"/>
  <c r="I19" i="190"/>
  <c r="I21" i="190"/>
  <c r="I23" i="190"/>
  <c r="I25" i="190"/>
  <c r="I10" i="190"/>
  <c r="I12" i="190"/>
  <c r="I14" i="190"/>
  <c r="I16" i="190"/>
  <c r="I18" i="190"/>
  <c r="I20" i="190"/>
  <c r="I22" i="190"/>
  <c r="I24" i="190"/>
  <c r="L5" i="190"/>
  <c r="J5" i="190"/>
  <c r="D6" i="190"/>
  <c r="H6" i="190"/>
  <c r="G18" i="189"/>
  <c r="I18" i="189" s="1"/>
  <c r="H18" i="189"/>
  <c r="J18" i="189" s="1"/>
  <c r="G19" i="189"/>
  <c r="I19" i="189" s="1"/>
  <c r="H19" i="189"/>
  <c r="J19" i="189" s="1"/>
  <c r="H17" i="189"/>
  <c r="J17" i="189" s="1"/>
  <c r="G17" i="189"/>
  <c r="H16" i="189"/>
  <c r="J16" i="189" s="1"/>
  <c r="G16" i="189"/>
  <c r="H15" i="189"/>
  <c r="J15" i="189" s="1"/>
  <c r="G15" i="189"/>
  <c r="H14" i="189"/>
  <c r="J14" i="189" s="1"/>
  <c r="G14" i="189"/>
  <c r="H13" i="189"/>
  <c r="J13" i="189" s="1"/>
  <c r="G13" i="189"/>
  <c r="H12" i="189"/>
  <c r="J12" i="189" s="1"/>
  <c r="G12" i="189"/>
  <c r="H11" i="189"/>
  <c r="J11" i="189" s="1"/>
  <c r="G11" i="189"/>
  <c r="H10" i="189"/>
  <c r="J10" i="189" s="1"/>
  <c r="G10" i="189"/>
  <c r="F5" i="189"/>
  <c r="E5" i="189"/>
  <c r="D5" i="189"/>
  <c r="C5" i="189"/>
  <c r="B5" i="189"/>
  <c r="F4" i="189"/>
  <c r="F6" i="189" s="1"/>
  <c r="E4" i="189"/>
  <c r="D4" i="189"/>
  <c r="C4" i="189"/>
  <c r="B4" i="189"/>
  <c r="B1" i="189"/>
  <c r="E6" i="189" s="1"/>
  <c r="E21" i="88"/>
  <c r="D21" i="88"/>
  <c r="H17" i="188"/>
  <c r="J17" i="188" s="1"/>
  <c r="G17" i="188"/>
  <c r="I17" i="188" s="1"/>
  <c r="H16" i="188"/>
  <c r="J16" i="188" s="1"/>
  <c r="G16" i="188"/>
  <c r="I16" i="188" s="1"/>
  <c r="H15" i="188"/>
  <c r="J15" i="188" s="1"/>
  <c r="G15" i="188"/>
  <c r="I15" i="188" s="1"/>
  <c r="H14" i="188"/>
  <c r="J14" i="188" s="1"/>
  <c r="G14" i="188"/>
  <c r="I14" i="188" s="1"/>
  <c r="H13" i="188"/>
  <c r="J13" i="188" s="1"/>
  <c r="G13" i="188"/>
  <c r="I13" i="188" s="1"/>
  <c r="H12" i="188"/>
  <c r="J12" i="188" s="1"/>
  <c r="G12" i="188"/>
  <c r="I12" i="188" s="1"/>
  <c r="H11" i="188"/>
  <c r="J11" i="188" s="1"/>
  <c r="G11" i="188"/>
  <c r="I11" i="188" s="1"/>
  <c r="H10" i="188"/>
  <c r="J5" i="188" s="1"/>
  <c r="G10" i="188"/>
  <c r="I10" i="188" s="1"/>
  <c r="K5" i="188" s="1"/>
  <c r="H6" i="188"/>
  <c r="E6" i="188"/>
  <c r="D6" i="188"/>
  <c r="I5" i="188"/>
  <c r="G5" i="188"/>
  <c r="F5" i="188"/>
  <c r="E5" i="188"/>
  <c r="D5" i="188"/>
  <c r="C5" i="188"/>
  <c r="B5" i="188"/>
  <c r="H4" i="188"/>
  <c r="G4" i="188"/>
  <c r="F4" i="188"/>
  <c r="F6" i="188" s="1"/>
  <c r="E4" i="188"/>
  <c r="D4" i="188"/>
  <c r="C4" i="188"/>
  <c r="B4" i="188"/>
  <c r="G5" i="189" l="1"/>
  <c r="I5" i="189"/>
  <c r="K5" i="190"/>
  <c r="J6" i="190" s="1"/>
  <c r="N6" i="190" s="1"/>
  <c r="G4" i="189"/>
  <c r="H4" i="189"/>
  <c r="I10" i="189"/>
  <c r="I12" i="189"/>
  <c r="I14" i="189"/>
  <c r="I16" i="189"/>
  <c r="I11" i="189"/>
  <c r="I13" i="189"/>
  <c r="I15" i="189"/>
  <c r="I17" i="189"/>
  <c r="L5" i="189"/>
  <c r="H5" i="189"/>
  <c r="J5" i="189"/>
  <c r="D6" i="189"/>
  <c r="H6" i="189"/>
  <c r="H5" i="188"/>
  <c r="J10" i="188"/>
  <c r="L5" i="188" s="1"/>
  <c r="I9" i="88"/>
  <c r="G13" i="187"/>
  <c r="I13" i="187" s="1"/>
  <c r="H13" i="187"/>
  <c r="J13" i="187" s="1"/>
  <c r="G14" i="187"/>
  <c r="I14" i="187" s="1"/>
  <c r="H14" i="187"/>
  <c r="J14" i="187" s="1"/>
  <c r="G15" i="187"/>
  <c r="I15" i="187" s="1"/>
  <c r="H15" i="187"/>
  <c r="J15" i="187" s="1"/>
  <c r="G16" i="187"/>
  <c r="I16" i="187" s="1"/>
  <c r="H16" i="187"/>
  <c r="J16" i="187" s="1"/>
  <c r="G17" i="187"/>
  <c r="I17" i="187" s="1"/>
  <c r="H17" i="187"/>
  <c r="J17" i="187" s="1"/>
  <c r="G18" i="187"/>
  <c r="I18" i="187" s="1"/>
  <c r="H18" i="187"/>
  <c r="J18" i="187" s="1"/>
  <c r="G19" i="187"/>
  <c r="I19" i="187" s="1"/>
  <c r="H19" i="187"/>
  <c r="J19" i="187" s="1"/>
  <c r="G20" i="187"/>
  <c r="I20" i="187" s="1"/>
  <c r="H20" i="187"/>
  <c r="J20" i="187" s="1"/>
  <c r="G21" i="187"/>
  <c r="I21" i="187" s="1"/>
  <c r="H21" i="187"/>
  <c r="J21" i="187" s="1"/>
  <c r="G22" i="187"/>
  <c r="I22" i="187" s="1"/>
  <c r="H22" i="187"/>
  <c r="J22" i="187" s="1"/>
  <c r="G23" i="187"/>
  <c r="I23" i="187" s="1"/>
  <c r="H23" i="187"/>
  <c r="J23" i="187" s="1"/>
  <c r="G24" i="187"/>
  <c r="I24" i="187" s="1"/>
  <c r="H24" i="187"/>
  <c r="J24" i="187" s="1"/>
  <c r="G25" i="187"/>
  <c r="I25" i="187" s="1"/>
  <c r="H25" i="187"/>
  <c r="J25" i="187" s="1"/>
  <c r="G26" i="187"/>
  <c r="I26" i="187" s="1"/>
  <c r="H26" i="187"/>
  <c r="J26" i="187" s="1"/>
  <c r="G27" i="187"/>
  <c r="I27" i="187" s="1"/>
  <c r="H27" i="187"/>
  <c r="J27" i="187" s="1"/>
  <c r="G28" i="187"/>
  <c r="I28" i="187" s="1"/>
  <c r="H28" i="187"/>
  <c r="J28" i="187" s="1"/>
  <c r="G29" i="187"/>
  <c r="I29" i="187" s="1"/>
  <c r="H29" i="187"/>
  <c r="J29" i="187" s="1"/>
  <c r="G30" i="187"/>
  <c r="I30" i="187" s="1"/>
  <c r="H30" i="187"/>
  <c r="J30" i="187" s="1"/>
  <c r="G31" i="187"/>
  <c r="I31" i="187" s="1"/>
  <c r="H31" i="187"/>
  <c r="J31" i="187" s="1"/>
  <c r="G32" i="187"/>
  <c r="I32" i="187" s="1"/>
  <c r="H32" i="187"/>
  <c r="J32" i="187" s="1"/>
  <c r="G33" i="187"/>
  <c r="I33" i="187" s="1"/>
  <c r="H33" i="187"/>
  <c r="J33" i="187" s="1"/>
  <c r="G34" i="187"/>
  <c r="I34" i="187" s="1"/>
  <c r="H34" i="187"/>
  <c r="J34" i="187" s="1"/>
  <c r="G35" i="187"/>
  <c r="I35" i="187" s="1"/>
  <c r="H35" i="187"/>
  <c r="J35" i="187" s="1"/>
  <c r="G36" i="187"/>
  <c r="I36" i="187" s="1"/>
  <c r="H36" i="187"/>
  <c r="J36" i="187" s="1"/>
  <c r="G37" i="187"/>
  <c r="I37" i="187" s="1"/>
  <c r="H37" i="187"/>
  <c r="J37" i="187" s="1"/>
  <c r="G38" i="187"/>
  <c r="I38" i="187" s="1"/>
  <c r="H38" i="187"/>
  <c r="J38" i="187" s="1"/>
  <c r="G39" i="187"/>
  <c r="I39" i="187" s="1"/>
  <c r="H39" i="187"/>
  <c r="J39" i="187" s="1"/>
  <c r="G40" i="187"/>
  <c r="I40" i="187" s="1"/>
  <c r="H40" i="187"/>
  <c r="J40" i="187" s="1"/>
  <c r="G41" i="187"/>
  <c r="I41" i="187" s="1"/>
  <c r="H41" i="187"/>
  <c r="J41" i="187" s="1"/>
  <c r="G42" i="187"/>
  <c r="I42" i="187" s="1"/>
  <c r="H42" i="187"/>
  <c r="J42" i="187" s="1"/>
  <c r="G43" i="187"/>
  <c r="I43" i="187" s="1"/>
  <c r="H43" i="187"/>
  <c r="J43" i="187" s="1"/>
  <c r="G44" i="187"/>
  <c r="I44" i="187" s="1"/>
  <c r="H44" i="187"/>
  <c r="J44" i="187" s="1"/>
  <c r="G45" i="187"/>
  <c r="I45" i="187" s="1"/>
  <c r="H45" i="187"/>
  <c r="J45" i="187" s="1"/>
  <c r="G46" i="187"/>
  <c r="I46" i="187" s="1"/>
  <c r="H46" i="187"/>
  <c r="J46" i="187" s="1"/>
  <c r="G47" i="187"/>
  <c r="I47" i="187" s="1"/>
  <c r="H47" i="187"/>
  <c r="J47" i="187" s="1"/>
  <c r="G48" i="187"/>
  <c r="I48" i="187" s="1"/>
  <c r="H48" i="187"/>
  <c r="J48" i="187" s="1"/>
  <c r="G49" i="187"/>
  <c r="I49" i="187" s="1"/>
  <c r="H49" i="187"/>
  <c r="J49" i="187" s="1"/>
  <c r="G50" i="187"/>
  <c r="I50" i="187" s="1"/>
  <c r="H50" i="187"/>
  <c r="J50" i="187" s="1"/>
  <c r="G51" i="187"/>
  <c r="I51" i="187" s="1"/>
  <c r="H51" i="187"/>
  <c r="J51" i="187" s="1"/>
  <c r="G52" i="187"/>
  <c r="I52" i="187" s="1"/>
  <c r="H52" i="187"/>
  <c r="J52" i="187" s="1"/>
  <c r="G53" i="187"/>
  <c r="I53" i="187" s="1"/>
  <c r="H53" i="187"/>
  <c r="J53" i="187" s="1"/>
  <c r="G54" i="187"/>
  <c r="I54" i="187" s="1"/>
  <c r="H54" i="187"/>
  <c r="J54" i="187" s="1"/>
  <c r="G55" i="187"/>
  <c r="I55" i="187" s="1"/>
  <c r="H55" i="187"/>
  <c r="J55" i="187" s="1"/>
  <c r="G56" i="187"/>
  <c r="I56" i="187" s="1"/>
  <c r="H56" i="187"/>
  <c r="J56" i="187" s="1"/>
  <c r="G57" i="187"/>
  <c r="I57" i="187" s="1"/>
  <c r="H57" i="187"/>
  <c r="J57" i="187" s="1"/>
  <c r="G58" i="187"/>
  <c r="I58" i="187" s="1"/>
  <c r="H58" i="187"/>
  <c r="J58" i="187" s="1"/>
  <c r="G59" i="187"/>
  <c r="I59" i="187" s="1"/>
  <c r="H59" i="187"/>
  <c r="J59" i="187" s="1"/>
  <c r="G60" i="187"/>
  <c r="I60" i="187" s="1"/>
  <c r="H60" i="187"/>
  <c r="J60" i="187" s="1"/>
  <c r="G61" i="187"/>
  <c r="I61" i="187" s="1"/>
  <c r="H61" i="187"/>
  <c r="J61" i="187" s="1"/>
  <c r="G62" i="187"/>
  <c r="I62" i="187" s="1"/>
  <c r="H62" i="187"/>
  <c r="J62" i="187" s="1"/>
  <c r="G63" i="187"/>
  <c r="I63" i="187" s="1"/>
  <c r="H63" i="187"/>
  <c r="J63" i="187" s="1"/>
  <c r="G64" i="187"/>
  <c r="I64" i="187" s="1"/>
  <c r="H64" i="187"/>
  <c r="J64" i="187" s="1"/>
  <c r="G65" i="187"/>
  <c r="I65" i="187" s="1"/>
  <c r="H65" i="187"/>
  <c r="J65" i="187" s="1"/>
  <c r="G66" i="187"/>
  <c r="I66" i="187" s="1"/>
  <c r="H66" i="187"/>
  <c r="J66" i="187" s="1"/>
  <c r="G67" i="187"/>
  <c r="I67" i="187" s="1"/>
  <c r="H67" i="187"/>
  <c r="J67" i="187" s="1"/>
  <c r="G68" i="187"/>
  <c r="I68" i="187" s="1"/>
  <c r="H68" i="187"/>
  <c r="J68" i="187" s="1"/>
  <c r="G69" i="187"/>
  <c r="I69" i="187" s="1"/>
  <c r="H69" i="187"/>
  <c r="J69" i="187" s="1"/>
  <c r="G70" i="187"/>
  <c r="I70" i="187" s="1"/>
  <c r="H70" i="187"/>
  <c r="J70" i="187" s="1"/>
  <c r="G71" i="187"/>
  <c r="I71" i="187" s="1"/>
  <c r="H71" i="187"/>
  <c r="J71" i="187" s="1"/>
  <c r="G72" i="187"/>
  <c r="I72" i="187" s="1"/>
  <c r="H72" i="187"/>
  <c r="J72" i="187" s="1"/>
  <c r="G73" i="187"/>
  <c r="I73" i="187" s="1"/>
  <c r="H73" i="187"/>
  <c r="J73" i="187" s="1"/>
  <c r="G74" i="187"/>
  <c r="I74" i="187" s="1"/>
  <c r="H74" i="187"/>
  <c r="J74" i="187" s="1"/>
  <c r="G75" i="187"/>
  <c r="I75" i="187" s="1"/>
  <c r="H75" i="187"/>
  <c r="J75" i="187" s="1"/>
  <c r="G76" i="187"/>
  <c r="I76" i="187" s="1"/>
  <c r="H76" i="187"/>
  <c r="J76" i="187" s="1"/>
  <c r="G77" i="187"/>
  <c r="I77" i="187" s="1"/>
  <c r="H77" i="187"/>
  <c r="J77" i="187" s="1"/>
  <c r="G78" i="187"/>
  <c r="I78" i="187" s="1"/>
  <c r="H78" i="187"/>
  <c r="J78" i="187" s="1"/>
  <c r="G79" i="187"/>
  <c r="I79" i="187" s="1"/>
  <c r="H79" i="187"/>
  <c r="J79" i="187" s="1"/>
  <c r="G80" i="187"/>
  <c r="I80" i="187" s="1"/>
  <c r="H80" i="187"/>
  <c r="J80" i="187" s="1"/>
  <c r="G81" i="187"/>
  <c r="I81" i="187" s="1"/>
  <c r="H81" i="187"/>
  <c r="J81" i="187" s="1"/>
  <c r="G82" i="187"/>
  <c r="I82" i="187" s="1"/>
  <c r="H82" i="187"/>
  <c r="J82" i="187" s="1"/>
  <c r="G83" i="187"/>
  <c r="I83" i="187" s="1"/>
  <c r="H83" i="187"/>
  <c r="J83" i="187" s="1"/>
  <c r="G84" i="187"/>
  <c r="I84" i="187" s="1"/>
  <c r="H84" i="187"/>
  <c r="J84" i="187" s="1"/>
  <c r="G85" i="187"/>
  <c r="I85" i="187" s="1"/>
  <c r="H85" i="187"/>
  <c r="J85" i="187" s="1"/>
  <c r="G86" i="187"/>
  <c r="I86" i="187" s="1"/>
  <c r="H86" i="187"/>
  <c r="J86" i="187" s="1"/>
  <c r="G87" i="187"/>
  <c r="I87" i="187" s="1"/>
  <c r="H87" i="187"/>
  <c r="J87" i="187" s="1"/>
  <c r="G88" i="187"/>
  <c r="I88" i="187" s="1"/>
  <c r="H88" i="187"/>
  <c r="J88" i="187" s="1"/>
  <c r="G89" i="187"/>
  <c r="I89" i="187" s="1"/>
  <c r="H89" i="187"/>
  <c r="J89" i="187" s="1"/>
  <c r="G90" i="187"/>
  <c r="I90" i="187" s="1"/>
  <c r="H90" i="187"/>
  <c r="J90" i="187" s="1"/>
  <c r="G91" i="187"/>
  <c r="I91" i="187" s="1"/>
  <c r="H91" i="187"/>
  <c r="J91" i="187" s="1"/>
  <c r="G92" i="187"/>
  <c r="I92" i="187" s="1"/>
  <c r="H92" i="187"/>
  <c r="J92" i="187" s="1"/>
  <c r="G93" i="187"/>
  <c r="I93" i="187" s="1"/>
  <c r="H93" i="187"/>
  <c r="J93" i="187" s="1"/>
  <c r="G94" i="187"/>
  <c r="I94" i="187" s="1"/>
  <c r="H94" i="187"/>
  <c r="J94" i="187" s="1"/>
  <c r="G95" i="187"/>
  <c r="I95" i="187" s="1"/>
  <c r="H95" i="187"/>
  <c r="J95" i="187" s="1"/>
  <c r="G96" i="187"/>
  <c r="I96" i="187" s="1"/>
  <c r="H96" i="187"/>
  <c r="J96" i="187" s="1"/>
  <c r="N5" i="190" l="1"/>
  <c r="B6" i="190"/>
  <c r="C6" i="190"/>
  <c r="O6" i="190"/>
  <c r="O5" i="190"/>
  <c r="L6" i="190"/>
  <c r="K5" i="189"/>
  <c r="J6" i="189" s="1"/>
  <c r="L6" i="188"/>
  <c r="J6" i="188"/>
  <c r="P6" i="188" s="1"/>
  <c r="H12" i="187"/>
  <c r="J12" i="187" s="1"/>
  <c r="G12" i="187"/>
  <c r="H11" i="187"/>
  <c r="J11" i="187" s="1"/>
  <c r="G11" i="187"/>
  <c r="H10" i="187"/>
  <c r="J10" i="187" s="1"/>
  <c r="G10" i="187"/>
  <c r="I5" i="187" s="1"/>
  <c r="H6" i="187"/>
  <c r="E6" i="187"/>
  <c r="D6" i="187"/>
  <c r="G5" i="187"/>
  <c r="F5" i="187"/>
  <c r="E5" i="187"/>
  <c r="D5" i="187"/>
  <c r="C5" i="187"/>
  <c r="B5" i="187"/>
  <c r="G4" i="187"/>
  <c r="F4" i="187"/>
  <c r="F6" i="187" s="1"/>
  <c r="E4" i="187"/>
  <c r="D4" i="187"/>
  <c r="C4" i="187"/>
  <c r="B4" i="187"/>
  <c r="P5" i="190" l="1"/>
  <c r="P6" i="190"/>
  <c r="G6" i="190"/>
  <c r="L6" i="189"/>
  <c r="P5" i="189" s="1"/>
  <c r="B6" i="189"/>
  <c r="D20" i="88" s="1"/>
  <c r="O5" i="189"/>
  <c r="O6" i="189"/>
  <c r="N5" i="189"/>
  <c r="C6" i="189"/>
  <c r="E20" i="88" s="1"/>
  <c r="N6" i="189"/>
  <c r="P5" i="188"/>
  <c r="C6" i="188"/>
  <c r="O5" i="188"/>
  <c r="B6" i="188"/>
  <c r="G6" i="188" s="1"/>
  <c r="O6" i="188"/>
  <c r="N5" i="188"/>
  <c r="N6" i="188"/>
  <c r="H5" i="187"/>
  <c r="I11" i="187"/>
  <c r="H4" i="187"/>
  <c r="J5" i="187"/>
  <c r="I10" i="187"/>
  <c r="I12" i="187"/>
  <c r="L5" i="187"/>
  <c r="G12" i="186"/>
  <c r="H12" i="186"/>
  <c r="J12" i="186" s="1"/>
  <c r="G13" i="186"/>
  <c r="H13" i="186"/>
  <c r="J13" i="186" s="1"/>
  <c r="G14" i="186"/>
  <c r="I14" i="186" s="1"/>
  <c r="H14" i="186"/>
  <c r="J14" i="186" s="1"/>
  <c r="G15" i="186"/>
  <c r="H15" i="186"/>
  <c r="J15" i="186" s="1"/>
  <c r="G16" i="186"/>
  <c r="H16" i="186"/>
  <c r="J16" i="186" s="1"/>
  <c r="G17" i="186"/>
  <c r="I17" i="186" s="1"/>
  <c r="H17" i="186"/>
  <c r="J17" i="186" s="1"/>
  <c r="G18" i="186"/>
  <c r="H18" i="186"/>
  <c r="J18" i="186" s="1"/>
  <c r="P6" i="189" l="1"/>
  <c r="G6" i="189"/>
  <c r="I12" i="186"/>
  <c r="I15" i="186"/>
  <c r="I16" i="186"/>
  <c r="K5" i="187"/>
  <c r="L6" i="187" s="1"/>
  <c r="I18" i="186"/>
  <c r="I13" i="186"/>
  <c r="G12" i="88"/>
  <c r="F12" i="88"/>
  <c r="H11" i="186"/>
  <c r="J11" i="186" s="1"/>
  <c r="G11" i="186"/>
  <c r="I5" i="186" s="1"/>
  <c r="H10" i="186"/>
  <c r="J10" i="186" s="1"/>
  <c r="G10" i="186"/>
  <c r="F5" i="186"/>
  <c r="E5" i="186"/>
  <c r="D5" i="186"/>
  <c r="C5" i="186"/>
  <c r="B5" i="186"/>
  <c r="H4" i="186"/>
  <c r="G4" i="186"/>
  <c r="F4" i="186"/>
  <c r="F6" i="186" s="1"/>
  <c r="E4" i="186"/>
  <c r="D4" i="186"/>
  <c r="C4" i="186"/>
  <c r="B4" i="186"/>
  <c r="B1" i="186"/>
  <c r="E6" i="186" s="1"/>
  <c r="J6" i="187" l="1"/>
  <c r="C6" i="187" s="1"/>
  <c r="E14" i="88" s="1"/>
  <c r="G5" i="186"/>
  <c r="L5" i="186"/>
  <c r="I11" i="186"/>
  <c r="H5" i="186"/>
  <c r="J5" i="186"/>
  <c r="D6" i="186"/>
  <c r="H6" i="186"/>
  <c r="I10" i="186"/>
  <c r="K5" i="186" s="1"/>
  <c r="G12" i="185"/>
  <c r="I12" i="185" s="1"/>
  <c r="H12" i="185"/>
  <c r="J12" i="185" s="1"/>
  <c r="G13" i="185"/>
  <c r="H13" i="185"/>
  <c r="J13" i="185" s="1"/>
  <c r="G14" i="185"/>
  <c r="H14" i="185"/>
  <c r="J14" i="185" s="1"/>
  <c r="G15" i="185"/>
  <c r="H15" i="185"/>
  <c r="J15" i="185" s="1"/>
  <c r="G16" i="185"/>
  <c r="H16" i="185"/>
  <c r="J16" i="185" s="1"/>
  <c r="G17" i="185"/>
  <c r="H17" i="185"/>
  <c r="J17" i="185" s="1"/>
  <c r="G18" i="185"/>
  <c r="H18" i="185"/>
  <c r="J18" i="185" s="1"/>
  <c r="G19" i="185"/>
  <c r="H19" i="185"/>
  <c r="J19" i="185" s="1"/>
  <c r="G20" i="185"/>
  <c r="H20" i="185"/>
  <c r="J20" i="185" s="1"/>
  <c r="G21" i="185"/>
  <c r="I21" i="185" s="1"/>
  <c r="H21" i="185"/>
  <c r="J21" i="185" s="1"/>
  <c r="G22" i="185"/>
  <c r="H22" i="185"/>
  <c r="J22" i="185" s="1"/>
  <c r="G23" i="185"/>
  <c r="H23" i="185"/>
  <c r="J23" i="185" s="1"/>
  <c r="G24" i="185"/>
  <c r="H24" i="185"/>
  <c r="J24" i="185" s="1"/>
  <c r="G25" i="185"/>
  <c r="H25" i="185"/>
  <c r="J25" i="185" s="1"/>
  <c r="G26" i="185"/>
  <c r="H26" i="185"/>
  <c r="J26" i="185" s="1"/>
  <c r="G27" i="185"/>
  <c r="H27" i="185"/>
  <c r="J27" i="185" s="1"/>
  <c r="G28" i="185"/>
  <c r="H28" i="185"/>
  <c r="J28" i="185" s="1"/>
  <c r="G29" i="185"/>
  <c r="H29" i="185"/>
  <c r="J29" i="185" s="1"/>
  <c r="G30" i="185"/>
  <c r="H30" i="185"/>
  <c r="J30" i="185" s="1"/>
  <c r="P5" i="187" l="1"/>
  <c r="P6" i="187"/>
  <c r="B6" i="187"/>
  <c r="N6" i="187"/>
  <c r="O6" i="187"/>
  <c r="N5" i="187"/>
  <c r="O5" i="187"/>
  <c r="I17" i="185"/>
  <c r="I29" i="185"/>
  <c r="I25" i="185"/>
  <c r="I13" i="185"/>
  <c r="I30" i="185"/>
  <c r="I26" i="185"/>
  <c r="I22" i="185"/>
  <c r="I18" i="185"/>
  <c r="I14" i="185"/>
  <c r="I27" i="185"/>
  <c r="I23" i="185"/>
  <c r="I19" i="185"/>
  <c r="I15" i="185"/>
  <c r="I28" i="185"/>
  <c r="I24" i="185"/>
  <c r="I20" i="185"/>
  <c r="I16" i="185"/>
  <c r="J6" i="186"/>
  <c r="O5" i="186" s="1"/>
  <c r="L6" i="186"/>
  <c r="H11" i="185"/>
  <c r="J11" i="185" s="1"/>
  <c r="G11" i="185"/>
  <c r="H10" i="185"/>
  <c r="J10" i="185" s="1"/>
  <c r="G10" i="185"/>
  <c r="H6" i="185"/>
  <c r="E6" i="185"/>
  <c r="D6" i="185"/>
  <c r="F5" i="185"/>
  <c r="E5" i="185"/>
  <c r="D5" i="185"/>
  <c r="C5" i="185"/>
  <c r="B5" i="185"/>
  <c r="F4" i="185"/>
  <c r="F6" i="185" s="1"/>
  <c r="E4" i="185"/>
  <c r="D4" i="185"/>
  <c r="C4" i="185"/>
  <c r="B4" i="185"/>
  <c r="J56" i="184"/>
  <c r="H56" i="184"/>
  <c r="G56" i="184"/>
  <c r="I56" i="184" s="1"/>
  <c r="J55" i="184"/>
  <c r="H55" i="184"/>
  <c r="G55" i="184"/>
  <c r="I55" i="184" s="1"/>
  <c r="J54" i="184"/>
  <c r="H54" i="184"/>
  <c r="G54" i="184"/>
  <c r="I54" i="184" s="1"/>
  <c r="H53" i="184"/>
  <c r="J53" i="184" s="1"/>
  <c r="G53" i="184"/>
  <c r="I53" i="184" s="1"/>
  <c r="J52" i="184"/>
  <c r="H52" i="184"/>
  <c r="G52" i="184"/>
  <c r="I52" i="184" s="1"/>
  <c r="J51" i="184"/>
  <c r="H51" i="184"/>
  <c r="G51" i="184"/>
  <c r="I51" i="184" s="1"/>
  <c r="J50" i="184"/>
  <c r="H50" i="184"/>
  <c r="G50" i="184"/>
  <c r="I50" i="184" s="1"/>
  <c r="J49" i="184"/>
  <c r="H49" i="184"/>
  <c r="G49" i="184"/>
  <c r="I49" i="184" s="1"/>
  <c r="J48" i="184"/>
  <c r="H48" i="184"/>
  <c r="G48" i="184"/>
  <c r="I48" i="184" s="1"/>
  <c r="J47" i="184"/>
  <c r="H47" i="184"/>
  <c r="G47" i="184"/>
  <c r="I47" i="184" s="1"/>
  <c r="J46" i="184"/>
  <c r="H46" i="184"/>
  <c r="G46" i="184"/>
  <c r="I46" i="184" s="1"/>
  <c r="J45" i="184"/>
  <c r="H45" i="184"/>
  <c r="G45" i="184"/>
  <c r="I45" i="184" s="1"/>
  <c r="J44" i="184"/>
  <c r="H44" i="184"/>
  <c r="G44" i="184"/>
  <c r="I44" i="184" s="1"/>
  <c r="J43" i="184"/>
  <c r="H43" i="184"/>
  <c r="G43" i="184"/>
  <c r="I43" i="184" s="1"/>
  <c r="J42" i="184"/>
  <c r="H42" i="184"/>
  <c r="G42" i="184"/>
  <c r="I42" i="184" s="1"/>
  <c r="J41" i="184"/>
  <c r="H41" i="184"/>
  <c r="G41" i="184"/>
  <c r="I41" i="184" s="1"/>
  <c r="J40" i="184"/>
  <c r="H40" i="184"/>
  <c r="G40" i="184"/>
  <c r="I40" i="184" s="1"/>
  <c r="J39" i="184"/>
  <c r="H39" i="184"/>
  <c r="G39" i="184"/>
  <c r="I39" i="184" s="1"/>
  <c r="J38" i="184"/>
  <c r="H38" i="184"/>
  <c r="G38" i="184"/>
  <c r="I38" i="184" s="1"/>
  <c r="J37" i="184"/>
  <c r="H37" i="184"/>
  <c r="G37" i="184"/>
  <c r="I37" i="184" s="1"/>
  <c r="J36" i="184"/>
  <c r="H36" i="184"/>
  <c r="G36" i="184"/>
  <c r="I36" i="184" s="1"/>
  <c r="J35" i="184"/>
  <c r="H35" i="184"/>
  <c r="G35" i="184"/>
  <c r="I35" i="184" s="1"/>
  <c r="J34" i="184"/>
  <c r="H34" i="184"/>
  <c r="G34" i="184"/>
  <c r="I34" i="184" s="1"/>
  <c r="J33" i="184"/>
  <c r="H33" i="184"/>
  <c r="G33" i="184"/>
  <c r="I33" i="184" s="1"/>
  <c r="J32" i="184"/>
  <c r="H32" i="184"/>
  <c r="G32" i="184"/>
  <c r="I32" i="184" s="1"/>
  <c r="J31" i="184"/>
  <c r="H31" i="184"/>
  <c r="G31" i="184"/>
  <c r="I31" i="184" s="1"/>
  <c r="J30" i="184"/>
  <c r="H30" i="184"/>
  <c r="G30" i="184"/>
  <c r="I30" i="184" s="1"/>
  <c r="J29" i="184"/>
  <c r="H29" i="184"/>
  <c r="G29" i="184"/>
  <c r="I29" i="184" s="1"/>
  <c r="G6" i="187" l="1"/>
  <c r="D14" i="88"/>
  <c r="G5" i="185"/>
  <c r="N6" i="186"/>
  <c r="N5" i="186"/>
  <c r="B6" i="186"/>
  <c r="O6" i="186"/>
  <c r="C6" i="186"/>
  <c r="G22" i="88" s="1"/>
  <c r="P6" i="186"/>
  <c r="P5" i="186"/>
  <c r="I10" i="185"/>
  <c r="H4" i="185"/>
  <c r="I11" i="185"/>
  <c r="J5" i="185"/>
  <c r="G4" i="185"/>
  <c r="H5" i="185"/>
  <c r="L5" i="185"/>
  <c r="I5" i="185"/>
  <c r="G22" i="184"/>
  <c r="I22" i="184" s="1"/>
  <c r="H22" i="184"/>
  <c r="J22" i="184" s="1"/>
  <c r="G23" i="184"/>
  <c r="H23" i="184"/>
  <c r="J23" i="184" s="1"/>
  <c r="I23" i="184"/>
  <c r="G24" i="184"/>
  <c r="I24" i="184" s="1"/>
  <c r="H24" i="184"/>
  <c r="J24" i="184" s="1"/>
  <c r="G25" i="184"/>
  <c r="I25" i="184" s="1"/>
  <c r="H25" i="184"/>
  <c r="J25" i="184" s="1"/>
  <c r="G26" i="184"/>
  <c r="H26" i="184"/>
  <c r="J26" i="184" s="1"/>
  <c r="I26" i="184"/>
  <c r="G27" i="184"/>
  <c r="H27" i="184"/>
  <c r="J27" i="184" s="1"/>
  <c r="I27" i="184"/>
  <c r="G28" i="184"/>
  <c r="I28" i="184" s="1"/>
  <c r="H28" i="184"/>
  <c r="J28" i="184" s="1"/>
  <c r="G6" i="186" l="1"/>
  <c r="F22" i="88"/>
  <c r="K5" i="185"/>
  <c r="J6" i="185" s="1"/>
  <c r="G14" i="184"/>
  <c r="I14" i="184" s="1"/>
  <c r="H14" i="184"/>
  <c r="J14" i="184"/>
  <c r="G15" i="184"/>
  <c r="H15" i="184"/>
  <c r="J15" i="184" s="1"/>
  <c r="G16" i="184"/>
  <c r="I16" i="184" s="1"/>
  <c r="H16" i="184"/>
  <c r="J16" i="184"/>
  <c r="G17" i="184"/>
  <c r="I17" i="184" s="1"/>
  <c r="H17" i="184"/>
  <c r="J17" i="184"/>
  <c r="G18" i="184"/>
  <c r="I18" i="184" s="1"/>
  <c r="H18" i="184"/>
  <c r="J18" i="184"/>
  <c r="G19" i="184"/>
  <c r="I19" i="184" s="1"/>
  <c r="H19" i="184"/>
  <c r="J19" i="184"/>
  <c r="G20" i="184"/>
  <c r="I20" i="184" s="1"/>
  <c r="H20" i="184"/>
  <c r="J20" i="184"/>
  <c r="G21" i="184"/>
  <c r="I21" i="184" s="1"/>
  <c r="H21" i="184"/>
  <c r="J21" i="184"/>
  <c r="L6" i="185" l="1"/>
  <c r="P5" i="185" s="1"/>
  <c r="O5" i="185"/>
  <c r="B6" i="185"/>
  <c r="F23" i="88" s="1"/>
  <c r="C6" i="185"/>
  <c r="G23" i="88" s="1"/>
  <c r="O6" i="185"/>
  <c r="N6" i="185"/>
  <c r="N5" i="185"/>
  <c r="I15" i="184"/>
  <c r="H13" i="184"/>
  <c r="J13" i="184" s="1"/>
  <c r="G13" i="184"/>
  <c r="H12" i="184"/>
  <c r="J12" i="184" s="1"/>
  <c r="G12" i="184"/>
  <c r="H11" i="184"/>
  <c r="J11" i="184" s="1"/>
  <c r="G11" i="184"/>
  <c r="H10" i="184"/>
  <c r="J10" i="184" s="1"/>
  <c r="G10" i="184"/>
  <c r="I5" i="184" s="1"/>
  <c r="H6" i="184"/>
  <c r="E6" i="184"/>
  <c r="D6" i="184"/>
  <c r="F5" i="184"/>
  <c r="E5" i="184"/>
  <c r="D5" i="184"/>
  <c r="C5" i="184"/>
  <c r="B5" i="184"/>
  <c r="F4" i="184"/>
  <c r="F6" i="184" s="1"/>
  <c r="E4" i="184"/>
  <c r="D4" i="184"/>
  <c r="C4" i="184"/>
  <c r="B4" i="184"/>
  <c r="P6" i="185" l="1"/>
  <c r="G6" i="185"/>
  <c r="G4" i="184"/>
  <c r="L5" i="184"/>
  <c r="H4" i="184"/>
  <c r="I10" i="184"/>
  <c r="I12" i="184"/>
  <c r="G5" i="184"/>
  <c r="I11" i="184"/>
  <c r="I13" i="184"/>
  <c r="H5" i="184"/>
  <c r="J5" i="184"/>
  <c r="G19" i="88"/>
  <c r="F19" i="88"/>
  <c r="H32" i="183"/>
  <c r="J32" i="183" s="1"/>
  <c r="G32" i="183"/>
  <c r="H31" i="183"/>
  <c r="J31" i="183" s="1"/>
  <c r="G31" i="183"/>
  <c r="I31" i="183" s="1"/>
  <c r="H30" i="183"/>
  <c r="J30" i="183" s="1"/>
  <c r="G30" i="183"/>
  <c r="H29" i="183"/>
  <c r="J29" i="183" s="1"/>
  <c r="G29" i="183"/>
  <c r="I29" i="183" s="1"/>
  <c r="H28" i="183"/>
  <c r="J28" i="183" s="1"/>
  <c r="G28" i="183"/>
  <c r="H27" i="183"/>
  <c r="J27" i="183" s="1"/>
  <c r="G27" i="183"/>
  <c r="I27" i="183" s="1"/>
  <c r="H26" i="183"/>
  <c r="J26" i="183" s="1"/>
  <c r="G26" i="183"/>
  <c r="H25" i="183"/>
  <c r="J25" i="183" s="1"/>
  <c r="G25" i="183"/>
  <c r="I25" i="183" s="1"/>
  <c r="H24" i="183"/>
  <c r="J24" i="183" s="1"/>
  <c r="G24" i="183"/>
  <c r="H23" i="183"/>
  <c r="J23" i="183" s="1"/>
  <c r="G23" i="183"/>
  <c r="I23" i="183" s="1"/>
  <c r="H22" i="183"/>
  <c r="J22" i="183" s="1"/>
  <c r="G22" i="183"/>
  <c r="H21" i="183"/>
  <c r="J21" i="183" s="1"/>
  <c r="G21" i="183"/>
  <c r="I21" i="183" s="1"/>
  <c r="H20" i="183"/>
  <c r="J20" i="183" s="1"/>
  <c r="G20" i="183"/>
  <c r="H19" i="183"/>
  <c r="J19" i="183" s="1"/>
  <c r="G19" i="183"/>
  <c r="I19" i="183" s="1"/>
  <c r="H18" i="183"/>
  <c r="J18" i="183" s="1"/>
  <c r="G18" i="183"/>
  <c r="H17" i="183"/>
  <c r="J17" i="183" s="1"/>
  <c r="G17" i="183"/>
  <c r="I17" i="183" s="1"/>
  <c r="H16" i="183"/>
  <c r="J16" i="183" s="1"/>
  <c r="G16" i="183"/>
  <c r="H15" i="183"/>
  <c r="J15" i="183" s="1"/>
  <c r="G15" i="183"/>
  <c r="I15" i="183" s="1"/>
  <c r="H14" i="183"/>
  <c r="J14" i="183" s="1"/>
  <c r="G14" i="183"/>
  <c r="H13" i="183"/>
  <c r="J13" i="183" s="1"/>
  <c r="G13" i="183"/>
  <c r="I13" i="183" s="1"/>
  <c r="H12" i="183"/>
  <c r="J12" i="183" s="1"/>
  <c r="G12" i="183"/>
  <c r="H11" i="183"/>
  <c r="J11" i="183" s="1"/>
  <c r="G11" i="183"/>
  <c r="I11" i="183" s="1"/>
  <c r="H10" i="183"/>
  <c r="J10" i="183" s="1"/>
  <c r="G10" i="183"/>
  <c r="F5" i="183"/>
  <c r="E5" i="183"/>
  <c r="D5" i="183"/>
  <c r="C5" i="183"/>
  <c r="B5" i="183"/>
  <c r="H4" i="183"/>
  <c r="F4" i="183"/>
  <c r="F6" i="183" s="1"/>
  <c r="E4" i="183"/>
  <c r="D4" i="183"/>
  <c r="C4" i="183"/>
  <c r="B4" i="183"/>
  <c r="B1" i="183"/>
  <c r="E6" i="183" s="1"/>
  <c r="G12" i="181"/>
  <c r="I12" i="181" s="1"/>
  <c r="H12" i="181"/>
  <c r="J12" i="181" s="1"/>
  <c r="G13" i="181"/>
  <c r="I13" i="181" s="1"/>
  <c r="H13" i="181"/>
  <c r="J13" i="181"/>
  <c r="G14" i="181"/>
  <c r="H14" i="181"/>
  <c r="I14" i="181"/>
  <c r="J14" i="181"/>
  <c r="G15" i="181"/>
  <c r="H15" i="181"/>
  <c r="I15" i="181"/>
  <c r="J15" i="181"/>
  <c r="G16" i="181"/>
  <c r="H16" i="181"/>
  <c r="I16" i="181"/>
  <c r="J16" i="181"/>
  <c r="G17" i="181"/>
  <c r="H17" i="181"/>
  <c r="I17" i="181"/>
  <c r="J17" i="181"/>
  <c r="G18" i="181"/>
  <c r="H18" i="181"/>
  <c r="I18" i="181"/>
  <c r="J18" i="181"/>
  <c r="K5" i="184" l="1"/>
  <c r="J6" i="184" s="1"/>
  <c r="N5" i="184" s="1"/>
  <c r="I5" i="183"/>
  <c r="G4" i="183"/>
  <c r="G5" i="183"/>
  <c r="I12" i="183"/>
  <c r="I14" i="183"/>
  <c r="I16" i="183"/>
  <c r="I18" i="183"/>
  <c r="I20" i="183"/>
  <c r="I22" i="183"/>
  <c r="I24" i="183"/>
  <c r="I26" i="183"/>
  <c r="I28" i="183"/>
  <c r="I30" i="183"/>
  <c r="I32" i="183"/>
  <c r="L5" i="183"/>
  <c r="H5" i="183"/>
  <c r="J5" i="183"/>
  <c r="D6" i="183"/>
  <c r="H6" i="183"/>
  <c r="I10" i="183"/>
  <c r="K5" i="183" s="1"/>
  <c r="J6" i="183" s="1"/>
  <c r="N6" i="183" s="1"/>
  <c r="C6" i="184" l="1"/>
  <c r="G21" i="88" s="1"/>
  <c r="B6" i="184"/>
  <c r="F21" i="88" s="1"/>
  <c r="O5" i="184"/>
  <c r="O6" i="184"/>
  <c r="N6" i="184"/>
  <c r="L6" i="184"/>
  <c r="L6" i="183"/>
  <c r="C6" i="183"/>
  <c r="N5" i="183"/>
  <c r="O6" i="183"/>
  <c r="O5" i="183"/>
  <c r="B6" i="183"/>
  <c r="G6" i="183" s="1"/>
  <c r="H11" i="182"/>
  <c r="J11" i="182" s="1"/>
  <c r="G11" i="182"/>
  <c r="I11" i="182" s="1"/>
  <c r="H10" i="182"/>
  <c r="J10" i="182" s="1"/>
  <c r="L5" i="182" s="1"/>
  <c r="G10" i="182"/>
  <c r="G5" i="182" s="1"/>
  <c r="H6" i="182"/>
  <c r="E6" i="182"/>
  <c r="D6" i="182"/>
  <c r="I5" i="182"/>
  <c r="F5" i="182"/>
  <c r="E5" i="182"/>
  <c r="D5" i="182"/>
  <c r="C5" i="182"/>
  <c r="B5" i="182"/>
  <c r="H4" i="182"/>
  <c r="G4" i="182"/>
  <c r="F4" i="182"/>
  <c r="F6" i="182" s="1"/>
  <c r="E4" i="182"/>
  <c r="D4" i="182"/>
  <c r="C4" i="182"/>
  <c r="B4" i="182"/>
  <c r="H11" i="181"/>
  <c r="J11" i="181" s="1"/>
  <c r="G11" i="181"/>
  <c r="H10" i="181"/>
  <c r="J10" i="181" s="1"/>
  <c r="G10" i="181"/>
  <c r="G5" i="181" s="1"/>
  <c r="H6" i="181"/>
  <c r="E6" i="181"/>
  <c r="D6" i="181"/>
  <c r="I5" i="181"/>
  <c r="F5" i="181"/>
  <c r="E5" i="181"/>
  <c r="D5" i="181"/>
  <c r="C5" i="181"/>
  <c r="B5" i="181"/>
  <c r="H4" i="181"/>
  <c r="G4" i="181"/>
  <c r="F4" i="181"/>
  <c r="F6" i="181" s="1"/>
  <c r="E4" i="181"/>
  <c r="D4" i="181"/>
  <c r="C4" i="181"/>
  <c r="B4" i="181"/>
  <c r="G13" i="179"/>
  <c r="I13" i="179" s="1"/>
  <c r="H13" i="179"/>
  <c r="J13" i="179"/>
  <c r="G14" i="179"/>
  <c r="I14" i="179" s="1"/>
  <c r="H14" i="179"/>
  <c r="J14" i="179"/>
  <c r="G15" i="179"/>
  <c r="I15" i="179" s="1"/>
  <c r="H15" i="179"/>
  <c r="J15" i="179"/>
  <c r="G16" i="179"/>
  <c r="I16" i="179" s="1"/>
  <c r="H16" i="179"/>
  <c r="J16" i="179"/>
  <c r="G17" i="179"/>
  <c r="I17" i="179" s="1"/>
  <c r="H17" i="179"/>
  <c r="J17" i="179"/>
  <c r="G18" i="179"/>
  <c r="I18" i="179" s="1"/>
  <c r="H18" i="179"/>
  <c r="J18" i="179"/>
  <c r="G19" i="179"/>
  <c r="I19" i="179" s="1"/>
  <c r="H19" i="179"/>
  <c r="J19" i="179"/>
  <c r="G12" i="179"/>
  <c r="I12" i="179" s="1"/>
  <c r="H12" i="179"/>
  <c r="J12" i="179" s="1"/>
  <c r="H11" i="179"/>
  <c r="J11" i="179" s="1"/>
  <c r="G11" i="179"/>
  <c r="I5" i="179" s="1"/>
  <c r="H10" i="179"/>
  <c r="G10" i="179"/>
  <c r="I10" i="179" s="1"/>
  <c r="H6" i="179"/>
  <c r="E6" i="179"/>
  <c r="D6" i="179"/>
  <c r="G5" i="179"/>
  <c r="F5" i="179"/>
  <c r="E5" i="179"/>
  <c r="D5" i="179"/>
  <c r="C5" i="179"/>
  <c r="B5" i="179"/>
  <c r="H4" i="179"/>
  <c r="G4" i="179"/>
  <c r="F4" i="179"/>
  <c r="F6" i="179" s="1"/>
  <c r="E4" i="179"/>
  <c r="D4" i="179"/>
  <c r="C4" i="179"/>
  <c r="B4" i="179"/>
  <c r="P6" i="184" l="1"/>
  <c r="P5" i="184"/>
  <c r="G6" i="184"/>
  <c r="P6" i="183"/>
  <c r="P5" i="183"/>
  <c r="L5" i="181"/>
  <c r="I11" i="181"/>
  <c r="H5" i="181"/>
  <c r="H5" i="182"/>
  <c r="J5" i="182"/>
  <c r="L6" i="182" s="1"/>
  <c r="I10" i="182"/>
  <c r="K5" i="182" s="1"/>
  <c r="J5" i="181"/>
  <c r="I10" i="181"/>
  <c r="K5" i="181" s="1"/>
  <c r="J5" i="179"/>
  <c r="I11" i="179"/>
  <c r="L5" i="179"/>
  <c r="K5" i="179"/>
  <c r="L6" i="179" s="1"/>
  <c r="H5" i="179"/>
  <c r="J10" i="179"/>
  <c r="J6" i="182" l="1"/>
  <c r="J6" i="181"/>
  <c r="N6" i="181" s="1"/>
  <c r="L6" i="181"/>
  <c r="J6" i="179"/>
  <c r="N6" i="179" s="1"/>
  <c r="C6" i="179"/>
  <c r="G10" i="88" s="1"/>
  <c r="P6" i="179"/>
  <c r="O5" i="179"/>
  <c r="P5" i="179"/>
  <c r="C6" i="181" l="1"/>
  <c r="G11" i="88" s="1"/>
  <c r="N5" i="181"/>
  <c r="N6" i="182"/>
  <c r="B6" i="182"/>
  <c r="O5" i="182"/>
  <c r="O6" i="182"/>
  <c r="N5" i="182"/>
  <c r="C6" i="182"/>
  <c r="P5" i="182"/>
  <c r="P6" i="182"/>
  <c r="B6" i="181"/>
  <c r="O6" i="181"/>
  <c r="O5" i="181"/>
  <c r="P6" i="181"/>
  <c r="P5" i="181"/>
  <c r="O6" i="179"/>
  <c r="B6" i="179"/>
  <c r="N5" i="179"/>
  <c r="G6" i="181" l="1"/>
  <c r="F11" i="88"/>
  <c r="G6" i="182"/>
  <c r="F10" i="88"/>
  <c r="G6" i="179"/>
  <c r="G14" i="88" l="1"/>
  <c r="F14" i="88"/>
  <c r="H35" i="178"/>
  <c r="J35" i="178" s="1"/>
  <c r="G35" i="178"/>
  <c r="I35" i="178" s="1"/>
  <c r="H34" i="178"/>
  <c r="J34" i="178" s="1"/>
  <c r="G34" i="178"/>
  <c r="I34" i="178" s="1"/>
  <c r="H33" i="178"/>
  <c r="J33" i="178" s="1"/>
  <c r="G33" i="178"/>
  <c r="I33" i="178" s="1"/>
  <c r="H32" i="178"/>
  <c r="J32" i="178" s="1"/>
  <c r="G32" i="178"/>
  <c r="I32" i="178" s="1"/>
  <c r="H31" i="178"/>
  <c r="J31" i="178" s="1"/>
  <c r="G31" i="178"/>
  <c r="I31" i="178" s="1"/>
  <c r="H30" i="178"/>
  <c r="J30" i="178" s="1"/>
  <c r="G30" i="178"/>
  <c r="I30" i="178" s="1"/>
  <c r="H29" i="178"/>
  <c r="J29" i="178" s="1"/>
  <c r="G29" i="178"/>
  <c r="I29" i="178" s="1"/>
  <c r="H28" i="178"/>
  <c r="J28" i="178" s="1"/>
  <c r="G28" i="178"/>
  <c r="I28" i="178" s="1"/>
  <c r="H27" i="178"/>
  <c r="J27" i="178" s="1"/>
  <c r="G27" i="178"/>
  <c r="I27" i="178" s="1"/>
  <c r="H26" i="178"/>
  <c r="J26" i="178" s="1"/>
  <c r="G26" i="178"/>
  <c r="I26" i="178" s="1"/>
  <c r="H25" i="178"/>
  <c r="J25" i="178" s="1"/>
  <c r="G25" i="178"/>
  <c r="I25" i="178" s="1"/>
  <c r="H24" i="178"/>
  <c r="J24" i="178" s="1"/>
  <c r="G24" i="178"/>
  <c r="I24" i="178" s="1"/>
  <c r="H23" i="178"/>
  <c r="J23" i="178" s="1"/>
  <c r="G23" i="178"/>
  <c r="I23" i="178" s="1"/>
  <c r="H22" i="178"/>
  <c r="J22" i="178" s="1"/>
  <c r="G22" i="178"/>
  <c r="I22" i="178" s="1"/>
  <c r="H21" i="178"/>
  <c r="J21" i="178" s="1"/>
  <c r="G21" i="178"/>
  <c r="I21" i="178" s="1"/>
  <c r="H20" i="178"/>
  <c r="J20" i="178" s="1"/>
  <c r="G20" i="178"/>
  <c r="I20" i="178" s="1"/>
  <c r="H19" i="178"/>
  <c r="J19" i="178" s="1"/>
  <c r="G19" i="178"/>
  <c r="I19" i="178" s="1"/>
  <c r="H18" i="178"/>
  <c r="J18" i="178" s="1"/>
  <c r="G18" i="178"/>
  <c r="I18" i="178" s="1"/>
  <c r="H17" i="178"/>
  <c r="J17" i="178" s="1"/>
  <c r="G17" i="178"/>
  <c r="I17" i="178" s="1"/>
  <c r="H16" i="178"/>
  <c r="J16" i="178" s="1"/>
  <c r="G16" i="178"/>
  <c r="I16" i="178" s="1"/>
  <c r="H15" i="178"/>
  <c r="J15" i="178" s="1"/>
  <c r="G15" i="178"/>
  <c r="I15" i="178" s="1"/>
  <c r="H14" i="178"/>
  <c r="J14" i="178" s="1"/>
  <c r="G14" i="178"/>
  <c r="G12" i="178"/>
  <c r="H12" i="178"/>
  <c r="J12" i="178" s="1"/>
  <c r="G13" i="178"/>
  <c r="H13" i="178"/>
  <c r="J13" i="178" s="1"/>
  <c r="H11" i="178"/>
  <c r="J11" i="178" s="1"/>
  <c r="G11" i="178"/>
  <c r="H10" i="178"/>
  <c r="J10" i="178" s="1"/>
  <c r="G10" i="178"/>
  <c r="H6" i="178"/>
  <c r="E6" i="178"/>
  <c r="D6" i="178"/>
  <c r="F5" i="178"/>
  <c r="E5" i="178"/>
  <c r="D5" i="178"/>
  <c r="F4" i="178"/>
  <c r="F6" i="178" s="1"/>
  <c r="E4" i="178"/>
  <c r="D4" i="178"/>
  <c r="G4" i="178" l="1"/>
  <c r="C4" i="178"/>
  <c r="C5" i="178"/>
  <c r="B5" i="178"/>
  <c r="B4" i="178"/>
  <c r="I5" i="178"/>
  <c r="I14" i="178"/>
  <c r="H4" i="178"/>
  <c r="I11" i="178"/>
  <c r="I12" i="178"/>
  <c r="I10" i="178"/>
  <c r="I13" i="178"/>
  <c r="G5" i="178"/>
  <c r="L5" i="178"/>
  <c r="H5" i="178"/>
  <c r="J5" i="178"/>
  <c r="G13" i="177"/>
  <c r="I13" i="177" s="1"/>
  <c r="H13" i="177"/>
  <c r="J13" i="177" s="1"/>
  <c r="G14" i="177"/>
  <c r="I14" i="177" s="1"/>
  <c r="H14" i="177"/>
  <c r="J14" i="177" s="1"/>
  <c r="G15" i="177"/>
  <c r="I15" i="177" s="1"/>
  <c r="H15" i="177"/>
  <c r="J15" i="177" s="1"/>
  <c r="G16" i="177"/>
  <c r="I16" i="177" s="1"/>
  <c r="H16" i="177"/>
  <c r="J16" i="177" s="1"/>
  <c r="G17" i="177"/>
  <c r="I17" i="177" s="1"/>
  <c r="H17" i="177"/>
  <c r="J17" i="177" s="1"/>
  <c r="G18" i="177"/>
  <c r="I18" i="177" s="1"/>
  <c r="H18" i="177"/>
  <c r="J18" i="177" s="1"/>
  <c r="G19" i="177"/>
  <c r="I19" i="177" s="1"/>
  <c r="H19" i="177"/>
  <c r="J19" i="177" s="1"/>
  <c r="G20" i="177"/>
  <c r="I20" i="177" s="1"/>
  <c r="H20" i="177"/>
  <c r="J20" i="177" s="1"/>
  <c r="G21" i="177"/>
  <c r="I21" i="177" s="1"/>
  <c r="H21" i="177"/>
  <c r="J21" i="177" s="1"/>
  <c r="G22" i="177"/>
  <c r="I22" i="177" s="1"/>
  <c r="H22" i="177"/>
  <c r="J22" i="177" s="1"/>
  <c r="G23" i="177"/>
  <c r="I23" i="177" s="1"/>
  <c r="H23" i="177"/>
  <c r="J23" i="177" s="1"/>
  <c r="G24" i="177"/>
  <c r="I24" i="177" s="1"/>
  <c r="H24" i="177"/>
  <c r="J24" i="177" s="1"/>
  <c r="G25" i="177"/>
  <c r="I25" i="177" s="1"/>
  <c r="H25" i="177"/>
  <c r="J25" i="177" s="1"/>
  <c r="G26" i="177"/>
  <c r="I26" i="177" s="1"/>
  <c r="H26" i="177"/>
  <c r="J26" i="177" s="1"/>
  <c r="G27" i="177"/>
  <c r="I27" i="177" s="1"/>
  <c r="H27" i="177"/>
  <c r="J27" i="177" s="1"/>
  <c r="G28" i="177"/>
  <c r="I28" i="177" s="1"/>
  <c r="H28" i="177"/>
  <c r="J28" i="177" s="1"/>
  <c r="G29" i="177"/>
  <c r="I29" i="177" s="1"/>
  <c r="H29" i="177"/>
  <c r="J29" i="177" s="1"/>
  <c r="G30" i="177"/>
  <c r="I30" i="177" s="1"/>
  <c r="H30" i="177"/>
  <c r="J30" i="177" s="1"/>
  <c r="G31" i="177"/>
  <c r="I31" i="177" s="1"/>
  <c r="H31" i="177"/>
  <c r="J31" i="177" s="1"/>
  <c r="G32" i="177"/>
  <c r="I32" i="177" s="1"/>
  <c r="H32" i="177"/>
  <c r="J32" i="177" s="1"/>
  <c r="G33" i="177"/>
  <c r="I33" i="177" s="1"/>
  <c r="H33" i="177"/>
  <c r="J33" i="177" s="1"/>
  <c r="G34" i="177"/>
  <c r="I34" i="177" s="1"/>
  <c r="H34" i="177"/>
  <c r="J34" i="177" s="1"/>
  <c r="G35" i="177"/>
  <c r="I35" i="177" s="1"/>
  <c r="H35" i="177"/>
  <c r="J35" i="177" s="1"/>
  <c r="G36" i="177"/>
  <c r="I36" i="177" s="1"/>
  <c r="H36" i="177"/>
  <c r="J36" i="177" s="1"/>
  <c r="G12" i="177"/>
  <c r="H12" i="177"/>
  <c r="J12" i="177" s="1"/>
  <c r="K5" i="178" l="1"/>
  <c r="J6" i="178" s="1"/>
  <c r="N6" i="178" s="1"/>
  <c r="I12" i="177"/>
  <c r="H11" i="177"/>
  <c r="J11" i="177" s="1"/>
  <c r="G11" i="177"/>
  <c r="I11" i="177" s="1"/>
  <c r="H10" i="177"/>
  <c r="H5" i="177" s="1"/>
  <c r="G10" i="177"/>
  <c r="H6" i="177"/>
  <c r="E6" i="177"/>
  <c r="D6" i="177"/>
  <c r="F5" i="177"/>
  <c r="E5" i="177"/>
  <c r="D5" i="177"/>
  <c r="C5" i="177"/>
  <c r="B5" i="177"/>
  <c r="H4" i="177"/>
  <c r="G4" i="177"/>
  <c r="F4" i="177"/>
  <c r="F6" i="177" s="1"/>
  <c r="E4" i="177"/>
  <c r="D4" i="177"/>
  <c r="C4" i="177"/>
  <c r="B4" i="177"/>
  <c r="L6" i="178" l="1"/>
  <c r="P6" i="178" s="1"/>
  <c r="O6" i="178"/>
  <c r="O5" i="178"/>
  <c r="C6" i="178"/>
  <c r="B6" i="178"/>
  <c r="N5" i="178"/>
  <c r="I5" i="177"/>
  <c r="J5" i="177"/>
  <c r="G5" i="177"/>
  <c r="I10" i="177"/>
  <c r="K5" i="177" s="1"/>
  <c r="J10" i="177"/>
  <c r="L5" i="177" s="1"/>
  <c r="H19" i="176"/>
  <c r="J19" i="176" s="1"/>
  <c r="G19" i="176"/>
  <c r="I19" i="176" s="1"/>
  <c r="H18" i="176"/>
  <c r="J18" i="176" s="1"/>
  <c r="G18" i="176"/>
  <c r="G16" i="176"/>
  <c r="I16" i="176" s="1"/>
  <c r="H16" i="176"/>
  <c r="J16" i="176" s="1"/>
  <c r="G17" i="176"/>
  <c r="H17" i="176"/>
  <c r="J17" i="176" s="1"/>
  <c r="I17" i="176"/>
  <c r="G12" i="176"/>
  <c r="H12" i="176"/>
  <c r="J12" i="176" s="1"/>
  <c r="G13" i="176"/>
  <c r="H13" i="176"/>
  <c r="J13" i="176" s="1"/>
  <c r="G14" i="176"/>
  <c r="H14" i="176"/>
  <c r="J14" i="176" s="1"/>
  <c r="G15" i="176"/>
  <c r="H15" i="176"/>
  <c r="J15" i="176" s="1"/>
  <c r="G6" i="178" l="1"/>
  <c r="P5" i="178"/>
  <c r="L6" i="177"/>
  <c r="P5" i="177" s="1"/>
  <c r="J6" i="177"/>
  <c r="O6" i="177" s="1"/>
  <c r="I18" i="176"/>
  <c r="I15" i="176"/>
  <c r="I13" i="176"/>
  <c r="I14" i="176"/>
  <c r="I12" i="176"/>
  <c r="N6" i="177" l="1"/>
  <c r="C6" i="177"/>
  <c r="G13" i="88" s="1"/>
  <c r="O5" i="177"/>
  <c r="N5" i="177"/>
  <c r="P6" i="177"/>
  <c r="B6" i="177"/>
  <c r="F13" i="88" s="1"/>
  <c r="G11" i="176"/>
  <c r="H11" i="176"/>
  <c r="J11" i="176" s="1"/>
  <c r="B4" i="176"/>
  <c r="G6" i="177" l="1"/>
  <c r="I11" i="176"/>
  <c r="H10" i="176"/>
  <c r="J5" i="176" s="1"/>
  <c r="G10" i="176"/>
  <c r="G5" i="176" s="1"/>
  <c r="H6" i="176"/>
  <c r="E6" i="176"/>
  <c r="D6" i="176"/>
  <c r="I5" i="176"/>
  <c r="F5" i="176"/>
  <c r="E5" i="176"/>
  <c r="D5" i="176"/>
  <c r="C5" i="176"/>
  <c r="B5" i="176"/>
  <c r="G4" i="176"/>
  <c r="F4" i="176"/>
  <c r="F6" i="176" s="1"/>
  <c r="E4" i="176"/>
  <c r="D4" i="176"/>
  <c r="C4" i="176"/>
  <c r="G37" i="175"/>
  <c r="H37" i="175"/>
  <c r="J37" i="175" s="1"/>
  <c r="I37" i="175"/>
  <c r="G16" i="175"/>
  <c r="I16" i="175" s="1"/>
  <c r="H16" i="175"/>
  <c r="J16" i="175" s="1"/>
  <c r="G17" i="175"/>
  <c r="I17" i="175" s="1"/>
  <c r="H17" i="175"/>
  <c r="J17" i="175" s="1"/>
  <c r="G18" i="175"/>
  <c r="I18" i="175" s="1"/>
  <c r="H18" i="175"/>
  <c r="J18" i="175" s="1"/>
  <c r="G19" i="175"/>
  <c r="H19" i="175"/>
  <c r="J19" i="175" s="1"/>
  <c r="I19" i="175"/>
  <c r="G20" i="175"/>
  <c r="I20" i="175" s="1"/>
  <c r="H20" i="175"/>
  <c r="J20" i="175" s="1"/>
  <c r="G21" i="175"/>
  <c r="I21" i="175" s="1"/>
  <c r="H21" i="175"/>
  <c r="J21" i="175" s="1"/>
  <c r="G22" i="175"/>
  <c r="H22" i="175"/>
  <c r="J22" i="175" s="1"/>
  <c r="I22" i="175"/>
  <c r="G23" i="175"/>
  <c r="H23" i="175"/>
  <c r="J23" i="175" s="1"/>
  <c r="I23" i="175"/>
  <c r="G24" i="175"/>
  <c r="I24" i="175" s="1"/>
  <c r="H24" i="175"/>
  <c r="J24" i="175" s="1"/>
  <c r="G25" i="175"/>
  <c r="I25" i="175" s="1"/>
  <c r="H25" i="175"/>
  <c r="J25" i="175" s="1"/>
  <c r="G26" i="175"/>
  <c r="H26" i="175"/>
  <c r="J26" i="175" s="1"/>
  <c r="I26" i="175"/>
  <c r="G27" i="175"/>
  <c r="H27" i="175"/>
  <c r="J27" i="175" s="1"/>
  <c r="I27" i="175"/>
  <c r="G28" i="175"/>
  <c r="I28" i="175" s="1"/>
  <c r="H28" i="175"/>
  <c r="J28" i="175" s="1"/>
  <c r="G29" i="175"/>
  <c r="I29" i="175" s="1"/>
  <c r="H29" i="175"/>
  <c r="J29" i="175" s="1"/>
  <c r="G30" i="175"/>
  <c r="H30" i="175"/>
  <c r="J30" i="175" s="1"/>
  <c r="I30" i="175"/>
  <c r="G31" i="175"/>
  <c r="H31" i="175"/>
  <c r="J31" i="175" s="1"/>
  <c r="I31" i="175"/>
  <c r="G32" i="175"/>
  <c r="I32" i="175" s="1"/>
  <c r="H32" i="175"/>
  <c r="J32" i="175" s="1"/>
  <c r="G33" i="175"/>
  <c r="I33" i="175" s="1"/>
  <c r="H33" i="175"/>
  <c r="J33" i="175" s="1"/>
  <c r="G34" i="175"/>
  <c r="H34" i="175"/>
  <c r="J34" i="175" s="1"/>
  <c r="I34" i="175"/>
  <c r="G35" i="175"/>
  <c r="H35" i="175"/>
  <c r="J35" i="175" s="1"/>
  <c r="I35" i="175"/>
  <c r="G36" i="175"/>
  <c r="I36" i="175" s="1"/>
  <c r="H36" i="175"/>
  <c r="J36" i="175" s="1"/>
  <c r="G12" i="175"/>
  <c r="H12" i="175"/>
  <c r="J12" i="175" s="1"/>
  <c r="G13" i="175"/>
  <c r="H13" i="175"/>
  <c r="J13" i="175"/>
  <c r="G14" i="175"/>
  <c r="H14" i="175"/>
  <c r="G15" i="175"/>
  <c r="H15" i="175"/>
  <c r="J15" i="175"/>
  <c r="H11" i="175"/>
  <c r="J11" i="175" s="1"/>
  <c r="G11" i="175"/>
  <c r="H10" i="175"/>
  <c r="J10" i="175" s="1"/>
  <c r="G10" i="175"/>
  <c r="H6" i="175"/>
  <c r="E6" i="175"/>
  <c r="D6" i="175"/>
  <c r="F5" i="175"/>
  <c r="E5" i="175"/>
  <c r="D5" i="175"/>
  <c r="C5" i="175"/>
  <c r="B5" i="175"/>
  <c r="F4" i="175"/>
  <c r="F6" i="175" s="1"/>
  <c r="E4" i="175"/>
  <c r="D4" i="175"/>
  <c r="C4" i="175"/>
  <c r="B4" i="175"/>
  <c r="G17" i="174"/>
  <c r="H17" i="174"/>
  <c r="J17" i="174" s="1"/>
  <c r="I17" i="174"/>
  <c r="G18" i="174"/>
  <c r="H18" i="174"/>
  <c r="J18" i="174" s="1"/>
  <c r="I18" i="174"/>
  <c r="G15" i="174"/>
  <c r="H15" i="174"/>
  <c r="J15" i="174" s="1"/>
  <c r="G16" i="174"/>
  <c r="H16" i="174"/>
  <c r="I16" i="174"/>
  <c r="J16" i="174"/>
  <c r="G12" i="174"/>
  <c r="H12" i="174"/>
  <c r="J12" i="174" s="1"/>
  <c r="I12" i="174"/>
  <c r="G13" i="174"/>
  <c r="I13" i="174" s="1"/>
  <c r="H13" i="174"/>
  <c r="J13" i="174" s="1"/>
  <c r="G14" i="174"/>
  <c r="H14" i="174"/>
  <c r="J14" i="174" s="1"/>
  <c r="H5" i="176" l="1"/>
  <c r="H4" i="176"/>
  <c r="I10" i="176"/>
  <c r="K5" i="176" s="1"/>
  <c r="J10" i="176"/>
  <c r="L5" i="176" s="1"/>
  <c r="I14" i="175"/>
  <c r="J5" i="175"/>
  <c r="G5" i="175"/>
  <c r="I15" i="175"/>
  <c r="I12" i="175"/>
  <c r="J14" i="175"/>
  <c r="L5" i="175" s="1"/>
  <c r="I13" i="175"/>
  <c r="H4" i="175"/>
  <c r="G4" i="175"/>
  <c r="I11" i="175"/>
  <c r="H5" i="175"/>
  <c r="I5" i="175"/>
  <c r="I10" i="175"/>
  <c r="I14" i="174"/>
  <c r="I15" i="174"/>
  <c r="H11" i="174"/>
  <c r="J11" i="174" s="1"/>
  <c r="G11" i="174"/>
  <c r="I11" i="174" s="1"/>
  <c r="H10" i="174"/>
  <c r="H4" i="174" s="1"/>
  <c r="G10" i="174"/>
  <c r="H6" i="174"/>
  <c r="E6" i="174"/>
  <c r="D6" i="174"/>
  <c r="F5" i="174"/>
  <c r="E5" i="174"/>
  <c r="D5" i="174"/>
  <c r="C5" i="174"/>
  <c r="B5" i="174"/>
  <c r="F4" i="174"/>
  <c r="F6" i="174" s="1"/>
  <c r="E4" i="174"/>
  <c r="D4" i="174"/>
  <c r="C4" i="174"/>
  <c r="B4" i="174"/>
  <c r="J6" i="176" l="1"/>
  <c r="C6" i="176" s="1"/>
  <c r="E16" i="88" s="1"/>
  <c r="L6" i="176"/>
  <c r="K5" i="175"/>
  <c r="J6" i="175" s="1"/>
  <c r="N6" i="175" s="1"/>
  <c r="I5" i="174"/>
  <c r="H5" i="174"/>
  <c r="G4" i="174"/>
  <c r="J5" i="174"/>
  <c r="I10" i="174"/>
  <c r="K5" i="174" s="1"/>
  <c r="G5" i="174"/>
  <c r="J10" i="174"/>
  <c r="L5" i="174" s="1"/>
  <c r="G30" i="173"/>
  <c r="I30" i="173" s="1"/>
  <c r="H30" i="173"/>
  <c r="J30" i="173" s="1"/>
  <c r="G31" i="173"/>
  <c r="I31" i="173" s="1"/>
  <c r="H31" i="173"/>
  <c r="J31" i="173" s="1"/>
  <c r="G32" i="173"/>
  <c r="I32" i="173" s="1"/>
  <c r="H32" i="173"/>
  <c r="J32" i="173" s="1"/>
  <c r="G33" i="173"/>
  <c r="I33" i="173" s="1"/>
  <c r="H33" i="173"/>
  <c r="J33" i="173" s="1"/>
  <c r="G34" i="173"/>
  <c r="I34" i="173" s="1"/>
  <c r="H34" i="173"/>
  <c r="J34" i="173" s="1"/>
  <c r="G35" i="173"/>
  <c r="I35" i="173" s="1"/>
  <c r="H35" i="173"/>
  <c r="J35" i="173" s="1"/>
  <c r="G36" i="173"/>
  <c r="I36" i="173" s="1"/>
  <c r="H36" i="173"/>
  <c r="J36" i="173" s="1"/>
  <c r="G37" i="173"/>
  <c r="I37" i="173" s="1"/>
  <c r="H37" i="173"/>
  <c r="J37" i="173" s="1"/>
  <c r="G38" i="173"/>
  <c r="I38" i="173" s="1"/>
  <c r="H38" i="173"/>
  <c r="J38" i="173" s="1"/>
  <c r="G39" i="173"/>
  <c r="I39" i="173" s="1"/>
  <c r="H39" i="173"/>
  <c r="J39" i="173" s="1"/>
  <c r="G40" i="173"/>
  <c r="I40" i="173" s="1"/>
  <c r="H40" i="173"/>
  <c r="J40" i="173" s="1"/>
  <c r="G41" i="173"/>
  <c r="I41" i="173" s="1"/>
  <c r="H41" i="173"/>
  <c r="J41" i="173" s="1"/>
  <c r="G42" i="173"/>
  <c r="I42" i="173" s="1"/>
  <c r="H42" i="173"/>
  <c r="J42" i="173" s="1"/>
  <c r="G43" i="173"/>
  <c r="I43" i="173" s="1"/>
  <c r="H43" i="173"/>
  <c r="J43" i="173" s="1"/>
  <c r="G44" i="173"/>
  <c r="I44" i="173" s="1"/>
  <c r="H44" i="173"/>
  <c r="J44" i="173" s="1"/>
  <c r="G45" i="173"/>
  <c r="I45" i="173" s="1"/>
  <c r="H45" i="173"/>
  <c r="J45" i="173" s="1"/>
  <c r="G46" i="173"/>
  <c r="I46" i="173" s="1"/>
  <c r="H46" i="173"/>
  <c r="J46" i="173" s="1"/>
  <c r="N6" i="176" l="1"/>
  <c r="P6" i="176"/>
  <c r="N5" i="176"/>
  <c r="O5" i="176"/>
  <c r="B6" i="176"/>
  <c r="D16" i="88" s="1"/>
  <c r="O6" i="176"/>
  <c r="P5" i="176"/>
  <c r="N5" i="175"/>
  <c r="O5" i="175"/>
  <c r="O6" i="175"/>
  <c r="C6" i="175"/>
  <c r="G8" i="88" s="1"/>
  <c r="B6" i="175"/>
  <c r="L6" i="175"/>
  <c r="L6" i="174"/>
  <c r="J6" i="174"/>
  <c r="G14" i="173"/>
  <c r="I14" i="173" s="1"/>
  <c r="H14" i="173"/>
  <c r="J14" i="173" s="1"/>
  <c r="G15" i="173"/>
  <c r="I15" i="173" s="1"/>
  <c r="H15" i="173"/>
  <c r="J15" i="173" s="1"/>
  <c r="G16" i="173"/>
  <c r="I16" i="173" s="1"/>
  <c r="H16" i="173"/>
  <c r="J16" i="173" s="1"/>
  <c r="G17" i="173"/>
  <c r="I17" i="173" s="1"/>
  <c r="H17" i="173"/>
  <c r="J17" i="173" s="1"/>
  <c r="G18" i="173"/>
  <c r="I18" i="173" s="1"/>
  <c r="H18" i="173"/>
  <c r="J18" i="173" s="1"/>
  <c r="G19" i="173"/>
  <c r="I19" i="173" s="1"/>
  <c r="H19" i="173"/>
  <c r="J19" i="173" s="1"/>
  <c r="G20" i="173"/>
  <c r="I20" i="173" s="1"/>
  <c r="H20" i="173"/>
  <c r="J20" i="173" s="1"/>
  <c r="G21" i="173"/>
  <c r="I21" i="173" s="1"/>
  <c r="H21" i="173"/>
  <c r="J21" i="173" s="1"/>
  <c r="G22" i="173"/>
  <c r="I22" i="173" s="1"/>
  <c r="H22" i="173"/>
  <c r="J22" i="173" s="1"/>
  <c r="G23" i="173"/>
  <c r="I23" i="173" s="1"/>
  <c r="H23" i="173"/>
  <c r="J23" i="173" s="1"/>
  <c r="G24" i="173"/>
  <c r="I24" i="173" s="1"/>
  <c r="H24" i="173"/>
  <c r="J24" i="173" s="1"/>
  <c r="G25" i="173"/>
  <c r="I25" i="173" s="1"/>
  <c r="H25" i="173"/>
  <c r="J25" i="173" s="1"/>
  <c r="G26" i="173"/>
  <c r="I26" i="173" s="1"/>
  <c r="H26" i="173"/>
  <c r="J26" i="173" s="1"/>
  <c r="G27" i="173"/>
  <c r="I27" i="173" s="1"/>
  <c r="H27" i="173"/>
  <c r="J27" i="173" s="1"/>
  <c r="G28" i="173"/>
  <c r="I28" i="173" s="1"/>
  <c r="H28" i="173"/>
  <c r="J28" i="173" s="1"/>
  <c r="G29" i="173"/>
  <c r="I29" i="173" s="1"/>
  <c r="H29" i="173"/>
  <c r="J29" i="173" s="1"/>
  <c r="G12" i="173"/>
  <c r="H12" i="173"/>
  <c r="J12" i="173" s="1"/>
  <c r="G13" i="173"/>
  <c r="H13" i="173"/>
  <c r="J13" i="173"/>
  <c r="H11" i="173"/>
  <c r="J11" i="173" s="1"/>
  <c r="G11" i="173"/>
  <c r="H10" i="173"/>
  <c r="J10" i="173" s="1"/>
  <c r="G10" i="173"/>
  <c r="H6" i="173"/>
  <c r="E6" i="173"/>
  <c r="D6" i="173"/>
  <c r="F5" i="173"/>
  <c r="E5" i="173"/>
  <c r="D5" i="173"/>
  <c r="C5" i="173"/>
  <c r="B5" i="173"/>
  <c r="F4" i="173"/>
  <c r="F6" i="173" s="1"/>
  <c r="E4" i="173"/>
  <c r="D4" i="173"/>
  <c r="C4" i="173"/>
  <c r="B4" i="173"/>
  <c r="G6" i="176" l="1"/>
  <c r="P6" i="175"/>
  <c r="P5" i="175"/>
  <c r="G6" i="175"/>
  <c r="F8" i="88"/>
  <c r="C6" i="174"/>
  <c r="G17" i="88" s="1"/>
  <c r="O6" i="174"/>
  <c r="O5" i="174"/>
  <c r="B6" i="174"/>
  <c r="F17" i="88" s="1"/>
  <c r="N6" i="174"/>
  <c r="N5" i="174"/>
  <c r="P6" i="174"/>
  <c r="P5" i="174"/>
  <c r="I13" i="173"/>
  <c r="I12" i="173"/>
  <c r="I11" i="173"/>
  <c r="G4" i="173"/>
  <c r="I5" i="173"/>
  <c r="H4" i="173"/>
  <c r="I10" i="173"/>
  <c r="G5" i="173"/>
  <c r="H5" i="173"/>
  <c r="L5" i="173"/>
  <c r="J5" i="173"/>
  <c r="F16" i="88"/>
  <c r="G16" i="88"/>
  <c r="J85" i="171"/>
  <c r="I85" i="171"/>
  <c r="H85" i="171"/>
  <c r="G85" i="171"/>
  <c r="J84" i="171"/>
  <c r="I84" i="171"/>
  <c r="H84" i="171"/>
  <c r="G84" i="171"/>
  <c r="J83" i="171"/>
  <c r="I83" i="171"/>
  <c r="H83" i="171"/>
  <c r="G83" i="171"/>
  <c r="J82" i="171"/>
  <c r="I82" i="171"/>
  <c r="H82" i="171"/>
  <c r="G82" i="171"/>
  <c r="J81" i="171"/>
  <c r="I81" i="171"/>
  <c r="H81" i="171"/>
  <c r="G81" i="171"/>
  <c r="J80" i="171"/>
  <c r="I80" i="171"/>
  <c r="H80" i="171"/>
  <c r="G80" i="171"/>
  <c r="J79" i="171"/>
  <c r="I79" i="171"/>
  <c r="H79" i="171"/>
  <c r="G79" i="171"/>
  <c r="J78" i="171"/>
  <c r="I78" i="171"/>
  <c r="H78" i="171"/>
  <c r="G78" i="171"/>
  <c r="J77" i="171"/>
  <c r="I77" i="171"/>
  <c r="H77" i="171"/>
  <c r="G77" i="171"/>
  <c r="J76" i="171"/>
  <c r="I76" i="171"/>
  <c r="H76" i="171"/>
  <c r="G76" i="171"/>
  <c r="J75" i="171"/>
  <c r="I75" i="171"/>
  <c r="H75" i="171"/>
  <c r="G75" i="171"/>
  <c r="J74" i="171"/>
  <c r="I74" i="171"/>
  <c r="H74" i="171"/>
  <c r="G74" i="171"/>
  <c r="J73" i="171"/>
  <c r="I73" i="171"/>
  <c r="H73" i="171"/>
  <c r="G73" i="171"/>
  <c r="J72" i="171"/>
  <c r="I72" i="171"/>
  <c r="H72" i="171"/>
  <c r="G72" i="171"/>
  <c r="J71" i="171"/>
  <c r="I71" i="171"/>
  <c r="H71" i="171"/>
  <c r="G71" i="171"/>
  <c r="J70" i="171"/>
  <c r="I70" i="171"/>
  <c r="H70" i="171"/>
  <c r="G70" i="171"/>
  <c r="J69" i="171"/>
  <c r="I69" i="171"/>
  <c r="H69" i="171"/>
  <c r="G69" i="171"/>
  <c r="J68" i="171"/>
  <c r="I68" i="171"/>
  <c r="H68" i="171"/>
  <c r="G68" i="171"/>
  <c r="J67" i="171"/>
  <c r="I67" i="171"/>
  <c r="H67" i="171"/>
  <c r="G67" i="171"/>
  <c r="J66" i="171"/>
  <c r="I66" i="171"/>
  <c r="H66" i="171"/>
  <c r="G66" i="171"/>
  <c r="J65" i="171"/>
  <c r="I65" i="171"/>
  <c r="H65" i="171"/>
  <c r="G65" i="171"/>
  <c r="J64" i="171"/>
  <c r="I64" i="171"/>
  <c r="H64" i="171"/>
  <c r="G64" i="171"/>
  <c r="J63" i="171"/>
  <c r="I63" i="171"/>
  <c r="H63" i="171"/>
  <c r="G63" i="171"/>
  <c r="J62" i="171"/>
  <c r="I62" i="171"/>
  <c r="H62" i="171"/>
  <c r="G62" i="171"/>
  <c r="J61" i="171"/>
  <c r="I61" i="171"/>
  <c r="H61" i="171"/>
  <c r="G61" i="171"/>
  <c r="J60" i="171"/>
  <c r="I60" i="171"/>
  <c r="H60" i="171"/>
  <c r="G60" i="171"/>
  <c r="J59" i="171"/>
  <c r="I59" i="171"/>
  <c r="H59" i="171"/>
  <c r="G59" i="171"/>
  <c r="J58" i="171"/>
  <c r="I58" i="171"/>
  <c r="H58" i="171"/>
  <c r="G58" i="171"/>
  <c r="J57" i="171"/>
  <c r="I57" i="171"/>
  <c r="H57" i="171"/>
  <c r="G57" i="171"/>
  <c r="J56" i="171"/>
  <c r="I56" i="171"/>
  <c r="H56" i="171"/>
  <c r="G56" i="171"/>
  <c r="J55" i="171"/>
  <c r="I55" i="171"/>
  <c r="H55" i="171"/>
  <c r="G55" i="171"/>
  <c r="J54" i="171"/>
  <c r="I54" i="171"/>
  <c r="H54" i="171"/>
  <c r="G54" i="171"/>
  <c r="J53" i="171"/>
  <c r="I53" i="171"/>
  <c r="H53" i="171"/>
  <c r="G53" i="171"/>
  <c r="J52" i="171"/>
  <c r="I52" i="171"/>
  <c r="H52" i="171"/>
  <c r="G52" i="171"/>
  <c r="J51" i="171"/>
  <c r="I51" i="171"/>
  <c r="H51" i="171"/>
  <c r="G51" i="171"/>
  <c r="J50" i="171"/>
  <c r="I50" i="171"/>
  <c r="H50" i="171"/>
  <c r="G50" i="171"/>
  <c r="J49" i="171"/>
  <c r="I49" i="171"/>
  <c r="H49" i="171"/>
  <c r="G49" i="171"/>
  <c r="J48" i="171"/>
  <c r="I48" i="171"/>
  <c r="H48" i="171"/>
  <c r="G48" i="171"/>
  <c r="J47" i="171"/>
  <c r="I47" i="171"/>
  <c r="H47" i="171"/>
  <c r="G47" i="171"/>
  <c r="J46" i="171"/>
  <c r="I46" i="171"/>
  <c r="H46" i="171"/>
  <c r="G46" i="171"/>
  <c r="J45" i="171"/>
  <c r="I45" i="171"/>
  <c r="H45" i="171"/>
  <c r="G45" i="171"/>
  <c r="J44" i="171"/>
  <c r="I44" i="171"/>
  <c r="H44" i="171"/>
  <c r="G44" i="171"/>
  <c r="J43" i="171"/>
  <c r="I43" i="171"/>
  <c r="H43" i="171"/>
  <c r="G43" i="171"/>
  <c r="J42" i="171"/>
  <c r="I42" i="171"/>
  <c r="H42" i="171"/>
  <c r="G42" i="171"/>
  <c r="J41" i="171"/>
  <c r="I41" i="171"/>
  <c r="H41" i="171"/>
  <c r="G41" i="171"/>
  <c r="J40" i="171"/>
  <c r="I40" i="171"/>
  <c r="H40" i="171"/>
  <c r="G40" i="171"/>
  <c r="G6" i="174" l="1"/>
  <c r="K5" i="173"/>
  <c r="L6" i="173" s="1"/>
  <c r="G16" i="171"/>
  <c r="H16" i="171"/>
  <c r="J16" i="171" s="1"/>
  <c r="G17" i="171"/>
  <c r="I17" i="171" s="1"/>
  <c r="H17" i="171"/>
  <c r="J17" i="171" s="1"/>
  <c r="G18" i="171"/>
  <c r="I18" i="171" s="1"/>
  <c r="H18" i="171"/>
  <c r="J18" i="171" s="1"/>
  <c r="G19" i="171"/>
  <c r="H19" i="171"/>
  <c r="J19" i="171" s="1"/>
  <c r="G20" i="171"/>
  <c r="I20" i="171" s="1"/>
  <c r="H20" i="171"/>
  <c r="J20" i="171" s="1"/>
  <c r="G21" i="171"/>
  <c r="H21" i="171"/>
  <c r="J21" i="171" s="1"/>
  <c r="I21" i="171"/>
  <c r="G22" i="171"/>
  <c r="H22" i="171"/>
  <c r="J22" i="171" s="1"/>
  <c r="G23" i="171"/>
  <c r="H23" i="171"/>
  <c r="J23" i="171" s="1"/>
  <c r="G24" i="171"/>
  <c r="H24" i="171"/>
  <c r="J24" i="171" s="1"/>
  <c r="G25" i="171"/>
  <c r="H25" i="171"/>
  <c r="J25" i="171" s="1"/>
  <c r="G26" i="171"/>
  <c r="H26" i="171"/>
  <c r="J26" i="171" s="1"/>
  <c r="G27" i="171"/>
  <c r="H27" i="171"/>
  <c r="J27" i="171" s="1"/>
  <c r="G28" i="171"/>
  <c r="H28" i="171"/>
  <c r="J28" i="171" s="1"/>
  <c r="G29" i="171"/>
  <c r="H29" i="171"/>
  <c r="J29" i="171" s="1"/>
  <c r="G30" i="171"/>
  <c r="I30" i="171" s="1"/>
  <c r="H30" i="171"/>
  <c r="J30" i="171" s="1"/>
  <c r="G31" i="171"/>
  <c r="H31" i="171"/>
  <c r="J31" i="171" s="1"/>
  <c r="G32" i="171"/>
  <c r="I32" i="171" s="1"/>
  <c r="H32" i="171"/>
  <c r="J32" i="171" s="1"/>
  <c r="G33" i="171"/>
  <c r="I33" i="171" s="1"/>
  <c r="H33" i="171"/>
  <c r="J33" i="171" s="1"/>
  <c r="G34" i="171"/>
  <c r="H34" i="171"/>
  <c r="J34" i="171" s="1"/>
  <c r="G35" i="171"/>
  <c r="I35" i="171" s="1"/>
  <c r="H35" i="171"/>
  <c r="J35" i="171" s="1"/>
  <c r="G36" i="171"/>
  <c r="H36" i="171"/>
  <c r="J36" i="171" s="1"/>
  <c r="G37" i="171"/>
  <c r="I37" i="171" s="1"/>
  <c r="H37" i="171"/>
  <c r="J37" i="171" s="1"/>
  <c r="G38" i="171"/>
  <c r="H38" i="171"/>
  <c r="J38" i="171" s="1"/>
  <c r="G39" i="171"/>
  <c r="H39" i="171"/>
  <c r="J39" i="171" s="1"/>
  <c r="J6" i="173" l="1"/>
  <c r="O6" i="173" s="1"/>
  <c r="I29" i="171"/>
  <c r="I24" i="171"/>
  <c r="I22" i="171"/>
  <c r="I38" i="171"/>
  <c r="I27" i="171"/>
  <c r="I25" i="171"/>
  <c r="I39" i="171"/>
  <c r="I34" i="171"/>
  <c r="I31" i="171"/>
  <c r="I26" i="171"/>
  <c r="I23" i="171"/>
  <c r="I16" i="171"/>
  <c r="I19" i="171"/>
  <c r="I36" i="171"/>
  <c r="I28" i="171"/>
  <c r="G13" i="171"/>
  <c r="H13" i="171"/>
  <c r="J13" i="171" s="1"/>
  <c r="G14" i="171"/>
  <c r="H14" i="171"/>
  <c r="J14" i="171" s="1"/>
  <c r="G15" i="171"/>
  <c r="H15" i="171"/>
  <c r="J15" i="171" s="1"/>
  <c r="O5" i="173" l="1"/>
  <c r="P5" i="173"/>
  <c r="N6" i="173"/>
  <c r="B6" i="173"/>
  <c r="F18" i="88" s="1"/>
  <c r="C6" i="173"/>
  <c r="G6" i="173" s="1"/>
  <c r="P6" i="173"/>
  <c r="N5" i="173"/>
  <c r="I15" i="171"/>
  <c r="I14" i="171"/>
  <c r="I13" i="171"/>
  <c r="G12" i="171"/>
  <c r="H12" i="171"/>
  <c r="J12" i="171" s="1"/>
  <c r="H11" i="171"/>
  <c r="J11" i="171" s="1"/>
  <c r="G11" i="171"/>
  <c r="H10" i="171"/>
  <c r="J10" i="171" s="1"/>
  <c r="G10" i="171"/>
  <c r="H6" i="171"/>
  <c r="E6" i="171"/>
  <c r="D6" i="171"/>
  <c r="F5" i="171"/>
  <c r="E5" i="171"/>
  <c r="D5" i="171"/>
  <c r="C5" i="171"/>
  <c r="B5" i="171"/>
  <c r="F4" i="171"/>
  <c r="F6" i="171" s="1"/>
  <c r="E4" i="171"/>
  <c r="D4" i="171"/>
  <c r="C4" i="171"/>
  <c r="B4" i="171"/>
  <c r="G18" i="88" l="1"/>
  <c r="G5" i="171"/>
  <c r="I12" i="171"/>
  <c r="G4" i="171"/>
  <c r="I11" i="171"/>
  <c r="H5" i="171"/>
  <c r="I10" i="171"/>
  <c r="K5" i="171" s="1"/>
  <c r="L5" i="171"/>
  <c r="H4" i="171"/>
  <c r="I5" i="171"/>
  <c r="J5" i="171"/>
  <c r="L6" i="171" l="1"/>
  <c r="J6" i="171"/>
  <c r="N6" i="171" s="1"/>
  <c r="C6" i="171" l="1"/>
  <c r="N5" i="171"/>
  <c r="O6" i="171"/>
  <c r="P5" i="171"/>
  <c r="O5" i="171"/>
  <c r="B6" i="171"/>
  <c r="P6" i="171"/>
  <c r="G6" i="171" l="1"/>
  <c r="N18" i="88" l="1"/>
  <c r="M18" i="88"/>
  <c r="N11" i="88"/>
  <c r="M11" i="88"/>
  <c r="G18" i="170"/>
  <c r="H18" i="170"/>
  <c r="J18" i="170" s="1"/>
  <c r="I18" i="170"/>
  <c r="N17" i="88" l="1"/>
  <c r="M17" i="88"/>
  <c r="M12" i="88"/>
  <c r="N8" i="88"/>
  <c r="M8" i="88"/>
  <c r="N6" i="88"/>
  <c r="M6" i="88"/>
  <c r="N5" i="88"/>
  <c r="M5" i="88"/>
  <c r="M23" i="88"/>
  <c r="M22" i="88"/>
  <c r="M21" i="88"/>
  <c r="M20" i="88"/>
  <c r="M16" i="88"/>
  <c r="M15" i="88"/>
  <c r="M14" i="88"/>
  <c r="M19" i="88"/>
  <c r="M9" i="88"/>
  <c r="M3" i="88"/>
  <c r="N3" i="88"/>
  <c r="H17" i="170"/>
  <c r="J17" i="170" s="1"/>
  <c r="G17" i="170"/>
  <c r="I17" i="170" s="1"/>
  <c r="H16" i="170"/>
  <c r="J16" i="170" s="1"/>
  <c r="G16" i="170"/>
  <c r="I16" i="170" s="1"/>
  <c r="H15" i="170"/>
  <c r="J15" i="170" s="1"/>
  <c r="G15" i="170"/>
  <c r="I15" i="170" s="1"/>
  <c r="H14" i="170"/>
  <c r="J14" i="170" s="1"/>
  <c r="G14" i="170"/>
  <c r="I14" i="170" s="1"/>
  <c r="H13" i="170"/>
  <c r="J13" i="170" s="1"/>
  <c r="G13" i="170"/>
  <c r="I13" i="170" s="1"/>
  <c r="H12" i="170"/>
  <c r="J12" i="170" s="1"/>
  <c r="G12" i="170"/>
  <c r="I12" i="170" s="1"/>
  <c r="H11" i="170"/>
  <c r="J11" i="170" s="1"/>
  <c r="G11" i="170"/>
  <c r="I11" i="170" s="1"/>
  <c r="H10" i="170"/>
  <c r="J10" i="170" s="1"/>
  <c r="L5" i="170" s="1"/>
  <c r="G10" i="170"/>
  <c r="G5" i="170" s="1"/>
  <c r="H6" i="170"/>
  <c r="E6" i="170"/>
  <c r="D6" i="170"/>
  <c r="I5" i="170"/>
  <c r="F5" i="170"/>
  <c r="E5" i="170"/>
  <c r="D5" i="170"/>
  <c r="C5" i="170"/>
  <c r="B5" i="170"/>
  <c r="H4" i="170"/>
  <c r="F4" i="170"/>
  <c r="F6" i="170" s="1"/>
  <c r="E4" i="170"/>
  <c r="D4" i="170"/>
  <c r="C4" i="170"/>
  <c r="B4" i="170"/>
  <c r="G4" i="170" l="1"/>
  <c r="H5" i="170"/>
  <c r="J5" i="170"/>
  <c r="I10" i="170"/>
  <c r="K5" i="170" s="1"/>
  <c r="J6" i="170" l="1"/>
  <c r="L6" i="170"/>
  <c r="G18" i="164"/>
  <c r="H18" i="164"/>
  <c r="J18" i="164" s="1"/>
  <c r="G19" i="164"/>
  <c r="H19" i="164"/>
  <c r="J19" i="164" s="1"/>
  <c r="G20" i="164"/>
  <c r="H20" i="164"/>
  <c r="J20" i="164" s="1"/>
  <c r="G21" i="164"/>
  <c r="H21" i="164"/>
  <c r="J21" i="164" s="1"/>
  <c r="G22" i="164"/>
  <c r="H22" i="164"/>
  <c r="J22" i="164" s="1"/>
  <c r="G23" i="164"/>
  <c r="H23" i="164"/>
  <c r="J23" i="164" s="1"/>
  <c r="G24" i="164"/>
  <c r="H24" i="164"/>
  <c r="J24" i="164" s="1"/>
  <c r="G25" i="164"/>
  <c r="H25" i="164"/>
  <c r="J25" i="164" s="1"/>
  <c r="G26" i="164"/>
  <c r="H26" i="164"/>
  <c r="J26" i="164" s="1"/>
  <c r="G27" i="164"/>
  <c r="H27" i="164"/>
  <c r="J27" i="164" s="1"/>
  <c r="G28" i="164"/>
  <c r="H28" i="164"/>
  <c r="J28" i="164" s="1"/>
  <c r="G29" i="164"/>
  <c r="H29" i="164"/>
  <c r="J29" i="164" s="1"/>
  <c r="G30" i="164"/>
  <c r="H30" i="164"/>
  <c r="J30" i="164" s="1"/>
  <c r="G31" i="164"/>
  <c r="H31" i="164"/>
  <c r="J31" i="164" s="1"/>
  <c r="G32" i="164"/>
  <c r="H32" i="164"/>
  <c r="J32" i="164" s="1"/>
  <c r="G33" i="164"/>
  <c r="H33" i="164"/>
  <c r="J33" i="164" s="1"/>
  <c r="G34" i="164"/>
  <c r="H34" i="164"/>
  <c r="J34" i="164" s="1"/>
  <c r="G35" i="164"/>
  <c r="H35" i="164"/>
  <c r="J35" i="164" s="1"/>
  <c r="G36" i="164"/>
  <c r="H36" i="164"/>
  <c r="J36" i="164" s="1"/>
  <c r="G37" i="164"/>
  <c r="H37" i="164"/>
  <c r="J37" i="164" s="1"/>
  <c r="G38" i="164"/>
  <c r="H38" i="164"/>
  <c r="J38" i="164" s="1"/>
  <c r="G39" i="164"/>
  <c r="H39" i="164"/>
  <c r="J39" i="164" s="1"/>
  <c r="G38" i="163"/>
  <c r="H38" i="163"/>
  <c r="J38" i="163" s="1"/>
  <c r="I38" i="163"/>
  <c r="G39" i="163"/>
  <c r="H39" i="163"/>
  <c r="J39" i="163" s="1"/>
  <c r="I39" i="163"/>
  <c r="G40" i="163"/>
  <c r="H40" i="163"/>
  <c r="J40" i="163" s="1"/>
  <c r="I40" i="163"/>
  <c r="G41" i="163"/>
  <c r="H41" i="163"/>
  <c r="J41" i="163" s="1"/>
  <c r="I41" i="163"/>
  <c r="G42" i="163"/>
  <c r="H42" i="163"/>
  <c r="J42" i="163" s="1"/>
  <c r="I42" i="163"/>
  <c r="G43" i="163"/>
  <c r="H43" i="163"/>
  <c r="J43" i="163" s="1"/>
  <c r="I43" i="163"/>
  <c r="G44" i="163"/>
  <c r="H44" i="163"/>
  <c r="J44" i="163" s="1"/>
  <c r="I44" i="163"/>
  <c r="P6" i="170" l="1"/>
  <c r="P5" i="170"/>
  <c r="N6" i="170"/>
  <c r="B6" i="170"/>
  <c r="N5" i="170"/>
  <c r="C6" i="170"/>
  <c r="G9" i="88" s="1"/>
  <c r="O6" i="170"/>
  <c r="O5" i="170"/>
  <c r="I39" i="164"/>
  <c r="I37" i="164"/>
  <c r="I35" i="164"/>
  <c r="I33" i="164"/>
  <c r="I31" i="164"/>
  <c r="I29" i="164"/>
  <c r="I27" i="164"/>
  <c r="I25" i="164"/>
  <c r="I23" i="164"/>
  <c r="I21" i="164"/>
  <c r="I19" i="164"/>
  <c r="I30" i="164"/>
  <c r="I38" i="164"/>
  <c r="I36" i="164"/>
  <c r="I34" i="164"/>
  <c r="I32" i="164"/>
  <c r="I28" i="164"/>
  <c r="I26" i="164"/>
  <c r="I24" i="164"/>
  <c r="I22" i="164"/>
  <c r="I20" i="164"/>
  <c r="I18" i="164"/>
  <c r="N23" i="88"/>
  <c r="N22" i="88"/>
  <c r="N21" i="88"/>
  <c r="N20" i="88"/>
  <c r="N15" i="88"/>
  <c r="N16" i="88"/>
  <c r="N14" i="88"/>
  <c r="N19" i="88"/>
  <c r="N12" i="88"/>
  <c r="N9" i="88"/>
  <c r="G6" i="170" l="1"/>
  <c r="F9" i="88"/>
  <c r="G18" i="163"/>
  <c r="I18" i="163" s="1"/>
  <c r="H18" i="163"/>
  <c r="J18" i="163" s="1"/>
  <c r="G19" i="163"/>
  <c r="I19" i="163" s="1"/>
  <c r="H19" i="163"/>
  <c r="J19" i="163" s="1"/>
  <c r="G20" i="163"/>
  <c r="H20" i="163"/>
  <c r="J20" i="163" s="1"/>
  <c r="I20" i="163"/>
  <c r="G21" i="163"/>
  <c r="H21" i="163"/>
  <c r="J21" i="163" s="1"/>
  <c r="I21" i="163"/>
  <c r="G22" i="163"/>
  <c r="I22" i="163" s="1"/>
  <c r="H22" i="163"/>
  <c r="J22" i="163" s="1"/>
  <c r="G23" i="163"/>
  <c r="I23" i="163" s="1"/>
  <c r="H23" i="163"/>
  <c r="J23" i="163" s="1"/>
  <c r="G24" i="163"/>
  <c r="H24" i="163"/>
  <c r="J24" i="163" s="1"/>
  <c r="I24" i="163"/>
  <c r="G25" i="163"/>
  <c r="H25" i="163"/>
  <c r="J25" i="163" s="1"/>
  <c r="I25" i="163"/>
  <c r="G26" i="163"/>
  <c r="I26" i="163" s="1"/>
  <c r="H26" i="163"/>
  <c r="J26" i="163" s="1"/>
  <c r="G27" i="163"/>
  <c r="I27" i="163" s="1"/>
  <c r="H27" i="163"/>
  <c r="J27" i="163" s="1"/>
  <c r="G28" i="163"/>
  <c r="H28" i="163"/>
  <c r="J28" i="163" s="1"/>
  <c r="I28" i="163"/>
  <c r="G29" i="163"/>
  <c r="H29" i="163"/>
  <c r="J29" i="163" s="1"/>
  <c r="I29" i="163"/>
  <c r="G30" i="163"/>
  <c r="I30" i="163" s="1"/>
  <c r="H30" i="163"/>
  <c r="J30" i="163" s="1"/>
  <c r="G31" i="163"/>
  <c r="I31" i="163" s="1"/>
  <c r="H31" i="163"/>
  <c r="J31" i="163" s="1"/>
  <c r="G32" i="163"/>
  <c r="H32" i="163"/>
  <c r="J32" i="163" s="1"/>
  <c r="I32" i="163"/>
  <c r="G33" i="163"/>
  <c r="H33" i="163"/>
  <c r="J33" i="163" s="1"/>
  <c r="I33" i="163"/>
  <c r="G34" i="163"/>
  <c r="I34" i="163" s="1"/>
  <c r="H34" i="163"/>
  <c r="J34" i="163" s="1"/>
  <c r="G35" i="163"/>
  <c r="I35" i="163" s="1"/>
  <c r="H35" i="163"/>
  <c r="J35" i="163" s="1"/>
  <c r="G36" i="163"/>
  <c r="H36" i="163"/>
  <c r="J36" i="163" s="1"/>
  <c r="I36" i="163"/>
  <c r="G37" i="163"/>
  <c r="H37" i="163"/>
  <c r="J37" i="163" s="1"/>
  <c r="I37" i="163"/>
  <c r="G18" i="161"/>
  <c r="H18" i="161"/>
  <c r="I18" i="161"/>
  <c r="J18" i="161"/>
  <c r="G32" i="162"/>
  <c r="H32" i="162"/>
  <c r="J32" i="162" s="1"/>
  <c r="I32" i="162"/>
  <c r="G33" i="162"/>
  <c r="H33" i="162"/>
  <c r="J33" i="162" s="1"/>
  <c r="I33" i="162"/>
  <c r="G34" i="162"/>
  <c r="H34" i="162"/>
  <c r="J34" i="162" s="1"/>
  <c r="I34" i="162"/>
  <c r="G35" i="162"/>
  <c r="H35" i="162"/>
  <c r="J35" i="162" s="1"/>
  <c r="I35" i="162"/>
  <c r="G36" i="162"/>
  <c r="H36" i="162"/>
  <c r="J36" i="162" s="1"/>
  <c r="I36" i="162"/>
  <c r="G37" i="162"/>
  <c r="H37" i="162"/>
  <c r="J37" i="162" s="1"/>
  <c r="I37" i="162"/>
  <c r="G38" i="162"/>
  <c r="H38" i="162"/>
  <c r="J38" i="162" s="1"/>
  <c r="I38" i="162"/>
  <c r="G39" i="162"/>
  <c r="H39" i="162"/>
  <c r="J39" i="162" s="1"/>
  <c r="I39" i="162"/>
  <c r="G40" i="162"/>
  <c r="H40" i="162"/>
  <c r="J40" i="162" s="1"/>
  <c r="I40" i="162"/>
  <c r="G41" i="162"/>
  <c r="H41" i="162"/>
  <c r="J41" i="162" s="1"/>
  <c r="I41" i="162"/>
  <c r="G42" i="162"/>
  <c r="H42" i="162"/>
  <c r="J42" i="162" s="1"/>
  <c r="I42" i="162"/>
  <c r="G18" i="162" l="1"/>
  <c r="I18" i="162" s="1"/>
  <c r="H18" i="162"/>
  <c r="J18" i="162" s="1"/>
  <c r="G19" i="162"/>
  <c r="H19" i="162"/>
  <c r="J19" i="162" s="1"/>
  <c r="G20" i="162"/>
  <c r="H20" i="162"/>
  <c r="J20" i="162"/>
  <c r="G21" i="162"/>
  <c r="I21" i="162" s="1"/>
  <c r="H21" i="162"/>
  <c r="J21" i="162"/>
  <c r="G22" i="162"/>
  <c r="I22" i="162" s="1"/>
  <c r="H22" i="162"/>
  <c r="J22" i="162" s="1"/>
  <c r="G23" i="162"/>
  <c r="H23" i="162"/>
  <c r="J23" i="162" s="1"/>
  <c r="G24" i="162"/>
  <c r="H24" i="162"/>
  <c r="J24" i="162"/>
  <c r="G25" i="162"/>
  <c r="I25" i="162" s="1"/>
  <c r="H25" i="162"/>
  <c r="J25" i="162"/>
  <c r="G26" i="162"/>
  <c r="I26" i="162" s="1"/>
  <c r="H26" i="162"/>
  <c r="J26" i="162" s="1"/>
  <c r="G27" i="162"/>
  <c r="H27" i="162"/>
  <c r="J27" i="162" s="1"/>
  <c r="G28" i="162"/>
  <c r="H28" i="162"/>
  <c r="J28" i="162"/>
  <c r="G29" i="162"/>
  <c r="I29" i="162" s="1"/>
  <c r="H29" i="162"/>
  <c r="J29" i="162" s="1"/>
  <c r="G30" i="162"/>
  <c r="H30" i="162"/>
  <c r="J30" i="162" s="1"/>
  <c r="G31" i="162"/>
  <c r="I31" i="162" s="1"/>
  <c r="H31" i="162"/>
  <c r="J31" i="162" s="1"/>
  <c r="G18" i="160"/>
  <c r="I18" i="160" s="1"/>
  <c r="H18" i="160"/>
  <c r="J18" i="160" s="1"/>
  <c r="G30" i="169"/>
  <c r="H30" i="169"/>
  <c r="I30" i="169" s="1"/>
  <c r="G31" i="169"/>
  <c r="H31" i="169"/>
  <c r="I31" i="169" s="1"/>
  <c r="G32" i="169"/>
  <c r="H32" i="169"/>
  <c r="I32" i="169" s="1"/>
  <c r="G33" i="169"/>
  <c r="H33" i="169"/>
  <c r="I33" i="169" s="1"/>
  <c r="G34" i="169"/>
  <c r="H34" i="169"/>
  <c r="I34" i="169" s="1"/>
  <c r="G35" i="169"/>
  <c r="H35" i="169"/>
  <c r="I35" i="169" s="1"/>
  <c r="G36" i="169"/>
  <c r="H36" i="169"/>
  <c r="J36" i="169" s="1"/>
  <c r="I36" i="169"/>
  <c r="I27" i="162" l="1"/>
  <c r="I23" i="162"/>
  <c r="I19" i="162"/>
  <c r="I28" i="162"/>
  <c r="I24" i="162"/>
  <c r="I20" i="162"/>
  <c r="I30" i="162"/>
  <c r="J35" i="169"/>
  <c r="J34" i="169"/>
  <c r="J33" i="169"/>
  <c r="J32" i="169"/>
  <c r="J31" i="169"/>
  <c r="J30" i="169"/>
  <c r="G18" i="169"/>
  <c r="H18" i="169"/>
  <c r="J18" i="169" s="1"/>
  <c r="G19" i="169"/>
  <c r="H19" i="169"/>
  <c r="J19" i="169" s="1"/>
  <c r="G20" i="169"/>
  <c r="H20" i="169"/>
  <c r="J20" i="169" s="1"/>
  <c r="G21" i="169"/>
  <c r="H21" i="169"/>
  <c r="J21" i="169" s="1"/>
  <c r="G22" i="169"/>
  <c r="H22" i="169"/>
  <c r="J22" i="169" s="1"/>
  <c r="G23" i="169"/>
  <c r="H23" i="169"/>
  <c r="J23" i="169" s="1"/>
  <c r="G24" i="169"/>
  <c r="H24" i="169"/>
  <c r="J24" i="169" s="1"/>
  <c r="G25" i="169"/>
  <c r="H25" i="169"/>
  <c r="J25" i="169" s="1"/>
  <c r="G26" i="169"/>
  <c r="H26" i="169"/>
  <c r="J26" i="169" s="1"/>
  <c r="G27" i="169"/>
  <c r="H27" i="169"/>
  <c r="J27" i="169" s="1"/>
  <c r="G28" i="169"/>
  <c r="H28" i="169"/>
  <c r="J28" i="169" s="1"/>
  <c r="G29" i="169"/>
  <c r="H29" i="169"/>
  <c r="J29" i="169" s="1"/>
  <c r="G35" i="159"/>
  <c r="I35" i="159" s="1"/>
  <c r="H35" i="159"/>
  <c r="J35" i="159" s="1"/>
  <c r="G36" i="159"/>
  <c r="I36" i="159" s="1"/>
  <c r="H36" i="159"/>
  <c r="J36" i="159" s="1"/>
  <c r="G37" i="159"/>
  <c r="I37" i="159" s="1"/>
  <c r="H37" i="159"/>
  <c r="J37" i="159" s="1"/>
  <c r="G38" i="159"/>
  <c r="I38" i="159" s="1"/>
  <c r="H38" i="159"/>
  <c r="J38" i="159" s="1"/>
  <c r="G39" i="159"/>
  <c r="I39" i="159" s="1"/>
  <c r="H39" i="159"/>
  <c r="J39" i="159" s="1"/>
  <c r="G40" i="159"/>
  <c r="I40" i="159" s="1"/>
  <c r="H40" i="159"/>
  <c r="J40" i="159" s="1"/>
  <c r="G41" i="159"/>
  <c r="I41" i="159" s="1"/>
  <c r="H41" i="159"/>
  <c r="J41" i="159" s="1"/>
  <c r="G42" i="159"/>
  <c r="I42" i="159" s="1"/>
  <c r="H42" i="159"/>
  <c r="J42" i="159" s="1"/>
  <c r="I28" i="169" l="1"/>
  <c r="I26" i="169"/>
  <c r="I24" i="169"/>
  <c r="I22" i="169"/>
  <c r="I20" i="169"/>
  <c r="I18" i="169"/>
  <c r="I29" i="169"/>
  <c r="I27" i="169"/>
  <c r="I25" i="169"/>
  <c r="I23" i="169"/>
  <c r="I21" i="169"/>
  <c r="I19" i="169"/>
  <c r="G16" i="159"/>
  <c r="I16" i="159" s="1"/>
  <c r="H16" i="159"/>
  <c r="J16" i="159" s="1"/>
  <c r="G17" i="159"/>
  <c r="H17" i="159"/>
  <c r="J17" i="159"/>
  <c r="G18" i="159"/>
  <c r="H18" i="159"/>
  <c r="J18" i="159"/>
  <c r="G19" i="159"/>
  <c r="I19" i="159" s="1"/>
  <c r="H19" i="159"/>
  <c r="J19" i="159"/>
  <c r="G20" i="159"/>
  <c r="H20" i="159"/>
  <c r="J20" i="159" s="1"/>
  <c r="G21" i="159"/>
  <c r="H21" i="159"/>
  <c r="J21" i="159"/>
  <c r="G22" i="159"/>
  <c r="H22" i="159"/>
  <c r="J22" i="159"/>
  <c r="G23" i="159"/>
  <c r="I23" i="159" s="1"/>
  <c r="H23" i="159"/>
  <c r="J23" i="159"/>
  <c r="G24" i="159"/>
  <c r="H24" i="159"/>
  <c r="J24" i="159" s="1"/>
  <c r="G25" i="159"/>
  <c r="H25" i="159"/>
  <c r="J25" i="159"/>
  <c r="G26" i="159"/>
  <c r="H26" i="159"/>
  <c r="J26" i="159"/>
  <c r="G27" i="159"/>
  <c r="I27" i="159" s="1"/>
  <c r="H27" i="159"/>
  <c r="J27" i="159"/>
  <c r="G28" i="159"/>
  <c r="H28" i="159"/>
  <c r="J28" i="159" s="1"/>
  <c r="G29" i="159"/>
  <c r="H29" i="159"/>
  <c r="J29" i="159"/>
  <c r="G30" i="159"/>
  <c r="H30" i="159"/>
  <c r="J30" i="159"/>
  <c r="G31" i="159"/>
  <c r="I31" i="159" s="1"/>
  <c r="H31" i="159"/>
  <c r="J31" i="159"/>
  <c r="G32" i="159"/>
  <c r="H32" i="159"/>
  <c r="J32" i="159" s="1"/>
  <c r="G33" i="159"/>
  <c r="H33" i="159"/>
  <c r="J33" i="159" s="1"/>
  <c r="G34" i="159"/>
  <c r="H34" i="159"/>
  <c r="J34" i="159"/>
  <c r="I32" i="159" l="1"/>
  <c r="I28" i="159"/>
  <c r="I24" i="159"/>
  <c r="I20" i="159"/>
  <c r="I33" i="159"/>
  <c r="I29" i="159"/>
  <c r="I25" i="159"/>
  <c r="I21" i="159"/>
  <c r="I17" i="159"/>
  <c r="I34" i="159"/>
  <c r="I30" i="159"/>
  <c r="I26" i="159"/>
  <c r="I22" i="159"/>
  <c r="I18" i="159"/>
  <c r="H17" i="169"/>
  <c r="J17" i="169" s="1"/>
  <c r="G17" i="169"/>
  <c r="I17" i="169" s="1"/>
  <c r="H16" i="169"/>
  <c r="J16" i="169" s="1"/>
  <c r="G16" i="169"/>
  <c r="I16" i="169" s="1"/>
  <c r="H15" i="169"/>
  <c r="J15" i="169" s="1"/>
  <c r="G15" i="169"/>
  <c r="H14" i="169"/>
  <c r="J14" i="169" s="1"/>
  <c r="G14" i="169"/>
  <c r="I14" i="169" s="1"/>
  <c r="H13" i="169"/>
  <c r="J13" i="169" s="1"/>
  <c r="G13" i="169"/>
  <c r="H12" i="169"/>
  <c r="J12" i="169" s="1"/>
  <c r="G12" i="169"/>
  <c r="I12" i="169" s="1"/>
  <c r="H11" i="169"/>
  <c r="J11" i="169" s="1"/>
  <c r="G11" i="169"/>
  <c r="I11" i="169" s="1"/>
  <c r="H10" i="169"/>
  <c r="J10" i="169" s="1"/>
  <c r="L5" i="169" s="1"/>
  <c r="G10" i="169"/>
  <c r="G5" i="169" s="1"/>
  <c r="H6" i="169"/>
  <c r="E6" i="169"/>
  <c r="D6" i="169"/>
  <c r="I5" i="169"/>
  <c r="H5" i="169"/>
  <c r="F5" i="169"/>
  <c r="E5" i="169"/>
  <c r="D5" i="169"/>
  <c r="C5" i="169"/>
  <c r="B5" i="169"/>
  <c r="H4" i="169"/>
  <c r="G4" i="169"/>
  <c r="F4" i="169"/>
  <c r="F6" i="169" s="1"/>
  <c r="E4" i="169"/>
  <c r="D4" i="169"/>
  <c r="C4" i="169"/>
  <c r="B4" i="169"/>
  <c r="H17" i="165"/>
  <c r="J17" i="165" s="1"/>
  <c r="G17" i="165"/>
  <c r="H16" i="165"/>
  <c r="J16" i="165" s="1"/>
  <c r="G16" i="165"/>
  <c r="H15" i="165"/>
  <c r="J15" i="165" s="1"/>
  <c r="G15" i="165"/>
  <c r="I15" i="165" s="1"/>
  <c r="H14" i="165"/>
  <c r="J14" i="165" s="1"/>
  <c r="G14" i="165"/>
  <c r="H13" i="165"/>
  <c r="J13" i="165" s="1"/>
  <c r="G13" i="165"/>
  <c r="I13" i="165" s="1"/>
  <c r="H12" i="165"/>
  <c r="J12" i="165" s="1"/>
  <c r="G12" i="165"/>
  <c r="H11" i="165"/>
  <c r="J11" i="165" s="1"/>
  <c r="G11" i="165"/>
  <c r="I11" i="165" s="1"/>
  <c r="H10" i="165"/>
  <c r="J10" i="165" s="1"/>
  <c r="L5" i="165" s="1"/>
  <c r="G10" i="165"/>
  <c r="H6" i="165"/>
  <c r="F6" i="165"/>
  <c r="E6" i="165"/>
  <c r="D6" i="165"/>
  <c r="H5" i="165"/>
  <c r="F5" i="165"/>
  <c r="E5" i="165"/>
  <c r="D5" i="165"/>
  <c r="C5" i="165"/>
  <c r="B5" i="165"/>
  <c r="H4" i="165"/>
  <c r="F4" i="165"/>
  <c r="E4" i="165"/>
  <c r="D4" i="165"/>
  <c r="C4" i="165"/>
  <c r="B4" i="165"/>
  <c r="H17" i="164"/>
  <c r="J17" i="164" s="1"/>
  <c r="G17" i="164"/>
  <c r="I17" i="164" s="1"/>
  <c r="H16" i="164"/>
  <c r="J16" i="164" s="1"/>
  <c r="G16" i="164"/>
  <c r="I16" i="164" s="1"/>
  <c r="H15" i="164"/>
  <c r="J15" i="164" s="1"/>
  <c r="G15" i="164"/>
  <c r="I15" i="164" s="1"/>
  <c r="H14" i="164"/>
  <c r="J14" i="164" s="1"/>
  <c r="G14" i="164"/>
  <c r="I14" i="164" s="1"/>
  <c r="H13" i="164"/>
  <c r="J13" i="164" s="1"/>
  <c r="G13" i="164"/>
  <c r="I13" i="164" s="1"/>
  <c r="H12" i="164"/>
  <c r="J12" i="164" s="1"/>
  <c r="G12" i="164"/>
  <c r="I12" i="164" s="1"/>
  <c r="H11" i="164"/>
  <c r="J11" i="164" s="1"/>
  <c r="G11" i="164"/>
  <c r="I11" i="164" s="1"/>
  <c r="H10" i="164"/>
  <c r="J10" i="164" s="1"/>
  <c r="L5" i="164" s="1"/>
  <c r="G10" i="164"/>
  <c r="I10" i="164" s="1"/>
  <c r="K5" i="164" s="1"/>
  <c r="H6" i="164"/>
  <c r="E6" i="164"/>
  <c r="D6" i="164"/>
  <c r="I5" i="164"/>
  <c r="F5" i="164"/>
  <c r="E5" i="164"/>
  <c r="D5" i="164"/>
  <c r="C5" i="164"/>
  <c r="B5" i="164"/>
  <c r="H4" i="164"/>
  <c r="F4" i="164"/>
  <c r="F6" i="164" s="1"/>
  <c r="E4" i="164"/>
  <c r="D4" i="164"/>
  <c r="C4" i="164"/>
  <c r="B4" i="164"/>
  <c r="H17" i="163"/>
  <c r="J17" i="163" s="1"/>
  <c r="G17" i="163"/>
  <c r="H16" i="163"/>
  <c r="J16" i="163" s="1"/>
  <c r="G16" i="163"/>
  <c r="I16" i="163" s="1"/>
  <c r="H15" i="163"/>
  <c r="J15" i="163" s="1"/>
  <c r="G15" i="163"/>
  <c r="H14" i="163"/>
  <c r="J14" i="163" s="1"/>
  <c r="G14" i="163"/>
  <c r="I14" i="163" s="1"/>
  <c r="H13" i="163"/>
  <c r="J13" i="163" s="1"/>
  <c r="G13" i="163"/>
  <c r="H12" i="163"/>
  <c r="J12" i="163" s="1"/>
  <c r="G12" i="163"/>
  <c r="I12" i="163" s="1"/>
  <c r="H11" i="163"/>
  <c r="J11" i="163" s="1"/>
  <c r="G11" i="163"/>
  <c r="H10" i="163"/>
  <c r="J10" i="163" s="1"/>
  <c r="G10" i="163"/>
  <c r="I10" i="163" s="1"/>
  <c r="H6" i="163"/>
  <c r="E6" i="163"/>
  <c r="D6" i="163"/>
  <c r="I5" i="163"/>
  <c r="F5" i="163"/>
  <c r="E5" i="163"/>
  <c r="D5" i="163"/>
  <c r="C5" i="163"/>
  <c r="B5" i="163"/>
  <c r="H4" i="163"/>
  <c r="G4" i="163"/>
  <c r="F4" i="163"/>
  <c r="F6" i="163" s="1"/>
  <c r="E4" i="163"/>
  <c r="D4" i="163"/>
  <c r="C4" i="163"/>
  <c r="B4" i="163"/>
  <c r="H17" i="162"/>
  <c r="J17" i="162" s="1"/>
  <c r="G17" i="162"/>
  <c r="H16" i="162"/>
  <c r="J16" i="162" s="1"/>
  <c r="G16" i="162"/>
  <c r="H15" i="162"/>
  <c r="J15" i="162" s="1"/>
  <c r="G15" i="162"/>
  <c r="H14" i="162"/>
  <c r="J14" i="162" s="1"/>
  <c r="G14" i="162"/>
  <c r="I14" i="162" s="1"/>
  <c r="H13" i="162"/>
  <c r="J13" i="162" s="1"/>
  <c r="G13" i="162"/>
  <c r="H12" i="162"/>
  <c r="J12" i="162" s="1"/>
  <c r="G12" i="162"/>
  <c r="I12" i="162" s="1"/>
  <c r="H11" i="162"/>
  <c r="J11" i="162" s="1"/>
  <c r="G11" i="162"/>
  <c r="H10" i="162"/>
  <c r="J10" i="162" s="1"/>
  <c r="L5" i="162" s="1"/>
  <c r="G10" i="162"/>
  <c r="I10" i="162" s="1"/>
  <c r="H6" i="162"/>
  <c r="E6" i="162"/>
  <c r="D6" i="162"/>
  <c r="I5" i="162"/>
  <c r="F5" i="162"/>
  <c r="E5" i="162"/>
  <c r="D5" i="162"/>
  <c r="C5" i="162"/>
  <c r="B5" i="162"/>
  <c r="H4" i="162"/>
  <c r="F4" i="162"/>
  <c r="F6" i="162" s="1"/>
  <c r="E4" i="162"/>
  <c r="D4" i="162"/>
  <c r="C4" i="162"/>
  <c r="B4" i="162"/>
  <c r="H17" i="161"/>
  <c r="J17" i="161" s="1"/>
  <c r="G17" i="161"/>
  <c r="I17" i="161" s="1"/>
  <c r="H16" i="161"/>
  <c r="J16" i="161" s="1"/>
  <c r="G16" i="161"/>
  <c r="I16" i="161" s="1"/>
  <c r="H15" i="161"/>
  <c r="J15" i="161" s="1"/>
  <c r="G15" i="161"/>
  <c r="H14" i="161"/>
  <c r="J14" i="161" s="1"/>
  <c r="G14" i="161"/>
  <c r="I14" i="161" s="1"/>
  <c r="H13" i="161"/>
  <c r="J13" i="161" s="1"/>
  <c r="G13" i="161"/>
  <c r="I13" i="161" s="1"/>
  <c r="H12" i="161"/>
  <c r="J12" i="161" s="1"/>
  <c r="G12" i="161"/>
  <c r="H11" i="161"/>
  <c r="J11" i="161" s="1"/>
  <c r="G11" i="161"/>
  <c r="I11" i="161" s="1"/>
  <c r="H10" i="161"/>
  <c r="J10" i="161" s="1"/>
  <c r="L5" i="161" s="1"/>
  <c r="G10" i="161"/>
  <c r="I10" i="161" s="1"/>
  <c r="H6" i="161"/>
  <c r="E6" i="161"/>
  <c r="D6" i="161"/>
  <c r="I5" i="161"/>
  <c r="H5" i="161"/>
  <c r="G5" i="161"/>
  <c r="F5" i="161"/>
  <c r="E5" i="161"/>
  <c r="D5" i="161"/>
  <c r="C5" i="161"/>
  <c r="B5" i="161"/>
  <c r="H4" i="161"/>
  <c r="G4" i="161"/>
  <c r="F4" i="161"/>
  <c r="F6" i="161" s="1"/>
  <c r="E4" i="161"/>
  <c r="D4" i="161"/>
  <c r="C4" i="161"/>
  <c r="B4" i="161"/>
  <c r="H17" i="160"/>
  <c r="J17" i="160" s="1"/>
  <c r="G17" i="160"/>
  <c r="I17" i="160" s="1"/>
  <c r="H16" i="160"/>
  <c r="J16" i="160" s="1"/>
  <c r="G16" i="160"/>
  <c r="I16" i="160" s="1"/>
  <c r="H15" i="160"/>
  <c r="J15" i="160" s="1"/>
  <c r="G15" i="160"/>
  <c r="I15" i="160" s="1"/>
  <c r="H14" i="160"/>
  <c r="J14" i="160" s="1"/>
  <c r="G14" i="160"/>
  <c r="I14" i="160" s="1"/>
  <c r="H13" i="160"/>
  <c r="J13" i="160" s="1"/>
  <c r="G13" i="160"/>
  <c r="I13" i="160" s="1"/>
  <c r="H12" i="160"/>
  <c r="J12" i="160" s="1"/>
  <c r="G12" i="160"/>
  <c r="I12" i="160" s="1"/>
  <c r="H11" i="160"/>
  <c r="J11" i="160" s="1"/>
  <c r="G11" i="160"/>
  <c r="I11" i="160" s="1"/>
  <c r="H10" i="160"/>
  <c r="J5" i="160" s="1"/>
  <c r="G10" i="160"/>
  <c r="I10" i="160" s="1"/>
  <c r="K5" i="160" s="1"/>
  <c r="H6" i="160"/>
  <c r="E6" i="160"/>
  <c r="D6" i="160"/>
  <c r="I5" i="160"/>
  <c r="G5" i="160"/>
  <c r="F5" i="160"/>
  <c r="E5" i="160"/>
  <c r="D5" i="160"/>
  <c r="C5" i="160"/>
  <c r="B5" i="160"/>
  <c r="H4" i="160"/>
  <c r="G4" i="160"/>
  <c r="F4" i="160"/>
  <c r="F6" i="160" s="1"/>
  <c r="E4" i="160"/>
  <c r="D4" i="160"/>
  <c r="C4" i="160"/>
  <c r="B4" i="160"/>
  <c r="H15" i="159"/>
  <c r="J15" i="159" s="1"/>
  <c r="G15" i="159"/>
  <c r="I15" i="159" s="1"/>
  <c r="H14" i="159"/>
  <c r="J14" i="159" s="1"/>
  <c r="G14" i="159"/>
  <c r="I14" i="159" s="1"/>
  <c r="H13" i="159"/>
  <c r="J13" i="159" s="1"/>
  <c r="G13" i="159"/>
  <c r="H12" i="159"/>
  <c r="J12" i="159" s="1"/>
  <c r="G12" i="159"/>
  <c r="H11" i="159"/>
  <c r="J11" i="159" s="1"/>
  <c r="G11" i="159"/>
  <c r="I11" i="159" s="1"/>
  <c r="H10" i="159"/>
  <c r="J10" i="159" s="1"/>
  <c r="G10" i="159"/>
  <c r="I10" i="159" s="1"/>
  <c r="H6" i="159"/>
  <c r="E6" i="159"/>
  <c r="D6" i="159"/>
  <c r="F5" i="159"/>
  <c r="E5" i="159"/>
  <c r="D5" i="159"/>
  <c r="C5" i="159"/>
  <c r="B5" i="159"/>
  <c r="H4" i="159"/>
  <c r="F4" i="159"/>
  <c r="F6" i="159" s="1"/>
  <c r="E4" i="159"/>
  <c r="D4" i="159"/>
  <c r="C4" i="159"/>
  <c r="B4" i="159"/>
  <c r="G4" i="164" l="1"/>
  <c r="I17" i="165"/>
  <c r="G4" i="165"/>
  <c r="G5" i="165"/>
  <c r="I12" i="165"/>
  <c r="I14" i="165"/>
  <c r="I16" i="165"/>
  <c r="G5" i="164"/>
  <c r="L5" i="163"/>
  <c r="I11" i="163"/>
  <c r="I13" i="163"/>
  <c r="K5" i="163" s="1"/>
  <c r="I15" i="163"/>
  <c r="I17" i="163"/>
  <c r="G5" i="163"/>
  <c r="I15" i="161"/>
  <c r="K5" i="161" s="1"/>
  <c r="I12" i="161"/>
  <c r="I16" i="162"/>
  <c r="G4" i="162"/>
  <c r="I11" i="162"/>
  <c r="I13" i="162"/>
  <c r="I15" i="162"/>
  <c r="I17" i="162"/>
  <c r="G5" i="162"/>
  <c r="I13" i="169"/>
  <c r="I15" i="169"/>
  <c r="I12" i="159"/>
  <c r="I13" i="159"/>
  <c r="I5" i="159"/>
  <c r="K5" i="159"/>
  <c r="G4" i="159"/>
  <c r="J5" i="169"/>
  <c r="I10" i="169"/>
  <c r="K5" i="169" s="1"/>
  <c r="J6" i="169" s="1"/>
  <c r="O6" i="169" s="1"/>
  <c r="I5" i="165"/>
  <c r="J5" i="165"/>
  <c r="I10" i="165"/>
  <c r="K5" i="165" s="1"/>
  <c r="H5" i="164"/>
  <c r="J5" i="164"/>
  <c r="J6" i="164" s="1"/>
  <c r="H5" i="163"/>
  <c r="J5" i="163"/>
  <c r="H5" i="162"/>
  <c r="J5" i="162"/>
  <c r="J5" i="161"/>
  <c r="J10" i="160"/>
  <c r="L5" i="160" s="1"/>
  <c r="L6" i="160" s="1"/>
  <c r="H5" i="160"/>
  <c r="G5" i="159"/>
  <c r="L5" i="159"/>
  <c r="H5" i="159"/>
  <c r="J5" i="159"/>
  <c r="G46" i="157"/>
  <c r="I46" i="157" s="1"/>
  <c r="H46" i="157"/>
  <c r="J46" i="157" s="1"/>
  <c r="G47" i="157"/>
  <c r="I47" i="157" s="1"/>
  <c r="H47" i="157"/>
  <c r="J47" i="157" s="1"/>
  <c r="G48" i="157"/>
  <c r="I48" i="157" s="1"/>
  <c r="H48" i="157"/>
  <c r="J48" i="157" s="1"/>
  <c r="G49" i="157"/>
  <c r="I49" i="157" s="1"/>
  <c r="H49" i="157"/>
  <c r="J49" i="157" s="1"/>
  <c r="G50" i="157"/>
  <c r="I50" i="157" s="1"/>
  <c r="H50" i="157"/>
  <c r="J50" i="157" s="1"/>
  <c r="G51" i="157"/>
  <c r="I51" i="157" s="1"/>
  <c r="H51" i="157"/>
  <c r="J51" i="157" s="1"/>
  <c r="G52" i="157"/>
  <c r="I52" i="157" s="1"/>
  <c r="H52" i="157"/>
  <c r="J52" i="157" s="1"/>
  <c r="G53" i="157"/>
  <c r="I53" i="157" s="1"/>
  <c r="H53" i="157"/>
  <c r="J53" i="157" s="1"/>
  <c r="G54" i="157"/>
  <c r="I54" i="157" s="1"/>
  <c r="H54" i="157"/>
  <c r="J54" i="157" s="1"/>
  <c r="G55" i="157"/>
  <c r="I55" i="157" s="1"/>
  <c r="H55" i="157"/>
  <c r="J55" i="157" s="1"/>
  <c r="G56" i="157"/>
  <c r="I56" i="157" s="1"/>
  <c r="H56" i="157"/>
  <c r="J56" i="157" s="1"/>
  <c r="G57" i="157"/>
  <c r="I57" i="157" s="1"/>
  <c r="H57" i="157"/>
  <c r="J57" i="157" s="1"/>
  <c r="G58" i="157"/>
  <c r="I58" i="157" s="1"/>
  <c r="H58" i="157"/>
  <c r="J58" i="157" s="1"/>
  <c r="G59" i="157"/>
  <c r="I59" i="157" s="1"/>
  <c r="H59" i="157"/>
  <c r="J59" i="157" s="1"/>
  <c r="G60" i="157"/>
  <c r="I60" i="157" s="1"/>
  <c r="H60" i="157"/>
  <c r="J60" i="157" s="1"/>
  <c r="G61" i="157"/>
  <c r="I61" i="157" s="1"/>
  <c r="H61" i="157"/>
  <c r="J61" i="157" s="1"/>
  <c r="G62" i="157"/>
  <c r="I62" i="157" s="1"/>
  <c r="H62" i="157"/>
  <c r="J62" i="157" s="1"/>
  <c r="G63" i="157"/>
  <c r="I63" i="157" s="1"/>
  <c r="H63" i="157"/>
  <c r="J63" i="157" s="1"/>
  <c r="G64" i="157"/>
  <c r="I64" i="157" s="1"/>
  <c r="H64" i="157"/>
  <c r="J64" i="157" s="1"/>
  <c r="G65" i="157"/>
  <c r="I65" i="157" s="1"/>
  <c r="H65" i="157"/>
  <c r="J65" i="157" s="1"/>
  <c r="G66" i="157"/>
  <c r="I66" i="157" s="1"/>
  <c r="H66" i="157"/>
  <c r="J66" i="157" s="1"/>
  <c r="G67" i="157"/>
  <c r="I67" i="157" s="1"/>
  <c r="H67" i="157"/>
  <c r="J67" i="157" s="1"/>
  <c r="G68" i="157"/>
  <c r="I68" i="157" s="1"/>
  <c r="H68" i="157"/>
  <c r="J68" i="157" s="1"/>
  <c r="G69" i="157"/>
  <c r="I69" i="157" s="1"/>
  <c r="H69" i="157"/>
  <c r="J69" i="157" s="1"/>
  <c r="G70" i="157"/>
  <c r="I70" i="157" s="1"/>
  <c r="H70" i="157"/>
  <c r="J70" i="157" s="1"/>
  <c r="G71" i="157"/>
  <c r="I71" i="157" s="1"/>
  <c r="H71" i="157"/>
  <c r="J71" i="157" s="1"/>
  <c r="G72" i="157"/>
  <c r="I72" i="157" s="1"/>
  <c r="H72" i="157"/>
  <c r="J72" i="157" s="1"/>
  <c r="G73" i="157"/>
  <c r="I73" i="157" s="1"/>
  <c r="H73" i="157"/>
  <c r="J73" i="157" s="1"/>
  <c r="G74" i="157"/>
  <c r="I74" i="157" s="1"/>
  <c r="H74" i="157"/>
  <c r="J74" i="157" s="1"/>
  <c r="L6" i="165" l="1"/>
  <c r="L6" i="163"/>
  <c r="L6" i="161"/>
  <c r="J6" i="161"/>
  <c r="N6" i="161" s="1"/>
  <c r="K5" i="162"/>
  <c r="J6" i="162" s="1"/>
  <c r="N5" i="162" s="1"/>
  <c r="J6" i="159"/>
  <c r="O6" i="159" s="1"/>
  <c r="O5" i="169"/>
  <c r="B6" i="169"/>
  <c r="N6" i="169"/>
  <c r="C6" i="169"/>
  <c r="E23" i="88" s="1"/>
  <c r="L6" i="169"/>
  <c r="N5" i="169"/>
  <c r="J6" i="165"/>
  <c r="O6" i="164"/>
  <c r="B6" i="164"/>
  <c r="O5" i="164"/>
  <c r="N5" i="164"/>
  <c r="C6" i="164"/>
  <c r="E12" i="88" s="1"/>
  <c r="N6" i="164"/>
  <c r="L6" i="164"/>
  <c r="J6" i="163"/>
  <c r="P6" i="163" s="1"/>
  <c r="O6" i="161"/>
  <c r="J6" i="160"/>
  <c r="N6" i="159"/>
  <c r="O5" i="159"/>
  <c r="N5" i="159"/>
  <c r="L6" i="159"/>
  <c r="G41" i="157"/>
  <c r="I41" i="157" s="1"/>
  <c r="H41" i="157"/>
  <c r="J41" i="157" s="1"/>
  <c r="G42" i="157"/>
  <c r="I42" i="157" s="1"/>
  <c r="H42" i="157"/>
  <c r="J42" i="157" s="1"/>
  <c r="G43" i="157"/>
  <c r="I43" i="157" s="1"/>
  <c r="H43" i="157"/>
  <c r="J43" i="157" s="1"/>
  <c r="G44" i="157"/>
  <c r="I44" i="157" s="1"/>
  <c r="H44" i="157"/>
  <c r="J44" i="157" s="1"/>
  <c r="G45" i="157"/>
  <c r="I45" i="157" s="1"/>
  <c r="H45" i="157"/>
  <c r="J45" i="157" s="1"/>
  <c r="G10" i="157"/>
  <c r="G11" i="157"/>
  <c r="G12" i="157"/>
  <c r="G13" i="157"/>
  <c r="G14" i="157"/>
  <c r="G15" i="157"/>
  <c r="G16" i="157"/>
  <c r="G17" i="157"/>
  <c r="G18" i="157"/>
  <c r="G19" i="157"/>
  <c r="G20" i="157"/>
  <c r="G21" i="157"/>
  <c r="G22" i="157"/>
  <c r="G23" i="157"/>
  <c r="G24" i="157"/>
  <c r="G25" i="157"/>
  <c r="G26" i="157"/>
  <c r="G27" i="157"/>
  <c r="G28" i="157"/>
  <c r="G29" i="157"/>
  <c r="G30" i="157"/>
  <c r="G31" i="157"/>
  <c r="G32" i="157"/>
  <c r="G33" i="157"/>
  <c r="G34" i="157"/>
  <c r="G35" i="157"/>
  <c r="G36" i="157"/>
  <c r="G37" i="157"/>
  <c r="G38" i="157"/>
  <c r="G39" i="157"/>
  <c r="G40" i="157"/>
  <c r="G6" i="164" l="1"/>
  <c r="D12" i="88"/>
  <c r="I12" i="88" s="1"/>
  <c r="P5" i="163"/>
  <c r="O5" i="161"/>
  <c r="N5" i="161"/>
  <c r="B6" i="161"/>
  <c r="P5" i="161"/>
  <c r="C6" i="161"/>
  <c r="E9" i="88" s="1"/>
  <c r="P6" i="161"/>
  <c r="L6" i="162"/>
  <c r="P5" i="162" s="1"/>
  <c r="N6" i="162"/>
  <c r="B6" i="162"/>
  <c r="O5" i="162"/>
  <c r="C6" i="162"/>
  <c r="E10" i="88" s="1"/>
  <c r="O6" i="162"/>
  <c r="G6" i="169"/>
  <c r="D23" i="88"/>
  <c r="I23" i="88" s="1"/>
  <c r="I21" i="88"/>
  <c r="C6" i="159"/>
  <c r="E17" i="88" s="1"/>
  <c r="B6" i="159"/>
  <c r="D17" i="88" s="1"/>
  <c r="P6" i="169"/>
  <c r="P5" i="169"/>
  <c r="O6" i="165"/>
  <c r="O5" i="165"/>
  <c r="N5" i="165"/>
  <c r="N6" i="165"/>
  <c r="C6" i="165"/>
  <c r="E13" i="88" s="1"/>
  <c r="B6" i="165"/>
  <c r="P5" i="165"/>
  <c r="P6" i="165"/>
  <c r="P6" i="164"/>
  <c r="P5" i="164"/>
  <c r="C6" i="163"/>
  <c r="E11" i="88" s="1"/>
  <c r="O6" i="163"/>
  <c r="O5" i="163"/>
  <c r="B6" i="163"/>
  <c r="N5" i="163"/>
  <c r="N6" i="163"/>
  <c r="P6" i="162"/>
  <c r="N5" i="160"/>
  <c r="P5" i="160"/>
  <c r="O6" i="160"/>
  <c r="O5" i="160"/>
  <c r="N6" i="160"/>
  <c r="B6" i="160"/>
  <c r="C6" i="160"/>
  <c r="E8" i="88" s="1"/>
  <c r="P6" i="160"/>
  <c r="P6" i="159"/>
  <c r="P5" i="159"/>
  <c r="G6" i="159"/>
  <c r="H37" i="157"/>
  <c r="I37" i="157" s="1"/>
  <c r="H38" i="157"/>
  <c r="I38" i="157" s="1"/>
  <c r="H39" i="157"/>
  <c r="I39" i="157" s="1"/>
  <c r="J39" i="157"/>
  <c r="H40" i="157"/>
  <c r="I40" i="157" s="1"/>
  <c r="H36" i="157"/>
  <c r="J36" i="157" s="1"/>
  <c r="H35" i="157"/>
  <c r="J35" i="157" s="1"/>
  <c r="I35" i="157"/>
  <c r="H34" i="157"/>
  <c r="J34" i="157" s="1"/>
  <c r="H33" i="157"/>
  <c r="J33" i="157" s="1"/>
  <c r="H32" i="157"/>
  <c r="J32" i="157" s="1"/>
  <c r="H31" i="157"/>
  <c r="J31" i="157" s="1"/>
  <c r="I31" i="157"/>
  <c r="H30" i="157"/>
  <c r="J30" i="157" s="1"/>
  <c r="H29" i="157"/>
  <c r="J29" i="157" s="1"/>
  <c r="J15" i="88" l="1"/>
  <c r="K15" i="88" s="1"/>
  <c r="H15" i="88"/>
  <c r="O11" i="88" s="1"/>
  <c r="I15" i="88"/>
  <c r="J14" i="88"/>
  <c r="K14" i="88" s="1"/>
  <c r="H14" i="88"/>
  <c r="O18" i="88" s="1"/>
  <c r="I14" i="88"/>
  <c r="H17" i="88"/>
  <c r="O6" i="88" s="1"/>
  <c r="I17" i="88"/>
  <c r="G6" i="165"/>
  <c r="D13" i="88"/>
  <c r="H12" i="88"/>
  <c r="J12" i="88"/>
  <c r="K12" i="88" s="1"/>
  <c r="J21" i="88"/>
  <c r="K21" i="88" s="1"/>
  <c r="H21" i="88"/>
  <c r="O22" i="88" s="1"/>
  <c r="H23" i="88"/>
  <c r="O23" i="88" s="1"/>
  <c r="J23" i="88"/>
  <c r="K23" i="88" s="1"/>
  <c r="G6" i="163"/>
  <c r="D11" i="88"/>
  <c r="I11" i="88" s="1"/>
  <c r="G6" i="161"/>
  <c r="D9" i="88"/>
  <c r="G6" i="162"/>
  <c r="D10" i="88"/>
  <c r="I10" i="88" s="1"/>
  <c r="G6" i="160"/>
  <c r="D8" i="88"/>
  <c r="J17" i="88"/>
  <c r="K17" i="88" s="1"/>
  <c r="I33" i="157"/>
  <c r="I29" i="157"/>
  <c r="I30" i="157"/>
  <c r="I32" i="157"/>
  <c r="I34" i="157"/>
  <c r="I36" i="157"/>
  <c r="J40" i="157"/>
  <c r="J37" i="157"/>
  <c r="J38" i="157"/>
  <c r="H26" i="157"/>
  <c r="J26" i="157" s="1"/>
  <c r="H27" i="157"/>
  <c r="J27" i="157" s="1"/>
  <c r="H28" i="157"/>
  <c r="J28" i="157" s="1"/>
  <c r="H25" i="157"/>
  <c r="J25" i="157" s="1"/>
  <c r="H24" i="157"/>
  <c r="J24" i="157" s="1"/>
  <c r="H23" i="157"/>
  <c r="J23" i="157" s="1"/>
  <c r="H22" i="157"/>
  <c r="J22" i="157" s="1"/>
  <c r="H21" i="157"/>
  <c r="J21" i="157" s="1"/>
  <c r="H20" i="157"/>
  <c r="J20" i="157" s="1"/>
  <c r="H19" i="157"/>
  <c r="J19" i="157" s="1"/>
  <c r="H18" i="157"/>
  <c r="J18" i="157" s="1"/>
  <c r="H17" i="157"/>
  <c r="J17" i="157" s="1"/>
  <c r="H16" i="157"/>
  <c r="J16" i="157" s="1"/>
  <c r="H15" i="157"/>
  <c r="J15" i="157" s="1"/>
  <c r="H14" i="157"/>
  <c r="J14" i="157" s="1"/>
  <c r="H13" i="157"/>
  <c r="J13" i="157" s="1"/>
  <c r="H12" i="157"/>
  <c r="J12" i="157" s="1"/>
  <c r="I12" i="157"/>
  <c r="H11" i="157"/>
  <c r="J11" i="157" s="1"/>
  <c r="H10" i="157"/>
  <c r="J10" i="157" s="1"/>
  <c r="G13" i="156"/>
  <c r="H13" i="156"/>
  <c r="J13" i="156" s="1"/>
  <c r="I13" i="156"/>
  <c r="G14" i="156"/>
  <c r="H14" i="156"/>
  <c r="J14" i="156" s="1"/>
  <c r="I14" i="156"/>
  <c r="G15" i="156"/>
  <c r="H15" i="156"/>
  <c r="J15" i="156" s="1"/>
  <c r="I15" i="156"/>
  <c r="I13" i="88" l="1"/>
  <c r="H13" i="88"/>
  <c r="O8" i="88" s="1"/>
  <c r="J13" i="88"/>
  <c r="K13" i="88" s="1"/>
  <c r="I8" i="88"/>
  <c r="J8" i="88"/>
  <c r="O17" i="88"/>
  <c r="H9" i="88"/>
  <c r="O15" i="88" s="1"/>
  <c r="H8" i="88"/>
  <c r="H11" i="88"/>
  <c r="O5" i="88" s="1"/>
  <c r="J11" i="88"/>
  <c r="K11" i="88" s="1"/>
  <c r="H10" i="88"/>
  <c r="O16" i="88" s="1"/>
  <c r="J10" i="88"/>
  <c r="I16" i="88"/>
  <c r="I27" i="157"/>
  <c r="I14" i="157"/>
  <c r="I10" i="157"/>
  <c r="I26" i="157"/>
  <c r="I16" i="157"/>
  <c r="I18" i="157"/>
  <c r="I22" i="157"/>
  <c r="I28" i="157"/>
  <c r="I20" i="157"/>
  <c r="I13" i="157"/>
  <c r="I17" i="157"/>
  <c r="I21" i="157"/>
  <c r="I11" i="157"/>
  <c r="I15" i="157"/>
  <c r="I19" i="157"/>
  <c r="I23" i="157"/>
  <c r="I25" i="157"/>
  <c r="I24" i="157"/>
  <c r="L5" i="157"/>
  <c r="G5" i="157"/>
  <c r="F5" i="157"/>
  <c r="E5" i="157"/>
  <c r="D5" i="157"/>
  <c r="C5" i="157"/>
  <c r="B5" i="157"/>
  <c r="H4" i="157"/>
  <c r="G4" i="157"/>
  <c r="F4" i="157"/>
  <c r="F6" i="157" s="1"/>
  <c r="E4" i="157"/>
  <c r="D4" i="157"/>
  <c r="C4" i="157"/>
  <c r="B4" i="157"/>
  <c r="B1" i="157"/>
  <c r="E6" i="157" s="1"/>
  <c r="I25" i="88" l="1"/>
  <c r="J25" i="88"/>
  <c r="K8" i="88"/>
  <c r="K25" i="88" s="1"/>
  <c r="O14" i="88"/>
  <c r="H25" i="88"/>
  <c r="P5" i="88"/>
  <c r="P6" i="88" s="1"/>
  <c r="Q5" i="88"/>
  <c r="J16" i="88"/>
  <c r="H16" i="88"/>
  <c r="H5" i="157"/>
  <c r="I5" i="157"/>
  <c r="J5" i="157"/>
  <c r="D6" i="157"/>
  <c r="H6" i="157"/>
  <c r="K5" i="157"/>
  <c r="H12" i="156"/>
  <c r="J12" i="156" s="1"/>
  <c r="G12" i="156"/>
  <c r="H11" i="156"/>
  <c r="J11" i="156" s="1"/>
  <c r="G11" i="156"/>
  <c r="H10" i="156"/>
  <c r="J10" i="156" s="1"/>
  <c r="G10" i="156"/>
  <c r="I5" i="156" s="1"/>
  <c r="F5" i="156"/>
  <c r="E5" i="156"/>
  <c r="D5" i="156"/>
  <c r="C5" i="156"/>
  <c r="B5" i="156"/>
  <c r="G4" i="156"/>
  <c r="F4" i="156"/>
  <c r="F6" i="156" s="1"/>
  <c r="E4" i="156"/>
  <c r="D4" i="156"/>
  <c r="C4" i="156"/>
  <c r="B4" i="156"/>
  <c r="E6" i="156"/>
  <c r="G46" i="155"/>
  <c r="I46" i="155" s="1"/>
  <c r="H46" i="155"/>
  <c r="J46" i="155" s="1"/>
  <c r="G47" i="155"/>
  <c r="I47" i="155" s="1"/>
  <c r="H47" i="155"/>
  <c r="J47" i="155" s="1"/>
  <c r="G48" i="155"/>
  <c r="I48" i="155" s="1"/>
  <c r="H48" i="155"/>
  <c r="J48" i="155" s="1"/>
  <c r="G49" i="155"/>
  <c r="I49" i="155" s="1"/>
  <c r="H49" i="155"/>
  <c r="J49" i="155" s="1"/>
  <c r="G50" i="155"/>
  <c r="H50" i="155"/>
  <c r="J50" i="155" s="1"/>
  <c r="I50" i="155"/>
  <c r="G51" i="155"/>
  <c r="H51" i="155"/>
  <c r="J51" i="155" s="1"/>
  <c r="G52" i="155"/>
  <c r="I52" i="155" s="1"/>
  <c r="H52" i="155"/>
  <c r="J52" i="155" s="1"/>
  <c r="G53" i="155"/>
  <c r="H53" i="155"/>
  <c r="J53" i="155" s="1"/>
  <c r="G54" i="155"/>
  <c r="H54" i="155"/>
  <c r="J54" i="155" s="1"/>
  <c r="G21" i="155"/>
  <c r="H21" i="155"/>
  <c r="J21" i="155" s="1"/>
  <c r="G22" i="155"/>
  <c r="H22" i="155"/>
  <c r="I22" i="155" s="1"/>
  <c r="G23" i="155"/>
  <c r="H23" i="155"/>
  <c r="J23" i="155" s="1"/>
  <c r="G24" i="155"/>
  <c r="H24" i="155"/>
  <c r="J24" i="155" s="1"/>
  <c r="G25" i="155"/>
  <c r="H25" i="155"/>
  <c r="J25" i="155" s="1"/>
  <c r="G26" i="155"/>
  <c r="H26" i="155"/>
  <c r="I26" i="155" s="1"/>
  <c r="G27" i="155"/>
  <c r="H27" i="155"/>
  <c r="J27" i="155" s="1"/>
  <c r="G28" i="155"/>
  <c r="H28" i="155"/>
  <c r="J28" i="155" s="1"/>
  <c r="G29" i="155"/>
  <c r="H29" i="155"/>
  <c r="J29" i="155" s="1"/>
  <c r="G30" i="155"/>
  <c r="H30" i="155"/>
  <c r="I30" i="155" s="1"/>
  <c r="G31" i="155"/>
  <c r="I31" i="155" s="1"/>
  <c r="H31" i="155"/>
  <c r="J31" i="155" s="1"/>
  <c r="G32" i="155"/>
  <c r="I32" i="155" s="1"/>
  <c r="H32" i="155"/>
  <c r="J32" i="155" s="1"/>
  <c r="G33" i="155"/>
  <c r="H33" i="155"/>
  <c r="J33" i="155" s="1"/>
  <c r="G34" i="155"/>
  <c r="H34" i="155"/>
  <c r="G35" i="155"/>
  <c r="I35" i="155" s="1"/>
  <c r="H35" i="155"/>
  <c r="J35" i="155" s="1"/>
  <c r="G36" i="155"/>
  <c r="H36" i="155"/>
  <c r="J36" i="155" s="1"/>
  <c r="G37" i="155"/>
  <c r="H37" i="155"/>
  <c r="J37" i="155" s="1"/>
  <c r="G38" i="155"/>
  <c r="H38" i="155"/>
  <c r="G39" i="155"/>
  <c r="H39" i="155"/>
  <c r="J39" i="155" s="1"/>
  <c r="G40" i="155"/>
  <c r="H40" i="155"/>
  <c r="J40" i="155" s="1"/>
  <c r="G41" i="155"/>
  <c r="H41" i="155"/>
  <c r="J41" i="155" s="1"/>
  <c r="G42" i="155"/>
  <c r="H42" i="155"/>
  <c r="I42" i="155" s="1"/>
  <c r="G43" i="155"/>
  <c r="H43" i="155"/>
  <c r="J43" i="155" s="1"/>
  <c r="G44" i="155"/>
  <c r="H44" i="155"/>
  <c r="J44" i="155" s="1"/>
  <c r="G45" i="155"/>
  <c r="H45" i="155"/>
  <c r="J45" i="155" s="1"/>
  <c r="O19" i="88" l="1"/>
  <c r="K16" i="88"/>
  <c r="J6" i="157"/>
  <c r="B6" i="157" s="1"/>
  <c r="D22" i="88" s="1"/>
  <c r="L6" i="157"/>
  <c r="I36" i="155"/>
  <c r="I29" i="155"/>
  <c r="I27" i="155"/>
  <c r="I25" i="155"/>
  <c r="I23" i="155"/>
  <c r="I21" i="155"/>
  <c r="I53" i="155"/>
  <c r="I51" i="155"/>
  <c r="G5" i="156"/>
  <c r="I45" i="155"/>
  <c r="I43" i="155"/>
  <c r="I41" i="155"/>
  <c r="I39" i="155"/>
  <c r="I54" i="155"/>
  <c r="I11" i="156"/>
  <c r="H4" i="156"/>
  <c r="I10" i="156"/>
  <c r="I12" i="156"/>
  <c r="L5" i="156"/>
  <c r="H5" i="156"/>
  <c r="J5" i="156"/>
  <c r="D6" i="156"/>
  <c r="H6" i="156"/>
  <c r="I37" i="155"/>
  <c r="I28" i="155"/>
  <c r="I40" i="155"/>
  <c r="I38" i="155"/>
  <c r="I33" i="155"/>
  <c r="I24" i="155"/>
  <c r="I44" i="155"/>
  <c r="I34" i="155"/>
  <c r="J42" i="155"/>
  <c r="J38" i="155"/>
  <c r="J34" i="155"/>
  <c r="J30" i="155"/>
  <c r="J26" i="155"/>
  <c r="J22" i="155"/>
  <c r="C17" i="88"/>
  <c r="C18" i="88"/>
  <c r="C19" i="88"/>
  <c r="C20" i="88"/>
  <c r="C21" i="88"/>
  <c r="C22" i="88"/>
  <c r="C23" i="88"/>
  <c r="C16" i="88"/>
  <c r="G13" i="155"/>
  <c r="H13" i="155"/>
  <c r="J13" i="155" s="1"/>
  <c r="G14" i="155"/>
  <c r="H14" i="155"/>
  <c r="J14" i="155" s="1"/>
  <c r="G15" i="155"/>
  <c r="H15" i="155"/>
  <c r="J15" i="155" s="1"/>
  <c r="G16" i="155"/>
  <c r="H16" i="155"/>
  <c r="J16" i="155" s="1"/>
  <c r="G17" i="155"/>
  <c r="H17" i="155"/>
  <c r="J17" i="155" s="1"/>
  <c r="G18" i="155"/>
  <c r="H18" i="155"/>
  <c r="J18" i="155" s="1"/>
  <c r="G19" i="155"/>
  <c r="H19" i="155"/>
  <c r="J19" i="155" s="1"/>
  <c r="G20" i="155"/>
  <c r="H20" i="155"/>
  <c r="J20" i="155" s="1"/>
  <c r="N6" i="157" l="1"/>
  <c r="N5" i="157"/>
  <c r="O6" i="157"/>
  <c r="P6" i="157"/>
  <c r="O5" i="157"/>
  <c r="C6" i="157"/>
  <c r="E22" i="88" s="1"/>
  <c r="J22" i="88" s="1"/>
  <c r="K22" i="88" s="1"/>
  <c r="P5" i="157"/>
  <c r="I19" i="155"/>
  <c r="I17" i="155"/>
  <c r="I16" i="155"/>
  <c r="I14" i="155"/>
  <c r="K5" i="156"/>
  <c r="J6" i="156" s="1"/>
  <c r="I20" i="155"/>
  <c r="I18" i="155"/>
  <c r="I13" i="155"/>
  <c r="I15" i="155"/>
  <c r="I22" i="88" l="1"/>
  <c r="H22" i="88"/>
  <c r="O9" i="88" s="1"/>
  <c r="G6" i="157"/>
  <c r="O5" i="156"/>
  <c r="C6" i="156"/>
  <c r="E18" i="88" s="1"/>
  <c r="O6" i="156"/>
  <c r="N6" i="156"/>
  <c r="N5" i="156"/>
  <c r="B6" i="156"/>
  <c r="D18" i="88" s="1"/>
  <c r="I18" i="88" s="1"/>
  <c r="L6" i="156"/>
  <c r="P5" i="156" s="1"/>
  <c r="H12" i="155"/>
  <c r="G12" i="155"/>
  <c r="H11" i="155"/>
  <c r="G11" i="155"/>
  <c r="G5" i="155" s="1"/>
  <c r="H10" i="155"/>
  <c r="G10" i="155"/>
  <c r="B1" i="155"/>
  <c r="D6" i="155" s="1"/>
  <c r="J10" i="155"/>
  <c r="F5" i="155"/>
  <c r="E5" i="155"/>
  <c r="D5" i="155"/>
  <c r="C5" i="155"/>
  <c r="B5" i="155"/>
  <c r="G4" i="155"/>
  <c r="F4" i="155"/>
  <c r="F6" i="155" s="1"/>
  <c r="E4" i="155"/>
  <c r="D4" i="155"/>
  <c r="C4" i="155"/>
  <c r="B4" i="155"/>
  <c r="P8" i="88" l="1"/>
  <c r="P9" i="88" s="1"/>
  <c r="Q8" i="88"/>
  <c r="P6" i="156"/>
  <c r="G6" i="156"/>
  <c r="I5" i="155"/>
  <c r="H18" i="88"/>
  <c r="O20" i="88" s="1"/>
  <c r="J18" i="88"/>
  <c r="K18" i="88" s="1"/>
  <c r="I10" i="155"/>
  <c r="E6" i="155"/>
  <c r="H6" i="155"/>
  <c r="I12" i="155"/>
  <c r="H4" i="155"/>
  <c r="H5" i="155"/>
  <c r="I11" i="155"/>
  <c r="J12" i="155"/>
  <c r="J5" i="155"/>
  <c r="J11" i="155"/>
  <c r="K5" i="155" l="1"/>
  <c r="L5" i="155"/>
  <c r="J6" i="155" l="1"/>
  <c r="N6" i="155" s="1"/>
  <c r="L6" i="155"/>
  <c r="P6" i="155" s="1"/>
  <c r="B6" i="155" l="1"/>
  <c r="D19" i="88" s="1"/>
  <c r="O5" i="155"/>
  <c r="C6" i="155"/>
  <c r="E19" i="88" s="1"/>
  <c r="O6" i="155"/>
  <c r="N5" i="155"/>
  <c r="P5" i="155"/>
  <c r="I19" i="88" l="1"/>
  <c r="G6" i="155"/>
  <c r="H19" i="88"/>
  <c r="O21" i="88" s="1"/>
  <c r="J19" i="88"/>
  <c r="K19" i="88" s="1"/>
  <c r="P14" i="88" l="1"/>
  <c r="Q14" i="88" s="1"/>
  <c r="P15" i="88" l="1"/>
  <c r="I20" i="88"/>
  <c r="I26" i="88" s="1"/>
  <c r="H20" i="88"/>
  <c r="J20" i="88"/>
  <c r="K20" i="88" l="1"/>
  <c r="K26" i="88" s="1"/>
  <c r="J26" i="88"/>
  <c r="O12" i="88"/>
  <c r="Q11" i="88" s="1"/>
  <c r="H26" i="88"/>
  <c r="P16" i="88"/>
  <c r="Q15" i="88"/>
  <c r="P11" i="88" l="1"/>
  <c r="P12" i="88" s="1"/>
  <c r="P17" i="88"/>
  <c r="Q16" i="88"/>
  <c r="P18" i="88" l="1"/>
  <c r="Q17" i="88"/>
  <c r="P19" i="88" l="1"/>
  <c r="Q18" i="88"/>
  <c r="P20" i="88" l="1"/>
  <c r="Q19" i="88"/>
  <c r="P21" i="88" l="1"/>
  <c r="Q20" i="88"/>
  <c r="Q21" i="88" l="1"/>
  <c r="P22" i="88"/>
  <c r="P23" i="88" l="1"/>
  <c r="Q23" i="88" s="1"/>
  <c r="Q22" i="88"/>
</calcChain>
</file>

<file path=xl/sharedStrings.xml><?xml version="1.0" encoding="utf-8"?>
<sst xmlns="http://schemas.openxmlformats.org/spreadsheetml/2006/main" count="1185" uniqueCount="105">
  <si>
    <t>[µV/°C]</t>
  </si>
  <si>
    <t>[°C]</t>
  </si>
  <si>
    <t>S_(A)</t>
  </si>
  <si>
    <t>S_(B)</t>
  </si>
  <si>
    <t>T_(A)</t>
  </si>
  <si>
    <t>T_(B)</t>
  </si>
  <si>
    <t>average</t>
  </si>
  <si>
    <t>stdev</t>
  </si>
  <si>
    <t>average lines</t>
  </si>
  <si>
    <t>location A</t>
  </si>
  <si>
    <t>location B</t>
  </si>
  <si>
    <t>[uV/C]</t>
  </si>
  <si>
    <t>[C]</t>
  </si>
  <si>
    <t>averaged data</t>
  </si>
  <si>
    <t>T_JC</t>
  </si>
  <si>
    <t>material</t>
  </si>
  <si>
    <t>specimen</t>
  </si>
  <si>
    <t>a1</t>
  </si>
  <si>
    <t>a2</t>
  </si>
  <si>
    <t>b1</t>
  </si>
  <si>
    <t>b2</t>
  </si>
  <si>
    <t>thermoelectric power</t>
  </si>
  <si>
    <r>
      <t xml:space="preserve"> [</t>
    </r>
    <r>
      <rPr>
        <sz val="12"/>
        <color theme="1"/>
        <rFont val="Times New Roman"/>
        <family val="1"/>
      </rPr>
      <t>µ</t>
    </r>
    <r>
      <rPr>
        <sz val="12"/>
        <color theme="1"/>
        <rFont val="Times New Roman"/>
        <family val="2"/>
      </rPr>
      <t>V/°C]</t>
    </r>
  </si>
  <si>
    <t>error</t>
  </si>
  <si>
    <t>ID</t>
  </si>
  <si>
    <t>base error</t>
  </si>
  <si>
    <t xml:space="preserve"> [µV/°C]</t>
  </si>
  <si>
    <t>weighting</t>
  </si>
  <si>
    <t>T1</t>
  </si>
  <si>
    <t>T2</t>
  </si>
  <si>
    <t>T3</t>
  </si>
  <si>
    <t>T4</t>
  </si>
  <si>
    <t>T5</t>
  </si>
  <si>
    <t>T6</t>
  </si>
  <si>
    <t>T7</t>
  </si>
  <si>
    <t>T8</t>
  </si>
  <si>
    <t>Sample Geometry</t>
  </si>
  <si>
    <t>Quantity</t>
  </si>
  <si>
    <t>OD (in)</t>
  </si>
  <si>
    <t>Wall Thickness (in)</t>
  </si>
  <si>
    <t>Axial Length (in)</t>
  </si>
  <si>
    <t>Angular Section</t>
  </si>
  <si>
    <t>Tubes</t>
  </si>
  <si>
    <r>
      <t>360</t>
    </r>
    <r>
      <rPr>
        <sz val="10"/>
        <rFont val="Symbol"/>
        <family val="1"/>
        <charset val="2"/>
      </rPr>
      <t>°</t>
    </r>
  </si>
  <si>
    <t>Pipe Sections</t>
  </si>
  <si>
    <r>
      <t>~60</t>
    </r>
    <r>
      <rPr>
        <sz val="10"/>
        <rFont val="Symbol"/>
        <family val="1"/>
        <charset val="2"/>
      </rPr>
      <t>°</t>
    </r>
  </si>
  <si>
    <t>Sample Microstructure Conditions</t>
  </si>
  <si>
    <t>Condition</t>
  </si>
  <si>
    <t>Heat Treatment</t>
  </si>
  <si>
    <t>Target Hardness (HV 5.0)</t>
  </si>
  <si>
    <t>Actual Median Hardness</t>
  </si>
  <si>
    <t>As received</t>
  </si>
  <si>
    <t>None</t>
  </si>
  <si>
    <t>Normalized</t>
  </si>
  <si>
    <r>
      <t>1050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C/0.5h/AC</t>
    </r>
  </si>
  <si>
    <t>Normalized + Tempered</t>
  </si>
  <si>
    <r>
      <t>1050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C/0.5h/AC + 775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</si>
  <si>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Tempered</t>
  </si>
  <si>
    <r>
      <t>790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</si>
  <si>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Over-Tempered</t>
  </si>
  <si>
    <r>
      <t>790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C/10h/AC</t>
    </r>
  </si>
  <si>
    <t>Fully Ferritic</t>
  </si>
  <si>
    <r>
      <t>950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 + cool to 760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C/3h/AC</t>
    </r>
  </si>
  <si>
    <t>HAZ</t>
  </si>
  <si>
    <r>
      <t>900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C/1m/AC</t>
    </r>
  </si>
  <si>
    <t>HAZ + Tempered</t>
  </si>
  <si>
    <r>
      <t>900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C/1m/AC + 775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</si>
  <si>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yi avg</t>
  </si>
  <si>
    <t>xi*yi avg</t>
  </si>
  <si>
    <t>xi avg</t>
  </si>
  <si>
    <t>xi^2 avg</t>
  </si>
  <si>
    <t>a =</t>
  </si>
  <si>
    <t>b =</t>
  </si>
  <si>
    <t>xi*yi</t>
  </si>
  <si>
    <t>xi^2</t>
  </si>
  <si>
    <t>T (xi)</t>
  </si>
  <si>
    <t>S (yi)</t>
  </si>
  <si>
    <t>S  =  a T + b</t>
  </si>
  <si>
    <t>Tref</t>
  </si>
  <si>
    <t>compensated</t>
  </si>
  <si>
    <t>serial #</t>
  </si>
  <si>
    <t>B1</t>
  </si>
  <si>
    <t>B2</t>
  </si>
  <si>
    <t>B3</t>
  </si>
  <si>
    <t>B4</t>
  </si>
  <si>
    <t>B5</t>
  </si>
  <si>
    <t>B6</t>
  </si>
  <si>
    <t>B7</t>
  </si>
  <si>
    <t>B8</t>
  </si>
  <si>
    <t>unknown</t>
  </si>
  <si>
    <t>As Received</t>
  </si>
  <si>
    <t>Norm + Tempered</t>
  </si>
  <si>
    <t>Full Ferrittic</t>
  </si>
  <si>
    <t>HV</t>
  </si>
  <si>
    <t>Hardness          (HV)</t>
  </si>
  <si>
    <t>Over Tempered</t>
  </si>
  <si>
    <t>likely pairs</t>
  </si>
  <si>
    <t>line</t>
  </si>
  <si>
    <t>max diff</t>
  </si>
  <si>
    <t>difference</t>
  </si>
  <si>
    <t>not known</t>
  </si>
  <si>
    <t>blind average</t>
  </si>
  <si>
    <t>indistinguishable specimens</t>
  </si>
  <si>
    <t xml:space="preserve"> </t>
  </si>
  <si>
    <t>indentified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</si>
</sst>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8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2"/>
    </font>
    <font>
      <sz val="10"/>
      <name val="Symbol"/>
      <family val="1"/>
      <charset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6FA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2" fillId="0" borderId="0"/>
    <xf numFmtId="0" fontId="1" fillId="0" borderId="0"/>
    <xf numFmtId="0" fontId="1" fillId="0" borderId="0"/>
  </cellStyleXfs>
  <cellXfs count="203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33" borderId="0" xfId="0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0" fillId="0" borderId="0" xfId="0"/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21" fillId="0" borderId="11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7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2" fontId="21" fillId="0" borderId="1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20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2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20" fillId="0" borderId="0" xfId="0" applyNumberFormat="1" applyFont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5" borderId="14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64" fontId="0" fillId="33" borderId="14" xfId="0" applyNumberForma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2" fontId="0" fillId="34" borderId="11" xfId="0" applyNumberFormat="1" applyFon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2" xfId="0" applyNumberFormat="1" applyFont="1" applyFill="1" applyBorder="1" applyAlignment="1">
      <alignment horizontal="center"/>
    </xf>
    <xf numFmtId="0" fontId="0" fillId="34" borderId="13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2" fontId="0" fillId="34" borderId="0" xfId="0" applyNumberFormat="1" applyFont="1" applyFill="1" applyBorder="1" applyAlignment="1">
      <alignment horizontal="center"/>
    </xf>
    <xf numFmtId="164" fontId="0" fillId="34" borderId="0" xfId="0" applyNumberFormat="1" applyFont="1" applyFill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34" borderId="14" xfId="0" applyNumberFormat="1" applyFont="1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2" fontId="0" fillId="37" borderId="13" xfId="0" applyNumberFormat="1" applyFont="1" applyFill="1" applyBorder="1" applyAlignment="1">
      <alignment horizontal="center"/>
    </xf>
    <xf numFmtId="2" fontId="0" fillId="37" borderId="0" xfId="0" applyNumberFormat="1" applyFont="1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2" xfId="0" applyNumberFormat="1" applyFont="1" applyFill="1" applyBorder="1" applyAlignment="1">
      <alignment horizontal="center"/>
    </xf>
    <xf numFmtId="0" fontId="0" fillId="37" borderId="13" xfId="0" applyFon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7" borderId="14" xfId="0" applyNumberFormat="1" applyFont="1" applyFill="1" applyBorder="1" applyAlignment="1">
      <alignment horizontal="center"/>
    </xf>
    <xf numFmtId="0" fontId="0" fillId="37" borderId="15" xfId="0" applyFont="1" applyFill="1" applyBorder="1" applyAlignment="1">
      <alignment horizontal="center"/>
    </xf>
    <xf numFmtId="0" fontId="0" fillId="37" borderId="16" xfId="0" applyFill="1" applyBorder="1" applyAlignment="1">
      <alignment horizontal="center"/>
    </xf>
    <xf numFmtId="2" fontId="0" fillId="37" borderId="15" xfId="0" applyNumberFormat="1" applyFont="1" applyFill="1" applyBorder="1" applyAlignment="1">
      <alignment horizontal="center"/>
    </xf>
    <xf numFmtId="2" fontId="0" fillId="37" borderId="16" xfId="0" applyNumberFormat="1" applyFont="1" applyFill="1" applyBorder="1" applyAlignment="1">
      <alignment horizontal="center"/>
    </xf>
    <xf numFmtId="164" fontId="0" fillId="37" borderId="16" xfId="0" applyNumberFormat="1" applyFill="1" applyBorder="1" applyAlignment="1">
      <alignment horizontal="center"/>
    </xf>
    <xf numFmtId="164" fontId="0" fillId="37" borderId="17" xfId="0" applyNumberFormat="1" applyFont="1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164" fontId="0" fillId="35" borderId="17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4" borderId="12" xfId="0" applyFont="1" applyFill="1" applyBorder="1" applyAlignment="1">
      <alignment horizontal="center"/>
    </xf>
    <xf numFmtId="0" fontId="0" fillId="34" borderId="14" xfId="0" applyFont="1" applyFill="1" applyBorder="1" applyAlignment="1">
      <alignment horizontal="center"/>
    </xf>
    <xf numFmtId="0" fontId="0" fillId="34" borderId="15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ont="1" applyFill="1" applyBorder="1" applyAlignment="1">
      <alignment horizontal="center"/>
    </xf>
    <xf numFmtId="164" fontId="0" fillId="34" borderId="16" xfId="0" applyNumberFormat="1" applyFill="1" applyBorder="1" applyAlignment="1">
      <alignment horizontal="center"/>
    </xf>
    <xf numFmtId="164" fontId="0" fillId="34" borderId="16" xfId="0" applyNumberFormat="1" applyFont="1" applyFill="1" applyBorder="1" applyAlignment="1">
      <alignment horizontal="center"/>
    </xf>
    <xf numFmtId="164" fontId="0" fillId="34" borderId="17" xfId="0" applyNumberFormat="1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2" fontId="0" fillId="34" borderId="13" xfId="0" applyNumberFormat="1" applyFont="1" applyFill="1" applyBorder="1" applyAlignment="1">
      <alignment horizontal="center"/>
    </xf>
    <xf numFmtId="2" fontId="0" fillId="34" borderId="15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37" borderId="11" xfId="0" applyNumberFormat="1" applyFill="1" applyBorder="1" applyAlignment="1">
      <alignment horizontal="center"/>
    </xf>
    <xf numFmtId="2" fontId="0" fillId="37" borderId="0" xfId="0" applyNumberFormat="1" applyFill="1" applyBorder="1" applyAlignment="1">
      <alignment horizontal="center"/>
    </xf>
    <xf numFmtId="2" fontId="0" fillId="37" borderId="16" xfId="0" applyNumberFormat="1" applyFill="1" applyBorder="1" applyAlignment="1">
      <alignment horizontal="center"/>
    </xf>
    <xf numFmtId="2" fontId="0" fillId="37" borderId="11" xfId="0" applyNumberFormat="1" applyFont="1" applyFill="1" applyBorder="1" applyAlignment="1">
      <alignment horizontal="center"/>
    </xf>
    <xf numFmtId="2" fontId="0" fillId="37" borderId="12" xfId="0" applyNumberFormat="1" applyFont="1" applyFill="1" applyBorder="1" applyAlignment="1">
      <alignment horizontal="center"/>
    </xf>
    <xf numFmtId="2" fontId="0" fillId="37" borderId="14" xfId="0" applyNumberFormat="1" applyFont="1" applyFill="1" applyBorder="1" applyAlignment="1">
      <alignment horizontal="center"/>
    </xf>
    <xf numFmtId="2" fontId="0" fillId="37" borderId="17" xfId="0" applyNumberFormat="1" applyFon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34" borderId="10" xfId="0" applyNumberFormat="1" applyFont="1" applyFill="1" applyBorder="1" applyAlignment="1">
      <alignment horizontal="center"/>
    </xf>
    <xf numFmtId="2" fontId="0" fillId="34" borderId="12" xfId="0" applyNumberFormat="1" applyFont="1" applyFill="1" applyBorder="1" applyAlignment="1">
      <alignment horizontal="center"/>
    </xf>
    <xf numFmtId="2" fontId="0" fillId="34" borderId="14" xfId="0" applyNumberFormat="1" applyFont="1" applyFill="1" applyBorder="1" applyAlignment="1">
      <alignment horizontal="center"/>
    </xf>
    <xf numFmtId="2" fontId="0" fillId="34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27" fillId="37" borderId="10" xfId="0" applyNumberFormat="1" applyFont="1" applyFill="1" applyBorder="1" applyAlignment="1">
      <alignment horizontal="center"/>
    </xf>
    <xf numFmtId="2" fontId="27" fillId="37" borderId="11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center"/>
    </xf>
    <xf numFmtId="0" fontId="21" fillId="35" borderId="17" xfId="0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5" fillId="0" borderId="11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2 2 2" xfId="45"/>
    <cellStyle name="Normal 2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6FA"/>
      <color rgb="FF96FA96"/>
      <color rgb="FFFF00FF"/>
      <color rgb="FF0000FF"/>
      <color rgb="FFFA9696"/>
      <color rgb="FF9696FA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622047244094"/>
          <c:y val="4.621047369078865E-2"/>
          <c:w val="0.80701312335958009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identified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summary!$K$16:$K$23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plus>
            <c:minus>
              <c:numRef>
                <c:f>summary!$K$16:$K$23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summary!$B$16:$B$23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summary!$H$16:$H$23</c:f>
              <c:numCache>
                <c:formatCode>0.00</c:formatCode>
                <c:ptCount val="8"/>
                <c:pt idx="0">
                  <c:v>12.947030549821138</c:v>
                </c:pt>
                <c:pt idx="1">
                  <c:v>10.805126285744514</c:v>
                </c:pt>
                <c:pt idx="2">
                  <c:v>12.914502863735464</c:v>
                </c:pt>
                <c:pt idx="3">
                  <c:v>12.932689744901175</c:v>
                </c:pt>
                <c:pt idx="4">
                  <c:v>12.299227648287605</c:v>
                </c:pt>
                <c:pt idx="5">
                  <c:v>12.865766979421906</c:v>
                </c:pt>
                <c:pt idx="6">
                  <c:v>11.010269529605637</c:v>
                </c:pt>
                <c:pt idx="7">
                  <c:v>12.974087605208339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A-4D6D-AC35-2153C099FE47}"/>
            </c:ext>
          </c:extLst>
        </c:ser>
        <c:ser>
          <c:idx val="1"/>
          <c:order val="1"/>
          <c:tx>
            <c:v>  unidentified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summary!$K$8:$K$15</c:f>
                <c:numCache>
                  <c:formatCode>General</c:formatCode>
                  <c:ptCount val="8"/>
                  <c:pt idx="0">
                    <c:v>7.311168428766647E-2</c:v>
                  </c:pt>
                  <c:pt idx="1">
                    <c:v>7.7813968836576514E-2</c:v>
                  </c:pt>
                  <c:pt idx="2">
                    <c:v>8.8762098040616272E-2</c:v>
                  </c:pt>
                  <c:pt idx="3">
                    <c:v>7.1173054550370637E-2</c:v>
                  </c:pt>
                  <c:pt idx="4">
                    <c:v>7.4807622063925341E-2</c:v>
                  </c:pt>
                  <c:pt idx="5">
                    <c:v>9.0635798148530428E-2</c:v>
                  </c:pt>
                  <c:pt idx="6">
                    <c:v>9.9065881752807658E-2</c:v>
                  </c:pt>
                  <c:pt idx="7">
                    <c:v>8.0919710630279015E-2</c:v>
                  </c:pt>
                </c:numCache>
              </c:numRef>
            </c:plus>
            <c:minus>
              <c:numRef>
                <c:f>summary!$K$8:$K$15</c:f>
                <c:numCache>
                  <c:formatCode>General</c:formatCode>
                  <c:ptCount val="8"/>
                  <c:pt idx="0">
                    <c:v>7.311168428766647E-2</c:v>
                  </c:pt>
                  <c:pt idx="1">
                    <c:v>7.7813968836576514E-2</c:v>
                  </c:pt>
                  <c:pt idx="2">
                    <c:v>8.8762098040616272E-2</c:v>
                  </c:pt>
                  <c:pt idx="3">
                    <c:v>7.1173054550370637E-2</c:v>
                  </c:pt>
                  <c:pt idx="4">
                    <c:v>7.4807622063925341E-2</c:v>
                  </c:pt>
                  <c:pt idx="5">
                    <c:v>9.0635798148530428E-2</c:v>
                  </c:pt>
                  <c:pt idx="6">
                    <c:v>9.9065881752807658E-2</c:v>
                  </c:pt>
                  <c:pt idx="7">
                    <c:v>8.0919710630279015E-2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summary!$B$8:$B$15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summary!$H$8:$H$15</c:f>
              <c:numCache>
                <c:formatCode>0.00</c:formatCode>
                <c:ptCount val="8"/>
                <c:pt idx="0">
                  <c:v>12.947950786534289</c:v>
                </c:pt>
                <c:pt idx="1">
                  <c:v>12.920067913159315</c:v>
                </c:pt>
                <c:pt idx="2">
                  <c:v>12.93286533920109</c:v>
                </c:pt>
                <c:pt idx="3">
                  <c:v>10.763517094529838</c:v>
                </c:pt>
                <c:pt idx="4">
                  <c:v>12.942958117358147</c:v>
                </c:pt>
                <c:pt idx="5">
                  <c:v>11.037827119900609</c:v>
                </c:pt>
                <c:pt idx="6">
                  <c:v>12.882150025040643</c:v>
                </c:pt>
                <c:pt idx="7">
                  <c:v>12.257787611009974</c:v>
                </c:pt>
              </c:numCache>
            </c:numRef>
          </c:yVal>
          <c:smooth val="0"/>
        </c:ser>
        <c:ser>
          <c:idx val="2"/>
          <c:order val="2"/>
          <c:tx>
            <c:v>  likely pairs</c:v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summary!$N$5:$N$23</c:f>
              <c:numCache>
                <c:formatCode>General</c:formatCode>
                <c:ptCount val="19"/>
                <c:pt idx="0">
                  <c:v>4</c:v>
                </c:pt>
                <c:pt idx="1">
                  <c:v>10</c:v>
                </c:pt>
                <c:pt idx="3">
                  <c:v>6</c:v>
                </c:pt>
                <c:pt idx="4">
                  <c:v>15</c:v>
                </c:pt>
                <c:pt idx="6">
                  <c:v>8</c:v>
                </c:pt>
                <c:pt idx="7">
                  <c:v>13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</c:numCache>
            </c:numRef>
          </c:xVal>
          <c:yVal>
            <c:numRef>
              <c:f>summary!$P$5:$P$23</c:f>
              <c:numCache>
                <c:formatCode>0.00</c:formatCode>
                <c:ptCount val="19"/>
                <c:pt idx="0">
                  <c:v>10.784321690137176</c:v>
                </c:pt>
                <c:pt idx="1">
                  <c:v>10.784321690137176</c:v>
                </c:pt>
                <c:pt idx="3">
                  <c:v>11.024048324753123</c:v>
                </c:pt>
                <c:pt idx="4">
                  <c:v>11.024048324753123</c:v>
                </c:pt>
                <c:pt idx="6">
                  <c:v>12.278507629648789</c:v>
                </c:pt>
                <c:pt idx="7">
                  <c:v>12.278507629648789</c:v>
                </c:pt>
                <c:pt idx="9">
                  <c:v>12.92600699243815</c:v>
                </c:pt>
                <c:pt idx="10">
                  <c:v>12.92600699243815</c:v>
                </c:pt>
                <c:pt idx="11">
                  <c:v>12.92600699243815</c:v>
                </c:pt>
                <c:pt idx="12">
                  <c:v>12.92600699243815</c:v>
                </c:pt>
                <c:pt idx="13">
                  <c:v>12.92600699243815</c:v>
                </c:pt>
                <c:pt idx="14">
                  <c:v>12.92600699243815</c:v>
                </c:pt>
                <c:pt idx="15">
                  <c:v>12.92600699243815</c:v>
                </c:pt>
                <c:pt idx="16">
                  <c:v>12.92600699243815</c:v>
                </c:pt>
                <c:pt idx="17">
                  <c:v>12.92600699243815</c:v>
                </c:pt>
                <c:pt idx="18">
                  <c:v>12.92600699243815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46752"/>
        <c:axId val="349547328"/>
      </c:scatterChart>
      <c:valAx>
        <c:axId val="349546752"/>
        <c:scaling>
          <c:orientation val="minMax"/>
          <c:max val="1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Specimen ID</a:t>
                </a:r>
              </a:p>
            </c:rich>
          </c:tx>
          <c:layout>
            <c:manualLayout>
              <c:xMode val="edge"/>
              <c:yMode val="edge"/>
              <c:x val="0.44623578302712164"/>
              <c:y val="0.91746031746031731"/>
            </c:manualLayout>
          </c:layout>
          <c:overlay val="0"/>
        </c:title>
        <c:numFmt formatCode="General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349547328"/>
        <c:crossesAt val="-10"/>
        <c:crossBetween val="midCat"/>
        <c:majorUnit val="1"/>
      </c:valAx>
      <c:valAx>
        <c:axId val="349547328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888888888888888E-2"/>
              <c:y val="0.127152855893013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954675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69459361329833769"/>
          <c:y val="6.2868703912010993E-2"/>
          <c:w val="0.23318416447944001"/>
          <c:h val="0.1202943382077240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B2b!$D$10:$D$334</c:f>
              <c:numCache>
                <c:formatCode>0.00</c:formatCode>
                <c:ptCount val="325"/>
                <c:pt idx="0">
                  <c:v>37.453360000000004</c:v>
                </c:pt>
                <c:pt idx="1">
                  <c:v>37.917430000000003</c:v>
                </c:pt>
                <c:pt idx="2">
                  <c:v>38.055459999999997</c:v>
                </c:pt>
                <c:pt idx="3">
                  <c:v>38.086030000000001</c:v>
                </c:pt>
                <c:pt idx="4">
                  <c:v>38.13447</c:v>
                </c:pt>
                <c:pt idx="5">
                  <c:v>38.224040000000002</c:v>
                </c:pt>
                <c:pt idx="6">
                  <c:v>38.246000000000002</c:v>
                </c:pt>
                <c:pt idx="7">
                  <c:v>38.297879999999999</c:v>
                </c:pt>
                <c:pt idx="8">
                  <c:v>38.31991</c:v>
                </c:pt>
              </c:numCache>
            </c:numRef>
          </c:xVal>
          <c:yVal>
            <c:numRef>
              <c:f>B2b!$B$10:$B$334</c:f>
              <c:numCache>
                <c:formatCode>0.00</c:formatCode>
                <c:ptCount val="325"/>
                <c:pt idx="0">
                  <c:v>12.87266</c:v>
                </c:pt>
                <c:pt idx="1">
                  <c:v>12.88791</c:v>
                </c:pt>
                <c:pt idx="2">
                  <c:v>12.89278</c:v>
                </c:pt>
                <c:pt idx="3">
                  <c:v>12.90568</c:v>
                </c:pt>
                <c:pt idx="4">
                  <c:v>12.9024</c:v>
                </c:pt>
                <c:pt idx="5">
                  <c:v>12.91107</c:v>
                </c:pt>
                <c:pt idx="6">
                  <c:v>12.910629999999999</c:v>
                </c:pt>
                <c:pt idx="7">
                  <c:v>12.912940000000001</c:v>
                </c:pt>
                <c:pt idx="8">
                  <c:v>12.915279999999999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B2b!$N$5:$N$6</c:f>
              <c:numCache>
                <c:formatCode>0.00</c:formatCode>
                <c:ptCount val="2"/>
                <c:pt idx="0">
                  <c:v>11.75449251372048</c:v>
                </c:pt>
                <c:pt idx="1">
                  <c:v>13.657146032692726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B2b!$E$10:$E$334</c:f>
              <c:numCache>
                <c:formatCode>0.00</c:formatCode>
                <c:ptCount val="325"/>
                <c:pt idx="0">
                  <c:v>37.468710000000002</c:v>
                </c:pt>
                <c:pt idx="1">
                  <c:v>37.896999999999998</c:v>
                </c:pt>
                <c:pt idx="2">
                  <c:v>38.045229999999997</c:v>
                </c:pt>
                <c:pt idx="3">
                  <c:v>38.078989999999997</c:v>
                </c:pt>
                <c:pt idx="4">
                  <c:v>38.12979</c:v>
                </c:pt>
                <c:pt idx="5">
                  <c:v>38.213149999999999</c:v>
                </c:pt>
                <c:pt idx="6">
                  <c:v>38.250140000000002</c:v>
                </c:pt>
                <c:pt idx="7">
                  <c:v>38.299390000000002</c:v>
                </c:pt>
                <c:pt idx="8">
                  <c:v>38.312049999999999</c:v>
                </c:pt>
              </c:numCache>
            </c:numRef>
          </c:xVal>
          <c:yVal>
            <c:numRef>
              <c:f>B2b!$C$10:$C$334</c:f>
              <c:numCache>
                <c:formatCode>0.00</c:formatCode>
                <c:ptCount val="325"/>
                <c:pt idx="0">
                  <c:v>12.882199999999999</c:v>
                </c:pt>
                <c:pt idx="1">
                  <c:v>12.915979999999999</c:v>
                </c:pt>
                <c:pt idx="2">
                  <c:v>12.958449999999999</c:v>
                </c:pt>
                <c:pt idx="3">
                  <c:v>12.94103</c:v>
                </c:pt>
                <c:pt idx="4">
                  <c:v>12.92426</c:v>
                </c:pt>
                <c:pt idx="5">
                  <c:v>12.923249999999999</c:v>
                </c:pt>
                <c:pt idx="6">
                  <c:v>12.93695</c:v>
                </c:pt>
                <c:pt idx="7">
                  <c:v>12.95811</c:v>
                </c:pt>
                <c:pt idx="8">
                  <c:v>12.953609999999999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B2b!$O$5:$O$6</c:f>
              <c:numCache>
                <c:formatCode>0.00</c:formatCode>
                <c:ptCount val="2"/>
                <c:pt idx="0">
                  <c:v>11.786163082186096</c:v>
                </c:pt>
                <c:pt idx="1">
                  <c:v>13.68881660115834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1808"/>
        <c:axId val="141232384"/>
      </c:scatterChart>
      <c:valAx>
        <c:axId val="14123180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2384"/>
        <c:crossesAt val="-10"/>
        <c:crossBetween val="midCat"/>
        <c:majorUnit val="1"/>
      </c:valAx>
      <c:valAx>
        <c:axId val="141232384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180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B3a!$H$10:$H$334</c:f>
              <c:numCache>
                <c:formatCode>0.00</c:formatCode>
                <c:ptCount val="325"/>
                <c:pt idx="0">
                  <c:v>38.046234999999996</c:v>
                </c:pt>
                <c:pt idx="1">
                  <c:v>38.386790000000005</c:v>
                </c:pt>
                <c:pt idx="2">
                  <c:v>38.484234999999998</c:v>
                </c:pt>
                <c:pt idx="3">
                  <c:v>38.59019</c:v>
                </c:pt>
                <c:pt idx="4">
                  <c:v>38.594385000000003</c:v>
                </c:pt>
                <c:pt idx="5">
                  <c:v>38.469049999999996</c:v>
                </c:pt>
                <c:pt idx="6">
                  <c:v>38.192935000000006</c:v>
                </c:pt>
                <c:pt idx="7">
                  <c:v>37.947755000000001</c:v>
                </c:pt>
                <c:pt idx="8">
                  <c:v>37.76773</c:v>
                </c:pt>
                <c:pt idx="9">
                  <c:v>37.701340000000002</c:v>
                </c:pt>
                <c:pt idx="10">
                  <c:v>37.590344999999999</c:v>
                </c:pt>
                <c:pt idx="11">
                  <c:v>37.491484999999997</c:v>
                </c:pt>
                <c:pt idx="12">
                  <c:v>37.467469999999999</c:v>
                </c:pt>
                <c:pt idx="13">
                  <c:v>37.398330000000001</c:v>
                </c:pt>
                <c:pt idx="14">
                  <c:v>37.357950000000002</c:v>
                </c:pt>
                <c:pt idx="15">
                  <c:v>37.335394999999998</c:v>
                </c:pt>
                <c:pt idx="16">
                  <c:v>37.282155000000003</c:v>
                </c:pt>
                <c:pt idx="17">
                  <c:v>37.246629999999996</c:v>
                </c:pt>
                <c:pt idx="18">
                  <c:v>37.217149999999997</c:v>
                </c:pt>
                <c:pt idx="19">
                  <c:v>37.168320000000001</c:v>
                </c:pt>
                <c:pt idx="20">
                  <c:v>37.188330000000001</c:v>
                </c:pt>
                <c:pt idx="21">
                  <c:v>37.130745000000005</c:v>
                </c:pt>
                <c:pt idx="22">
                  <c:v>37.080385</c:v>
                </c:pt>
                <c:pt idx="23">
                  <c:v>37.164270000000002</c:v>
                </c:pt>
                <c:pt idx="24">
                  <c:v>37.162680000000002</c:v>
                </c:pt>
                <c:pt idx="25">
                  <c:v>37.161299999999997</c:v>
                </c:pt>
                <c:pt idx="26">
                  <c:v>37.120609999999999</c:v>
                </c:pt>
                <c:pt idx="27">
                  <c:v>37.04898</c:v>
                </c:pt>
                <c:pt idx="28">
                  <c:v>37.067525000000003</c:v>
                </c:pt>
                <c:pt idx="29">
                  <c:v>37.009349999999998</c:v>
                </c:pt>
                <c:pt idx="30">
                  <c:v>36.969120000000004</c:v>
                </c:pt>
                <c:pt idx="31">
                  <c:v>37.101675</c:v>
                </c:pt>
                <c:pt idx="32">
                  <c:v>37.365385000000003</c:v>
                </c:pt>
              </c:numCache>
            </c:numRef>
          </c:xVal>
          <c:yVal>
            <c:numRef>
              <c:f>B3a!$G$10:$G$334</c:f>
              <c:numCache>
                <c:formatCode>0.00</c:formatCode>
                <c:ptCount val="325"/>
                <c:pt idx="0">
                  <c:v>12.929739999999999</c:v>
                </c:pt>
                <c:pt idx="1">
                  <c:v>12.948119999999999</c:v>
                </c:pt>
                <c:pt idx="2">
                  <c:v>12.95152</c:v>
                </c:pt>
                <c:pt idx="3">
                  <c:v>12.957364999999999</c:v>
                </c:pt>
                <c:pt idx="4">
                  <c:v>12.963225000000001</c:v>
                </c:pt>
                <c:pt idx="5">
                  <c:v>12.95462</c:v>
                </c:pt>
                <c:pt idx="6">
                  <c:v>12.94008</c:v>
                </c:pt>
                <c:pt idx="7">
                  <c:v>12.931405</c:v>
                </c:pt>
                <c:pt idx="8">
                  <c:v>12.916989999999998</c:v>
                </c:pt>
                <c:pt idx="9">
                  <c:v>12.91343</c:v>
                </c:pt>
                <c:pt idx="10">
                  <c:v>12.911069999999999</c:v>
                </c:pt>
                <c:pt idx="11">
                  <c:v>12.90583</c:v>
                </c:pt>
                <c:pt idx="12">
                  <c:v>12.907690000000001</c:v>
                </c:pt>
                <c:pt idx="13">
                  <c:v>12.904955000000001</c:v>
                </c:pt>
                <c:pt idx="14">
                  <c:v>12.905470000000001</c:v>
                </c:pt>
                <c:pt idx="15">
                  <c:v>12.901655</c:v>
                </c:pt>
                <c:pt idx="16">
                  <c:v>12.900824999999999</c:v>
                </c:pt>
                <c:pt idx="17">
                  <c:v>12.900874999999999</c:v>
                </c:pt>
                <c:pt idx="18">
                  <c:v>12.90006</c:v>
                </c:pt>
                <c:pt idx="19">
                  <c:v>12.897075000000001</c:v>
                </c:pt>
                <c:pt idx="20">
                  <c:v>12.89522</c:v>
                </c:pt>
                <c:pt idx="21">
                  <c:v>12.89758</c:v>
                </c:pt>
                <c:pt idx="22">
                  <c:v>12.894665</c:v>
                </c:pt>
                <c:pt idx="23">
                  <c:v>12.897385</c:v>
                </c:pt>
                <c:pt idx="24">
                  <c:v>12.895775</c:v>
                </c:pt>
                <c:pt idx="25">
                  <c:v>12.897535</c:v>
                </c:pt>
                <c:pt idx="26">
                  <c:v>12.89579</c:v>
                </c:pt>
                <c:pt idx="27">
                  <c:v>12.895050000000001</c:v>
                </c:pt>
                <c:pt idx="28">
                  <c:v>12.891960000000001</c:v>
                </c:pt>
                <c:pt idx="29">
                  <c:v>12.894385</c:v>
                </c:pt>
                <c:pt idx="30">
                  <c:v>12.88963</c:v>
                </c:pt>
                <c:pt idx="31">
                  <c:v>12.881665</c:v>
                </c:pt>
                <c:pt idx="32">
                  <c:v>12.900375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B3a!$P$5:$P$6</c:f>
              <c:numCache>
                <c:formatCode>0.00</c:formatCode>
                <c:ptCount val="2"/>
                <c:pt idx="0">
                  <c:v>12.159853828862076</c:v>
                </c:pt>
                <c:pt idx="1">
                  <c:v>13.446049828215484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4688"/>
        <c:axId val="141235264"/>
      </c:scatterChart>
      <c:valAx>
        <c:axId val="14123468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5264"/>
        <c:crossesAt val="-10"/>
        <c:crossBetween val="midCat"/>
        <c:majorUnit val="1"/>
      </c:valAx>
      <c:valAx>
        <c:axId val="141235264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468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B3a!$D$10:$D$334</c:f>
              <c:numCache>
                <c:formatCode>0.00</c:formatCode>
                <c:ptCount val="325"/>
                <c:pt idx="0">
                  <c:v>38.02261</c:v>
                </c:pt>
                <c:pt idx="1">
                  <c:v>38.348230000000001</c:v>
                </c:pt>
                <c:pt idx="2">
                  <c:v>38.448459999999997</c:v>
                </c:pt>
                <c:pt idx="3">
                  <c:v>38.5535</c:v>
                </c:pt>
                <c:pt idx="4">
                  <c:v>38.580820000000003</c:v>
                </c:pt>
                <c:pt idx="5">
                  <c:v>38.47081</c:v>
                </c:pt>
                <c:pt idx="6">
                  <c:v>38.150480000000002</c:v>
                </c:pt>
                <c:pt idx="7">
                  <c:v>37.89038</c:v>
                </c:pt>
                <c:pt idx="8">
                  <c:v>37.70628</c:v>
                </c:pt>
                <c:pt idx="9">
                  <c:v>37.667059999999999</c:v>
                </c:pt>
                <c:pt idx="10">
                  <c:v>37.535269999999997</c:v>
                </c:pt>
                <c:pt idx="11">
                  <c:v>37.429409999999997</c:v>
                </c:pt>
                <c:pt idx="12">
                  <c:v>37.401829999999997</c:v>
                </c:pt>
                <c:pt idx="13">
                  <c:v>37.327820000000003</c:v>
                </c:pt>
                <c:pt idx="14">
                  <c:v>37.287739999999999</c:v>
                </c:pt>
                <c:pt idx="15">
                  <c:v>37.266289999999998</c:v>
                </c:pt>
                <c:pt idx="16">
                  <c:v>37.209090000000003</c:v>
                </c:pt>
                <c:pt idx="17">
                  <c:v>37.170169999999999</c:v>
                </c:pt>
                <c:pt idx="18">
                  <c:v>37.137479999999996</c:v>
                </c:pt>
                <c:pt idx="19">
                  <c:v>37.09187</c:v>
                </c:pt>
                <c:pt idx="20">
                  <c:v>37.11139</c:v>
                </c:pt>
                <c:pt idx="21">
                  <c:v>37.054310000000001</c:v>
                </c:pt>
                <c:pt idx="22">
                  <c:v>36.994329999999998</c:v>
                </c:pt>
                <c:pt idx="23">
                  <c:v>37.081829999999997</c:v>
                </c:pt>
                <c:pt idx="24">
                  <c:v>37.078130000000002</c:v>
                </c:pt>
                <c:pt idx="25">
                  <c:v>37.07761</c:v>
                </c:pt>
                <c:pt idx="26">
                  <c:v>37.040779999999998</c:v>
                </c:pt>
                <c:pt idx="27">
                  <c:v>36.968420000000002</c:v>
                </c:pt>
                <c:pt idx="28">
                  <c:v>36.985700000000001</c:v>
                </c:pt>
                <c:pt idx="29">
                  <c:v>36.924419999999998</c:v>
                </c:pt>
                <c:pt idx="30">
                  <c:v>36.887</c:v>
                </c:pt>
                <c:pt idx="31">
                  <c:v>37.065359999999998</c:v>
                </c:pt>
                <c:pt idx="32">
                  <c:v>37.341889999999999</c:v>
                </c:pt>
              </c:numCache>
            </c:numRef>
          </c:xVal>
          <c:yVal>
            <c:numRef>
              <c:f>B3a!$B$10:$B$334</c:f>
              <c:numCache>
                <c:formatCode>0.00</c:formatCode>
                <c:ptCount val="325"/>
                <c:pt idx="0">
                  <c:v>12.9436</c:v>
                </c:pt>
                <c:pt idx="1">
                  <c:v>12.960240000000001</c:v>
                </c:pt>
                <c:pt idx="2">
                  <c:v>12.96377</c:v>
                </c:pt>
                <c:pt idx="3">
                  <c:v>12.97011</c:v>
                </c:pt>
                <c:pt idx="4">
                  <c:v>12.970660000000001</c:v>
                </c:pt>
                <c:pt idx="5">
                  <c:v>12.96138</c:v>
                </c:pt>
                <c:pt idx="6">
                  <c:v>12.944050000000001</c:v>
                </c:pt>
                <c:pt idx="7">
                  <c:v>12.93731</c:v>
                </c:pt>
                <c:pt idx="8">
                  <c:v>12.918659999999999</c:v>
                </c:pt>
                <c:pt idx="9">
                  <c:v>12.922560000000001</c:v>
                </c:pt>
                <c:pt idx="10">
                  <c:v>12.91803</c:v>
                </c:pt>
                <c:pt idx="11">
                  <c:v>12.913320000000001</c:v>
                </c:pt>
                <c:pt idx="12">
                  <c:v>12.91459</c:v>
                </c:pt>
                <c:pt idx="13">
                  <c:v>12.91348</c:v>
                </c:pt>
                <c:pt idx="14">
                  <c:v>12.91408</c:v>
                </c:pt>
                <c:pt idx="15">
                  <c:v>12.907220000000001</c:v>
                </c:pt>
                <c:pt idx="16">
                  <c:v>12.906079999999999</c:v>
                </c:pt>
                <c:pt idx="17">
                  <c:v>12.90957</c:v>
                </c:pt>
                <c:pt idx="18">
                  <c:v>12.9053</c:v>
                </c:pt>
                <c:pt idx="19">
                  <c:v>12.90282</c:v>
                </c:pt>
                <c:pt idx="20">
                  <c:v>12.903090000000001</c:v>
                </c:pt>
                <c:pt idx="21">
                  <c:v>12.905889999999999</c:v>
                </c:pt>
                <c:pt idx="22">
                  <c:v>12.904109999999999</c:v>
                </c:pt>
                <c:pt idx="23">
                  <c:v>12.903840000000001</c:v>
                </c:pt>
                <c:pt idx="24">
                  <c:v>12.90386</c:v>
                </c:pt>
                <c:pt idx="25">
                  <c:v>12.90668</c:v>
                </c:pt>
                <c:pt idx="26">
                  <c:v>12.90235</c:v>
                </c:pt>
                <c:pt idx="27">
                  <c:v>12.90216</c:v>
                </c:pt>
                <c:pt idx="28">
                  <c:v>12.900600000000001</c:v>
                </c:pt>
                <c:pt idx="29">
                  <c:v>12.89823</c:v>
                </c:pt>
                <c:pt idx="30">
                  <c:v>12.89573</c:v>
                </c:pt>
                <c:pt idx="31">
                  <c:v>12.89972</c:v>
                </c:pt>
                <c:pt idx="32">
                  <c:v>12.91098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B3a!$N$5:$N$6</c:f>
              <c:numCache>
                <c:formatCode>0.00</c:formatCode>
                <c:ptCount val="2"/>
                <c:pt idx="0">
                  <c:v>12.170483472753249</c:v>
                </c:pt>
                <c:pt idx="1">
                  <c:v>13.456679472106657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B3a!$E$10:$E$334</c:f>
              <c:numCache>
                <c:formatCode>0.00</c:formatCode>
                <c:ptCount val="325"/>
                <c:pt idx="0">
                  <c:v>38.069859999999998</c:v>
                </c:pt>
                <c:pt idx="1">
                  <c:v>38.425350000000002</c:v>
                </c:pt>
                <c:pt idx="2">
                  <c:v>38.520009999999999</c:v>
                </c:pt>
                <c:pt idx="3">
                  <c:v>38.62688</c:v>
                </c:pt>
                <c:pt idx="4">
                  <c:v>38.607950000000002</c:v>
                </c:pt>
                <c:pt idx="5">
                  <c:v>38.467289999999998</c:v>
                </c:pt>
                <c:pt idx="6">
                  <c:v>38.235390000000002</c:v>
                </c:pt>
                <c:pt idx="7">
                  <c:v>38.005130000000001</c:v>
                </c:pt>
                <c:pt idx="8">
                  <c:v>37.829180000000001</c:v>
                </c:pt>
                <c:pt idx="9">
                  <c:v>37.735619999999997</c:v>
                </c:pt>
                <c:pt idx="10">
                  <c:v>37.645420000000001</c:v>
                </c:pt>
                <c:pt idx="11">
                  <c:v>37.553559999999997</c:v>
                </c:pt>
                <c:pt idx="12">
                  <c:v>37.533110000000001</c:v>
                </c:pt>
                <c:pt idx="13">
                  <c:v>37.46884</c:v>
                </c:pt>
                <c:pt idx="14">
                  <c:v>37.428159999999998</c:v>
                </c:pt>
                <c:pt idx="15">
                  <c:v>37.404499999999999</c:v>
                </c:pt>
                <c:pt idx="16">
                  <c:v>37.355220000000003</c:v>
                </c:pt>
                <c:pt idx="17">
                  <c:v>37.323090000000001</c:v>
                </c:pt>
                <c:pt idx="18">
                  <c:v>37.296819999999997</c:v>
                </c:pt>
                <c:pt idx="19">
                  <c:v>37.244770000000003</c:v>
                </c:pt>
                <c:pt idx="20">
                  <c:v>37.265270000000001</c:v>
                </c:pt>
                <c:pt idx="21">
                  <c:v>37.207180000000001</c:v>
                </c:pt>
                <c:pt idx="22">
                  <c:v>37.166440000000001</c:v>
                </c:pt>
                <c:pt idx="23">
                  <c:v>37.24671</c:v>
                </c:pt>
                <c:pt idx="24">
                  <c:v>37.247230000000002</c:v>
                </c:pt>
                <c:pt idx="25">
                  <c:v>37.244990000000001</c:v>
                </c:pt>
                <c:pt idx="26">
                  <c:v>37.20044</c:v>
                </c:pt>
                <c:pt idx="27">
                  <c:v>37.129539999999999</c:v>
                </c:pt>
                <c:pt idx="28">
                  <c:v>37.149349999999998</c:v>
                </c:pt>
                <c:pt idx="29">
                  <c:v>37.094279999999998</c:v>
                </c:pt>
                <c:pt idx="30">
                  <c:v>37.05124</c:v>
                </c:pt>
                <c:pt idx="31">
                  <c:v>37.137990000000002</c:v>
                </c:pt>
                <c:pt idx="32">
                  <c:v>37.38888</c:v>
                </c:pt>
              </c:numCache>
            </c:numRef>
          </c:xVal>
          <c:yVal>
            <c:numRef>
              <c:f>B3a!$C$10:$C$334</c:f>
              <c:numCache>
                <c:formatCode>0.00</c:formatCode>
                <c:ptCount val="325"/>
                <c:pt idx="0">
                  <c:v>12.91588</c:v>
                </c:pt>
                <c:pt idx="1">
                  <c:v>12.936</c:v>
                </c:pt>
                <c:pt idx="2">
                  <c:v>12.93927</c:v>
                </c:pt>
                <c:pt idx="3">
                  <c:v>12.94462</c:v>
                </c:pt>
                <c:pt idx="4">
                  <c:v>12.95579</c:v>
                </c:pt>
                <c:pt idx="5">
                  <c:v>12.94786</c:v>
                </c:pt>
                <c:pt idx="6">
                  <c:v>12.936109999999999</c:v>
                </c:pt>
                <c:pt idx="7">
                  <c:v>12.9255</c:v>
                </c:pt>
                <c:pt idx="8">
                  <c:v>12.915319999999999</c:v>
                </c:pt>
                <c:pt idx="9">
                  <c:v>12.904299999999999</c:v>
                </c:pt>
                <c:pt idx="10">
                  <c:v>12.904109999999999</c:v>
                </c:pt>
                <c:pt idx="11">
                  <c:v>12.898339999999999</c:v>
                </c:pt>
                <c:pt idx="12">
                  <c:v>12.900790000000001</c:v>
                </c:pt>
                <c:pt idx="13">
                  <c:v>12.896430000000001</c:v>
                </c:pt>
                <c:pt idx="14">
                  <c:v>12.89686</c:v>
                </c:pt>
                <c:pt idx="15">
                  <c:v>12.896089999999999</c:v>
                </c:pt>
                <c:pt idx="16">
                  <c:v>12.895569999999999</c:v>
                </c:pt>
                <c:pt idx="17">
                  <c:v>12.89218</c:v>
                </c:pt>
                <c:pt idx="18">
                  <c:v>12.894819999999999</c:v>
                </c:pt>
                <c:pt idx="19">
                  <c:v>12.89133</c:v>
                </c:pt>
                <c:pt idx="20">
                  <c:v>12.88735</c:v>
                </c:pt>
                <c:pt idx="21">
                  <c:v>12.88927</c:v>
                </c:pt>
                <c:pt idx="22">
                  <c:v>12.88522</c:v>
                </c:pt>
                <c:pt idx="23">
                  <c:v>12.890930000000001</c:v>
                </c:pt>
                <c:pt idx="24">
                  <c:v>12.887689999999999</c:v>
                </c:pt>
                <c:pt idx="25">
                  <c:v>12.888389999999999</c:v>
                </c:pt>
                <c:pt idx="26">
                  <c:v>12.88923</c:v>
                </c:pt>
                <c:pt idx="27">
                  <c:v>12.88794</c:v>
                </c:pt>
                <c:pt idx="28">
                  <c:v>12.883319999999999</c:v>
                </c:pt>
                <c:pt idx="29">
                  <c:v>12.89054</c:v>
                </c:pt>
                <c:pt idx="30">
                  <c:v>12.88353</c:v>
                </c:pt>
                <c:pt idx="31">
                  <c:v>12.86361</c:v>
                </c:pt>
                <c:pt idx="32">
                  <c:v>12.88977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B3a!$O$5:$O$6</c:f>
              <c:numCache>
                <c:formatCode>0.00</c:formatCode>
                <c:ptCount val="2"/>
                <c:pt idx="0">
                  <c:v>12.149224184969681</c:v>
                </c:pt>
                <c:pt idx="1">
                  <c:v>13.435420184323089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6992"/>
        <c:axId val="141237568"/>
      </c:scatterChart>
      <c:valAx>
        <c:axId val="14123699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7568"/>
        <c:crossesAt val="-10"/>
        <c:crossBetween val="midCat"/>
        <c:majorUnit val="1"/>
      </c:valAx>
      <c:valAx>
        <c:axId val="141237568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699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B3b!$H$10:$H$334</c:f>
              <c:numCache>
                <c:formatCode>0.00</c:formatCode>
                <c:ptCount val="325"/>
                <c:pt idx="0">
                  <c:v>36.359485000000006</c:v>
                </c:pt>
                <c:pt idx="1">
                  <c:v>36.670555</c:v>
                </c:pt>
                <c:pt idx="2">
                  <c:v>36.872174999999999</c:v>
                </c:pt>
                <c:pt idx="3">
                  <c:v>36.804005000000004</c:v>
                </c:pt>
                <c:pt idx="4">
                  <c:v>36.742789999999999</c:v>
                </c:pt>
                <c:pt idx="5">
                  <c:v>36.685609999999997</c:v>
                </c:pt>
                <c:pt idx="6">
                  <c:v>36.608355000000003</c:v>
                </c:pt>
                <c:pt idx="7">
                  <c:v>36.689840000000004</c:v>
                </c:pt>
                <c:pt idx="8">
                  <c:v>36.878119999999996</c:v>
                </c:pt>
                <c:pt idx="9">
                  <c:v>37.100194999999999</c:v>
                </c:pt>
              </c:numCache>
            </c:numRef>
          </c:xVal>
          <c:yVal>
            <c:numRef>
              <c:f>B3b!$G$10:$G$334</c:f>
              <c:numCache>
                <c:formatCode>0.00</c:formatCode>
                <c:ptCount val="325"/>
                <c:pt idx="0">
                  <c:v>12.924340000000001</c:v>
                </c:pt>
                <c:pt idx="1">
                  <c:v>12.915635</c:v>
                </c:pt>
                <c:pt idx="2">
                  <c:v>12.918285000000001</c:v>
                </c:pt>
                <c:pt idx="3">
                  <c:v>12.915565000000001</c:v>
                </c:pt>
                <c:pt idx="4">
                  <c:v>12.914899999999999</c:v>
                </c:pt>
                <c:pt idx="5">
                  <c:v>12.910155</c:v>
                </c:pt>
                <c:pt idx="6">
                  <c:v>12.909459999999999</c:v>
                </c:pt>
                <c:pt idx="7">
                  <c:v>12.908965</c:v>
                </c:pt>
                <c:pt idx="8">
                  <c:v>12.915225</c:v>
                </c:pt>
                <c:pt idx="9">
                  <c:v>12.933335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B3b!$P$5:$P$6</c:f>
              <c:numCache>
                <c:formatCode>0.00</c:formatCode>
                <c:ptCount val="2"/>
                <c:pt idx="0">
                  <c:v>12.682898017801529</c:v>
                </c:pt>
                <c:pt idx="1">
                  <c:v>13.101666737996538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2224"/>
        <c:axId val="374892800"/>
      </c:scatterChart>
      <c:valAx>
        <c:axId val="37489222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2800"/>
        <c:crossesAt val="-10"/>
        <c:crossBetween val="midCat"/>
        <c:majorUnit val="1"/>
      </c:valAx>
      <c:valAx>
        <c:axId val="374892800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22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B3b!$D$10:$D$334</c:f>
              <c:numCache>
                <c:formatCode>0.00</c:formatCode>
                <c:ptCount val="325"/>
                <c:pt idx="0">
                  <c:v>36.593670000000003</c:v>
                </c:pt>
                <c:pt idx="1">
                  <c:v>36.913449999999997</c:v>
                </c:pt>
                <c:pt idx="2">
                  <c:v>37.10698</c:v>
                </c:pt>
                <c:pt idx="3">
                  <c:v>37.028419999999997</c:v>
                </c:pt>
                <c:pt idx="4">
                  <c:v>36.960470000000001</c:v>
                </c:pt>
                <c:pt idx="5">
                  <c:v>36.934840000000001</c:v>
                </c:pt>
                <c:pt idx="6">
                  <c:v>36.853909999999999</c:v>
                </c:pt>
                <c:pt idx="7">
                  <c:v>36.929200000000002</c:v>
                </c:pt>
                <c:pt idx="8">
                  <c:v>37.126109999999997</c:v>
                </c:pt>
                <c:pt idx="9">
                  <c:v>37.376869999999997</c:v>
                </c:pt>
              </c:numCache>
            </c:numRef>
          </c:xVal>
          <c:yVal>
            <c:numRef>
              <c:f>B3b!$B$10:$B$334</c:f>
              <c:numCache>
                <c:formatCode>0.00</c:formatCode>
                <c:ptCount val="325"/>
                <c:pt idx="0">
                  <c:v>12.880280000000001</c:v>
                </c:pt>
                <c:pt idx="1">
                  <c:v>12.885210000000001</c:v>
                </c:pt>
                <c:pt idx="2">
                  <c:v>12.890639999999999</c:v>
                </c:pt>
                <c:pt idx="3">
                  <c:v>12.890470000000001</c:v>
                </c:pt>
                <c:pt idx="4">
                  <c:v>12.888299999999999</c:v>
                </c:pt>
                <c:pt idx="5">
                  <c:v>12.8878</c:v>
                </c:pt>
                <c:pt idx="6">
                  <c:v>12.885439999999999</c:v>
                </c:pt>
                <c:pt idx="7">
                  <c:v>12.88622</c:v>
                </c:pt>
                <c:pt idx="8">
                  <c:v>12.88824</c:v>
                </c:pt>
                <c:pt idx="9">
                  <c:v>12.90061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B3b!$N$5:$N$6</c:f>
              <c:numCache>
                <c:formatCode>0.00</c:formatCode>
                <c:ptCount val="2"/>
                <c:pt idx="0">
                  <c:v>12.651264514543668</c:v>
                </c:pt>
                <c:pt idx="1">
                  <c:v>13.070033234738677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B3b!$E$10:$E$334</c:f>
              <c:numCache>
                <c:formatCode>0.00</c:formatCode>
                <c:ptCount val="325"/>
                <c:pt idx="0">
                  <c:v>36.125300000000003</c:v>
                </c:pt>
                <c:pt idx="1">
                  <c:v>36.427660000000003</c:v>
                </c:pt>
                <c:pt idx="2">
                  <c:v>36.637369999999997</c:v>
                </c:pt>
                <c:pt idx="3">
                  <c:v>36.579590000000003</c:v>
                </c:pt>
                <c:pt idx="4">
                  <c:v>36.525109999999998</c:v>
                </c:pt>
                <c:pt idx="5">
                  <c:v>36.43638</c:v>
                </c:pt>
                <c:pt idx="6">
                  <c:v>36.3628</c:v>
                </c:pt>
                <c:pt idx="7">
                  <c:v>36.450479999999999</c:v>
                </c:pt>
                <c:pt idx="8">
                  <c:v>36.630130000000001</c:v>
                </c:pt>
                <c:pt idx="9">
                  <c:v>36.823520000000002</c:v>
                </c:pt>
              </c:numCache>
            </c:numRef>
          </c:xVal>
          <c:yVal>
            <c:numRef>
              <c:f>B3b!$C$10:$C$334</c:f>
              <c:numCache>
                <c:formatCode>0.00</c:formatCode>
                <c:ptCount val="325"/>
                <c:pt idx="0">
                  <c:v>12.968400000000001</c:v>
                </c:pt>
                <c:pt idx="1">
                  <c:v>12.946059999999999</c:v>
                </c:pt>
                <c:pt idx="2">
                  <c:v>12.945930000000001</c:v>
                </c:pt>
                <c:pt idx="3">
                  <c:v>12.940659999999999</c:v>
                </c:pt>
                <c:pt idx="4">
                  <c:v>12.9415</c:v>
                </c:pt>
                <c:pt idx="5">
                  <c:v>12.932510000000001</c:v>
                </c:pt>
                <c:pt idx="6">
                  <c:v>12.933479999999999</c:v>
                </c:pt>
                <c:pt idx="7">
                  <c:v>12.931710000000001</c:v>
                </c:pt>
                <c:pt idx="8">
                  <c:v>12.942209999999999</c:v>
                </c:pt>
                <c:pt idx="9">
                  <c:v>12.966060000000001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B3b!$O$5:$O$6</c:f>
              <c:numCache>
                <c:formatCode>0.00</c:formatCode>
                <c:ptCount val="2"/>
                <c:pt idx="0">
                  <c:v>12.714531521079666</c:v>
                </c:pt>
                <c:pt idx="1">
                  <c:v>13.133300241274673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4528"/>
        <c:axId val="374895104"/>
      </c:scatterChart>
      <c:valAx>
        <c:axId val="37489452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5104"/>
        <c:crossesAt val="-10"/>
        <c:crossBetween val="midCat"/>
        <c:majorUnit val="1"/>
      </c:valAx>
      <c:valAx>
        <c:axId val="374895104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452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B4a!$H$10:$H$334</c:f>
              <c:numCache>
                <c:formatCode>0.00</c:formatCode>
                <c:ptCount val="325"/>
                <c:pt idx="0">
                  <c:v>37.151879999999998</c:v>
                </c:pt>
                <c:pt idx="1">
                  <c:v>37.54354</c:v>
                </c:pt>
                <c:pt idx="2">
                  <c:v>37.657685000000001</c:v>
                </c:pt>
                <c:pt idx="3">
                  <c:v>37.700000000000003</c:v>
                </c:pt>
                <c:pt idx="4">
                  <c:v>37.624565000000004</c:v>
                </c:pt>
                <c:pt idx="5">
                  <c:v>37.364575000000002</c:v>
                </c:pt>
                <c:pt idx="6">
                  <c:v>37.106724999999997</c:v>
                </c:pt>
                <c:pt idx="7">
                  <c:v>36.90316</c:v>
                </c:pt>
                <c:pt idx="8">
                  <c:v>36.713025000000002</c:v>
                </c:pt>
                <c:pt idx="9">
                  <c:v>36.567610000000002</c:v>
                </c:pt>
                <c:pt idx="10">
                  <c:v>36.44464</c:v>
                </c:pt>
                <c:pt idx="11">
                  <c:v>36.357939999999999</c:v>
                </c:pt>
                <c:pt idx="12">
                  <c:v>36.294989999999999</c:v>
                </c:pt>
                <c:pt idx="13">
                  <c:v>36.459589999999999</c:v>
                </c:pt>
                <c:pt idx="14">
                  <c:v>36.826979999999999</c:v>
                </c:pt>
                <c:pt idx="15">
                  <c:v>36.904494999999997</c:v>
                </c:pt>
                <c:pt idx="16">
                  <c:v>36.66104</c:v>
                </c:pt>
                <c:pt idx="17">
                  <c:v>36.451949999999997</c:v>
                </c:pt>
                <c:pt idx="18">
                  <c:v>36.33287</c:v>
                </c:pt>
                <c:pt idx="19">
                  <c:v>36.26437</c:v>
                </c:pt>
                <c:pt idx="20">
                  <c:v>36.159985000000006</c:v>
                </c:pt>
                <c:pt idx="21">
                  <c:v>36.083905000000001</c:v>
                </c:pt>
                <c:pt idx="22">
                  <c:v>36.027630000000002</c:v>
                </c:pt>
                <c:pt idx="23">
                  <c:v>36.019334999999998</c:v>
                </c:pt>
                <c:pt idx="24">
                  <c:v>36.074420000000003</c:v>
                </c:pt>
                <c:pt idx="25">
                  <c:v>36.038004999999998</c:v>
                </c:pt>
                <c:pt idx="26">
                  <c:v>35.971384999999998</c:v>
                </c:pt>
                <c:pt idx="27">
                  <c:v>36.007044999999998</c:v>
                </c:pt>
                <c:pt idx="28">
                  <c:v>36.035905</c:v>
                </c:pt>
                <c:pt idx="29">
                  <c:v>36.175934999999996</c:v>
                </c:pt>
                <c:pt idx="30">
                  <c:v>36.221924999999999</c:v>
                </c:pt>
                <c:pt idx="31">
                  <c:v>36.148120000000006</c:v>
                </c:pt>
                <c:pt idx="32">
                  <c:v>36.191459999999999</c:v>
                </c:pt>
                <c:pt idx="33">
                  <c:v>36.492699999999999</c:v>
                </c:pt>
                <c:pt idx="34">
                  <c:v>36.751469999999998</c:v>
                </c:pt>
              </c:numCache>
            </c:numRef>
          </c:xVal>
          <c:yVal>
            <c:numRef>
              <c:f>B4a!$G$10:$G$334</c:f>
              <c:numCache>
                <c:formatCode>0.00</c:formatCode>
                <c:ptCount val="325"/>
                <c:pt idx="0">
                  <c:v>10.746835000000001</c:v>
                </c:pt>
                <c:pt idx="1">
                  <c:v>10.747720000000001</c:v>
                </c:pt>
                <c:pt idx="2">
                  <c:v>10.755305</c:v>
                </c:pt>
                <c:pt idx="3">
                  <c:v>10.753634999999999</c:v>
                </c:pt>
                <c:pt idx="4">
                  <c:v>10.751085</c:v>
                </c:pt>
                <c:pt idx="5">
                  <c:v>10.740590000000001</c:v>
                </c:pt>
                <c:pt idx="6">
                  <c:v>10.747949999999999</c:v>
                </c:pt>
                <c:pt idx="7">
                  <c:v>10.73466</c:v>
                </c:pt>
                <c:pt idx="8">
                  <c:v>10.729355</c:v>
                </c:pt>
                <c:pt idx="9">
                  <c:v>10.727595000000001</c:v>
                </c:pt>
                <c:pt idx="10">
                  <c:v>10.72373</c:v>
                </c:pt>
                <c:pt idx="11">
                  <c:v>10.719844999999999</c:v>
                </c:pt>
                <c:pt idx="12">
                  <c:v>10.72175</c:v>
                </c:pt>
                <c:pt idx="13">
                  <c:v>10.702155000000001</c:v>
                </c:pt>
                <c:pt idx="14">
                  <c:v>10.726395</c:v>
                </c:pt>
                <c:pt idx="15">
                  <c:v>10.744074999999999</c:v>
                </c:pt>
                <c:pt idx="16">
                  <c:v>10.727665</c:v>
                </c:pt>
                <c:pt idx="17">
                  <c:v>10.727605000000001</c:v>
                </c:pt>
                <c:pt idx="18">
                  <c:v>10.724274999999999</c:v>
                </c:pt>
                <c:pt idx="19">
                  <c:v>10.717600000000001</c:v>
                </c:pt>
                <c:pt idx="20">
                  <c:v>10.71588</c:v>
                </c:pt>
                <c:pt idx="21">
                  <c:v>10.713270000000001</c:v>
                </c:pt>
                <c:pt idx="22">
                  <c:v>10.71598</c:v>
                </c:pt>
                <c:pt idx="23">
                  <c:v>10.714385</c:v>
                </c:pt>
                <c:pt idx="24">
                  <c:v>10.714399999999999</c:v>
                </c:pt>
                <c:pt idx="25">
                  <c:v>10.711725000000001</c:v>
                </c:pt>
                <c:pt idx="26">
                  <c:v>10.712135</c:v>
                </c:pt>
                <c:pt idx="27">
                  <c:v>10.71504</c:v>
                </c:pt>
                <c:pt idx="28">
                  <c:v>10.716035</c:v>
                </c:pt>
                <c:pt idx="29">
                  <c:v>10.71288</c:v>
                </c:pt>
                <c:pt idx="30">
                  <c:v>10.713545</c:v>
                </c:pt>
                <c:pt idx="31">
                  <c:v>10.717665</c:v>
                </c:pt>
                <c:pt idx="32">
                  <c:v>10.689260000000001</c:v>
                </c:pt>
                <c:pt idx="33">
                  <c:v>10.719660000000001</c:v>
                </c:pt>
                <c:pt idx="34">
                  <c:v>10.732065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B4a!$P$5:$P$6</c:f>
              <c:numCache>
                <c:formatCode>0.00</c:formatCode>
                <c:ptCount val="2"/>
                <c:pt idx="0">
                  <c:v>10.294910604577066</c:v>
                </c:pt>
                <c:pt idx="1">
                  <c:v>11.074334989692423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7408"/>
        <c:axId val="374897984"/>
      </c:scatterChart>
      <c:valAx>
        <c:axId val="37489740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7984"/>
        <c:crossesAt val="-10"/>
        <c:crossBetween val="midCat"/>
        <c:majorUnit val="1"/>
      </c:valAx>
      <c:valAx>
        <c:axId val="374897984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897408"/>
        <c:crosses val="autoZero"/>
        <c:crossBetween val="midCat"/>
        <c:majorUnit val="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B4a!$D$10:$D$334</c:f>
              <c:numCache>
                <c:formatCode>0.00</c:formatCode>
                <c:ptCount val="325"/>
                <c:pt idx="0">
                  <c:v>37.193989999999999</c:v>
                </c:pt>
                <c:pt idx="1">
                  <c:v>37.572789999999998</c:v>
                </c:pt>
                <c:pt idx="2">
                  <c:v>37.705060000000003</c:v>
                </c:pt>
                <c:pt idx="3">
                  <c:v>37.733609999999999</c:v>
                </c:pt>
                <c:pt idx="4">
                  <c:v>37.636650000000003</c:v>
                </c:pt>
                <c:pt idx="5">
                  <c:v>37.314019999999999</c:v>
                </c:pt>
                <c:pt idx="6">
                  <c:v>37.042490000000001</c:v>
                </c:pt>
                <c:pt idx="7">
                  <c:v>36.828060000000001</c:v>
                </c:pt>
                <c:pt idx="8">
                  <c:v>36.636189999999999</c:v>
                </c:pt>
                <c:pt idx="9">
                  <c:v>36.49089</c:v>
                </c:pt>
                <c:pt idx="10">
                  <c:v>36.371549999999999</c:v>
                </c:pt>
                <c:pt idx="11">
                  <c:v>36.274929999999998</c:v>
                </c:pt>
                <c:pt idx="12">
                  <c:v>36.213279999999997</c:v>
                </c:pt>
                <c:pt idx="13">
                  <c:v>36.417859999999997</c:v>
                </c:pt>
                <c:pt idx="14">
                  <c:v>36.81738</c:v>
                </c:pt>
                <c:pt idx="15">
                  <c:v>36.876220000000004</c:v>
                </c:pt>
                <c:pt idx="16">
                  <c:v>36.591140000000003</c:v>
                </c:pt>
                <c:pt idx="17">
                  <c:v>36.372869999999999</c:v>
                </c:pt>
                <c:pt idx="18">
                  <c:v>36.258620000000001</c:v>
                </c:pt>
                <c:pt idx="19">
                  <c:v>36.187849999999997</c:v>
                </c:pt>
                <c:pt idx="20">
                  <c:v>36.078220000000002</c:v>
                </c:pt>
                <c:pt idx="21">
                  <c:v>36.006010000000003</c:v>
                </c:pt>
                <c:pt idx="22">
                  <c:v>35.951990000000002</c:v>
                </c:pt>
                <c:pt idx="23">
                  <c:v>35.945140000000002</c:v>
                </c:pt>
                <c:pt idx="24">
                  <c:v>36.0045</c:v>
                </c:pt>
                <c:pt idx="25">
                  <c:v>35.951749999999997</c:v>
                </c:pt>
                <c:pt idx="26">
                  <c:v>35.901820000000001</c:v>
                </c:pt>
                <c:pt idx="27">
                  <c:v>35.936459999999997</c:v>
                </c:pt>
                <c:pt idx="28">
                  <c:v>35.95814</c:v>
                </c:pt>
                <c:pt idx="29">
                  <c:v>36.123849999999997</c:v>
                </c:pt>
                <c:pt idx="30">
                  <c:v>36.159619999999997</c:v>
                </c:pt>
                <c:pt idx="31">
                  <c:v>36.088050000000003</c:v>
                </c:pt>
                <c:pt idx="32">
                  <c:v>36.203330000000001</c:v>
                </c:pt>
                <c:pt idx="33">
                  <c:v>36.507199999999997</c:v>
                </c:pt>
                <c:pt idx="34">
                  <c:v>36.733280000000001</c:v>
                </c:pt>
              </c:numCache>
            </c:numRef>
          </c:xVal>
          <c:yVal>
            <c:numRef>
              <c:f>B4a!$B$10:$B$334</c:f>
              <c:numCache>
                <c:formatCode>0.00</c:formatCode>
                <c:ptCount val="325"/>
                <c:pt idx="0">
                  <c:v>10.76736</c:v>
                </c:pt>
                <c:pt idx="1">
                  <c:v>10.76742</c:v>
                </c:pt>
                <c:pt idx="2">
                  <c:v>10.76407</c:v>
                </c:pt>
                <c:pt idx="3">
                  <c:v>10.766579999999999</c:v>
                </c:pt>
                <c:pt idx="4">
                  <c:v>10.76627</c:v>
                </c:pt>
                <c:pt idx="5">
                  <c:v>10.75131</c:v>
                </c:pt>
                <c:pt idx="6">
                  <c:v>10.74919</c:v>
                </c:pt>
                <c:pt idx="7">
                  <c:v>10.740209999999999</c:v>
                </c:pt>
                <c:pt idx="8">
                  <c:v>10.73396</c:v>
                </c:pt>
                <c:pt idx="9">
                  <c:v>10.73574</c:v>
                </c:pt>
                <c:pt idx="10">
                  <c:v>10.726660000000001</c:v>
                </c:pt>
                <c:pt idx="11">
                  <c:v>10.72268</c:v>
                </c:pt>
                <c:pt idx="12">
                  <c:v>10.724909999999999</c:v>
                </c:pt>
                <c:pt idx="13">
                  <c:v>10.718920000000001</c:v>
                </c:pt>
                <c:pt idx="14">
                  <c:v>10.73681</c:v>
                </c:pt>
                <c:pt idx="15">
                  <c:v>10.74287</c:v>
                </c:pt>
                <c:pt idx="16">
                  <c:v>10.73068</c:v>
                </c:pt>
                <c:pt idx="17">
                  <c:v>10.728440000000001</c:v>
                </c:pt>
                <c:pt idx="18">
                  <c:v>10.72603</c:v>
                </c:pt>
                <c:pt idx="19">
                  <c:v>10.721220000000001</c:v>
                </c:pt>
                <c:pt idx="20">
                  <c:v>10.720190000000001</c:v>
                </c:pt>
                <c:pt idx="21">
                  <c:v>10.717980000000001</c:v>
                </c:pt>
                <c:pt idx="22">
                  <c:v>10.71565</c:v>
                </c:pt>
                <c:pt idx="23">
                  <c:v>10.71616</c:v>
                </c:pt>
                <c:pt idx="24">
                  <c:v>10.7196</c:v>
                </c:pt>
                <c:pt idx="25">
                  <c:v>10.71475</c:v>
                </c:pt>
                <c:pt idx="26">
                  <c:v>10.71641</c:v>
                </c:pt>
                <c:pt idx="27">
                  <c:v>10.718500000000001</c:v>
                </c:pt>
                <c:pt idx="28">
                  <c:v>10.71693</c:v>
                </c:pt>
                <c:pt idx="29">
                  <c:v>10.71923</c:v>
                </c:pt>
                <c:pt idx="30">
                  <c:v>10.71787</c:v>
                </c:pt>
                <c:pt idx="31">
                  <c:v>10.7181</c:v>
                </c:pt>
                <c:pt idx="32">
                  <c:v>10.709350000000001</c:v>
                </c:pt>
                <c:pt idx="33">
                  <c:v>10.72289</c:v>
                </c:pt>
                <c:pt idx="34">
                  <c:v>10.73404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B4a!$N$5:$N$6</c:f>
              <c:numCache>
                <c:formatCode>0.00</c:formatCode>
                <c:ptCount val="2"/>
                <c:pt idx="0">
                  <c:v>10.302281907067833</c:v>
                </c:pt>
                <c:pt idx="1">
                  <c:v>11.081706292183188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B4a!$E$10:$E$334</c:f>
              <c:numCache>
                <c:formatCode>0.00</c:formatCode>
                <c:ptCount val="325"/>
                <c:pt idx="0">
                  <c:v>37.109769999999997</c:v>
                </c:pt>
                <c:pt idx="1">
                  <c:v>37.514290000000003</c:v>
                </c:pt>
                <c:pt idx="2">
                  <c:v>37.610309999999998</c:v>
                </c:pt>
                <c:pt idx="3">
                  <c:v>37.66639</c:v>
                </c:pt>
                <c:pt idx="4">
                  <c:v>37.612479999999998</c:v>
                </c:pt>
                <c:pt idx="5">
                  <c:v>37.415129999999998</c:v>
                </c:pt>
                <c:pt idx="6">
                  <c:v>37.170960000000001</c:v>
                </c:pt>
                <c:pt idx="7">
                  <c:v>36.978259999999999</c:v>
                </c:pt>
                <c:pt idx="8">
                  <c:v>36.789859999999997</c:v>
                </c:pt>
                <c:pt idx="9">
                  <c:v>36.644329999999997</c:v>
                </c:pt>
                <c:pt idx="10">
                  <c:v>36.51773</c:v>
                </c:pt>
                <c:pt idx="11">
                  <c:v>36.440950000000001</c:v>
                </c:pt>
                <c:pt idx="12">
                  <c:v>36.3767</c:v>
                </c:pt>
                <c:pt idx="13">
                  <c:v>36.50132</c:v>
                </c:pt>
                <c:pt idx="14">
                  <c:v>36.836579999999998</c:v>
                </c:pt>
                <c:pt idx="15">
                  <c:v>36.932769999999998</c:v>
                </c:pt>
                <c:pt idx="16">
                  <c:v>36.730939999999997</c:v>
                </c:pt>
                <c:pt idx="17">
                  <c:v>36.531030000000001</c:v>
                </c:pt>
                <c:pt idx="18">
                  <c:v>36.407119999999999</c:v>
                </c:pt>
                <c:pt idx="19">
                  <c:v>36.340890000000002</c:v>
                </c:pt>
                <c:pt idx="20">
                  <c:v>36.241750000000003</c:v>
                </c:pt>
                <c:pt idx="21">
                  <c:v>36.161799999999999</c:v>
                </c:pt>
                <c:pt idx="22">
                  <c:v>36.103270000000002</c:v>
                </c:pt>
                <c:pt idx="23">
                  <c:v>36.093530000000001</c:v>
                </c:pt>
                <c:pt idx="24">
                  <c:v>36.14434</c:v>
                </c:pt>
                <c:pt idx="25">
                  <c:v>36.12426</c:v>
                </c:pt>
                <c:pt idx="26">
                  <c:v>36.040950000000002</c:v>
                </c:pt>
                <c:pt idx="27">
                  <c:v>36.077629999999999</c:v>
                </c:pt>
                <c:pt idx="28">
                  <c:v>36.113669999999999</c:v>
                </c:pt>
                <c:pt idx="29">
                  <c:v>36.228020000000001</c:v>
                </c:pt>
                <c:pt idx="30">
                  <c:v>36.284230000000001</c:v>
                </c:pt>
                <c:pt idx="31">
                  <c:v>36.208190000000002</c:v>
                </c:pt>
                <c:pt idx="32">
                  <c:v>36.179589999999997</c:v>
                </c:pt>
                <c:pt idx="33">
                  <c:v>36.478200000000001</c:v>
                </c:pt>
                <c:pt idx="34">
                  <c:v>36.769660000000002</c:v>
                </c:pt>
              </c:numCache>
            </c:numRef>
          </c:xVal>
          <c:yVal>
            <c:numRef>
              <c:f>B4a!$C$10:$C$334</c:f>
              <c:numCache>
                <c:formatCode>0.00</c:formatCode>
                <c:ptCount val="325"/>
                <c:pt idx="0">
                  <c:v>10.72631</c:v>
                </c:pt>
                <c:pt idx="1">
                  <c:v>10.728020000000001</c:v>
                </c:pt>
                <c:pt idx="2">
                  <c:v>10.74654</c:v>
                </c:pt>
                <c:pt idx="3">
                  <c:v>10.740690000000001</c:v>
                </c:pt>
                <c:pt idx="4">
                  <c:v>10.735900000000001</c:v>
                </c:pt>
                <c:pt idx="5">
                  <c:v>10.72987</c:v>
                </c:pt>
                <c:pt idx="6">
                  <c:v>10.74671</c:v>
                </c:pt>
                <c:pt idx="7">
                  <c:v>10.72911</c:v>
                </c:pt>
                <c:pt idx="8">
                  <c:v>10.72475</c:v>
                </c:pt>
                <c:pt idx="9">
                  <c:v>10.71945</c:v>
                </c:pt>
                <c:pt idx="10">
                  <c:v>10.720800000000001</c:v>
                </c:pt>
                <c:pt idx="11">
                  <c:v>10.71701</c:v>
                </c:pt>
                <c:pt idx="12">
                  <c:v>10.718590000000001</c:v>
                </c:pt>
                <c:pt idx="13">
                  <c:v>10.68539</c:v>
                </c:pt>
                <c:pt idx="14">
                  <c:v>10.71598</c:v>
                </c:pt>
                <c:pt idx="15">
                  <c:v>10.745279999999999</c:v>
                </c:pt>
                <c:pt idx="16">
                  <c:v>10.72465</c:v>
                </c:pt>
                <c:pt idx="17">
                  <c:v>10.72677</c:v>
                </c:pt>
                <c:pt idx="18">
                  <c:v>10.722519999999999</c:v>
                </c:pt>
                <c:pt idx="19">
                  <c:v>10.713979999999999</c:v>
                </c:pt>
                <c:pt idx="20">
                  <c:v>10.71157</c:v>
                </c:pt>
                <c:pt idx="21">
                  <c:v>10.70856</c:v>
                </c:pt>
                <c:pt idx="22">
                  <c:v>10.71631</c:v>
                </c:pt>
                <c:pt idx="23">
                  <c:v>10.71261</c:v>
                </c:pt>
                <c:pt idx="24">
                  <c:v>10.709199999999999</c:v>
                </c:pt>
                <c:pt idx="25">
                  <c:v>10.7087</c:v>
                </c:pt>
                <c:pt idx="26">
                  <c:v>10.70786</c:v>
                </c:pt>
                <c:pt idx="27">
                  <c:v>10.71158</c:v>
                </c:pt>
                <c:pt idx="28">
                  <c:v>10.71514</c:v>
                </c:pt>
                <c:pt idx="29">
                  <c:v>10.706530000000001</c:v>
                </c:pt>
                <c:pt idx="30">
                  <c:v>10.70922</c:v>
                </c:pt>
                <c:pt idx="31">
                  <c:v>10.717230000000001</c:v>
                </c:pt>
                <c:pt idx="32">
                  <c:v>10.669169999999999</c:v>
                </c:pt>
                <c:pt idx="33">
                  <c:v>10.716430000000001</c:v>
                </c:pt>
                <c:pt idx="34">
                  <c:v>10.730090000000001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B4a!$O$5:$O$6</c:f>
              <c:numCache>
                <c:formatCode>0.00</c:formatCode>
                <c:ptCount val="2"/>
                <c:pt idx="0">
                  <c:v>10.287539302092602</c:v>
                </c:pt>
                <c:pt idx="1">
                  <c:v>11.066963687207958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48416"/>
        <c:axId val="375948992"/>
      </c:scatterChart>
      <c:valAx>
        <c:axId val="37594841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48992"/>
        <c:crossesAt val="-10"/>
        <c:crossBetween val="midCat"/>
        <c:majorUnit val="1"/>
      </c:valAx>
      <c:valAx>
        <c:axId val="375948992"/>
        <c:scaling>
          <c:orientation val="minMax"/>
          <c:max val="14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48416"/>
        <c:crosses val="autoZero"/>
        <c:crossBetween val="midCat"/>
        <c:majorUnit val="1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B4b!$H$10:$H$334</c:f>
              <c:numCache>
                <c:formatCode>0.00</c:formatCode>
                <c:ptCount val="325"/>
                <c:pt idx="0">
                  <c:v>36.145679999999999</c:v>
                </c:pt>
                <c:pt idx="1">
                  <c:v>36.918280000000003</c:v>
                </c:pt>
                <c:pt idx="2">
                  <c:v>37.256070000000001</c:v>
                </c:pt>
                <c:pt idx="3">
                  <c:v>37.41639</c:v>
                </c:pt>
                <c:pt idx="4">
                  <c:v>37.513185</c:v>
                </c:pt>
                <c:pt idx="5">
                  <c:v>37.520800000000001</c:v>
                </c:pt>
                <c:pt idx="6">
                  <c:v>37.299875</c:v>
                </c:pt>
                <c:pt idx="7">
                  <c:v>37.101349999999996</c:v>
                </c:pt>
                <c:pt idx="8">
                  <c:v>36.92324</c:v>
                </c:pt>
              </c:numCache>
            </c:numRef>
          </c:xVal>
          <c:yVal>
            <c:numRef>
              <c:f>B4b!$G$10:$G$334</c:f>
              <c:numCache>
                <c:formatCode>0.00</c:formatCode>
                <c:ptCount val="325"/>
                <c:pt idx="0">
                  <c:v>10.690114999999999</c:v>
                </c:pt>
                <c:pt idx="1">
                  <c:v>10.725915000000001</c:v>
                </c:pt>
                <c:pt idx="2">
                  <c:v>10.731455</c:v>
                </c:pt>
                <c:pt idx="3">
                  <c:v>10.735389999999999</c:v>
                </c:pt>
                <c:pt idx="4">
                  <c:v>10.740705</c:v>
                </c:pt>
                <c:pt idx="5">
                  <c:v>10.760774999999999</c:v>
                </c:pt>
                <c:pt idx="6">
                  <c:v>10.729434999999999</c:v>
                </c:pt>
                <c:pt idx="7">
                  <c:v>10.727225000000001</c:v>
                </c:pt>
                <c:pt idx="8">
                  <c:v>10.726884999999999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B4b!$P$5:$P$6</c:f>
              <c:numCache>
                <c:formatCode>0.00</c:formatCode>
                <c:ptCount val="2"/>
                <c:pt idx="0">
                  <c:v>10.053314240903234</c:v>
                </c:pt>
                <c:pt idx="1">
                  <c:v>11.238572095077247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51296"/>
        <c:axId val="375951872"/>
      </c:scatterChart>
      <c:valAx>
        <c:axId val="37595129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51872"/>
        <c:crossesAt val="-10"/>
        <c:crossBetween val="midCat"/>
        <c:majorUnit val="1"/>
      </c:valAx>
      <c:valAx>
        <c:axId val="375951872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51296"/>
        <c:crosses val="autoZero"/>
        <c:crossBetween val="midCat"/>
        <c:majorUnit val="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B4b!$D$10:$D$334</c:f>
              <c:numCache>
                <c:formatCode>0.00</c:formatCode>
                <c:ptCount val="325"/>
                <c:pt idx="0">
                  <c:v>36.234969999999997</c:v>
                </c:pt>
                <c:pt idx="1">
                  <c:v>37.014580000000002</c:v>
                </c:pt>
                <c:pt idx="2">
                  <c:v>37.356870000000001</c:v>
                </c:pt>
                <c:pt idx="3">
                  <c:v>37.520719999999997</c:v>
                </c:pt>
                <c:pt idx="4">
                  <c:v>37.624479999999998</c:v>
                </c:pt>
                <c:pt idx="5">
                  <c:v>37.662790000000001</c:v>
                </c:pt>
                <c:pt idx="6">
                  <c:v>37.437829999999998</c:v>
                </c:pt>
                <c:pt idx="7">
                  <c:v>37.273919999999997</c:v>
                </c:pt>
                <c:pt idx="8">
                  <c:v>37.071489999999997</c:v>
                </c:pt>
              </c:numCache>
            </c:numRef>
          </c:xVal>
          <c:yVal>
            <c:numRef>
              <c:f>B4b!$B$10:$B$334</c:f>
              <c:numCache>
                <c:formatCode>0.00</c:formatCode>
                <c:ptCount val="325"/>
                <c:pt idx="0">
                  <c:v>10.691509999999999</c:v>
                </c:pt>
                <c:pt idx="1">
                  <c:v>10.72753</c:v>
                </c:pt>
                <c:pt idx="2">
                  <c:v>10.73462</c:v>
                </c:pt>
                <c:pt idx="3">
                  <c:v>10.73625</c:v>
                </c:pt>
                <c:pt idx="4">
                  <c:v>10.741849999999999</c:v>
                </c:pt>
                <c:pt idx="5">
                  <c:v>10.76459</c:v>
                </c:pt>
                <c:pt idx="6">
                  <c:v>10.73002</c:v>
                </c:pt>
                <c:pt idx="7">
                  <c:v>10.734170000000001</c:v>
                </c:pt>
                <c:pt idx="8">
                  <c:v>10.72897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B4b!$N$5:$N$6</c:f>
              <c:numCache>
                <c:formatCode>0.00</c:formatCode>
                <c:ptCount val="2"/>
                <c:pt idx="0">
                  <c:v>10.050874319956113</c:v>
                </c:pt>
                <c:pt idx="1">
                  <c:v>11.236132174130127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B4b!$E$10:$E$334</c:f>
              <c:numCache>
                <c:formatCode>0.00</c:formatCode>
                <c:ptCount val="325"/>
                <c:pt idx="0">
                  <c:v>36.05639</c:v>
                </c:pt>
                <c:pt idx="1">
                  <c:v>36.821980000000003</c:v>
                </c:pt>
                <c:pt idx="2">
                  <c:v>37.155270000000002</c:v>
                </c:pt>
                <c:pt idx="3">
                  <c:v>37.312060000000002</c:v>
                </c:pt>
                <c:pt idx="4">
                  <c:v>37.401890000000002</c:v>
                </c:pt>
                <c:pt idx="5">
                  <c:v>37.378810000000001</c:v>
                </c:pt>
                <c:pt idx="6">
                  <c:v>37.161920000000002</c:v>
                </c:pt>
                <c:pt idx="7">
                  <c:v>36.928780000000003</c:v>
                </c:pt>
                <c:pt idx="8">
                  <c:v>36.774990000000003</c:v>
                </c:pt>
              </c:numCache>
            </c:numRef>
          </c:xVal>
          <c:yVal>
            <c:numRef>
              <c:f>B4b!$C$10:$C$334</c:f>
              <c:numCache>
                <c:formatCode>0.00</c:formatCode>
                <c:ptCount val="325"/>
                <c:pt idx="0">
                  <c:v>10.68872</c:v>
                </c:pt>
                <c:pt idx="1">
                  <c:v>10.724299999999999</c:v>
                </c:pt>
                <c:pt idx="2">
                  <c:v>10.728289999999999</c:v>
                </c:pt>
                <c:pt idx="3">
                  <c:v>10.734529999999999</c:v>
                </c:pt>
                <c:pt idx="4">
                  <c:v>10.739560000000001</c:v>
                </c:pt>
                <c:pt idx="5">
                  <c:v>10.756959999999999</c:v>
                </c:pt>
                <c:pt idx="6">
                  <c:v>10.72885</c:v>
                </c:pt>
                <c:pt idx="7">
                  <c:v>10.720280000000001</c:v>
                </c:pt>
                <c:pt idx="8">
                  <c:v>10.7248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B4b!$O$5:$O$6</c:f>
              <c:numCache>
                <c:formatCode>0.00</c:formatCode>
                <c:ptCount val="2"/>
                <c:pt idx="0">
                  <c:v>10.055754161855564</c:v>
                </c:pt>
                <c:pt idx="1">
                  <c:v>11.241012016029575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53600"/>
        <c:axId val="375954176"/>
      </c:scatterChart>
      <c:valAx>
        <c:axId val="3759536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54176"/>
        <c:crossesAt val="-10"/>
        <c:crossBetween val="midCat"/>
        <c:majorUnit val="1"/>
      </c:valAx>
      <c:valAx>
        <c:axId val="375954176"/>
        <c:scaling>
          <c:orientation val="minMax"/>
          <c:max val="14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5953600"/>
        <c:crosses val="autoZero"/>
        <c:crossBetween val="midCat"/>
        <c:majorUnit val="1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B5a!$H$10:$H$334</c:f>
              <c:numCache>
                <c:formatCode>0.00</c:formatCode>
                <c:ptCount val="325"/>
                <c:pt idx="0">
                  <c:v>37.277985000000001</c:v>
                </c:pt>
                <c:pt idx="1">
                  <c:v>37.591065</c:v>
                </c:pt>
                <c:pt idx="2">
                  <c:v>37.621769999999998</c:v>
                </c:pt>
                <c:pt idx="3">
                  <c:v>37.651385000000005</c:v>
                </c:pt>
                <c:pt idx="4">
                  <c:v>37.686170000000004</c:v>
                </c:pt>
                <c:pt idx="5">
                  <c:v>37.317390000000003</c:v>
                </c:pt>
                <c:pt idx="6">
                  <c:v>36.966774999999998</c:v>
                </c:pt>
                <c:pt idx="7">
                  <c:v>36.685450000000003</c:v>
                </c:pt>
                <c:pt idx="8">
                  <c:v>36.501334999999997</c:v>
                </c:pt>
                <c:pt idx="9">
                  <c:v>36.397964999999999</c:v>
                </c:pt>
                <c:pt idx="10">
                  <c:v>36.286609999999996</c:v>
                </c:pt>
                <c:pt idx="11">
                  <c:v>36.253844999999998</c:v>
                </c:pt>
                <c:pt idx="12">
                  <c:v>36.265205000000002</c:v>
                </c:pt>
                <c:pt idx="13">
                  <c:v>36.224620000000002</c:v>
                </c:pt>
                <c:pt idx="14">
                  <c:v>36.187384999999999</c:v>
                </c:pt>
                <c:pt idx="15">
                  <c:v>36.222810000000003</c:v>
                </c:pt>
                <c:pt idx="16">
                  <c:v>36.259115000000001</c:v>
                </c:pt>
                <c:pt idx="17">
                  <c:v>36.248320000000007</c:v>
                </c:pt>
                <c:pt idx="18">
                  <c:v>36.236905</c:v>
                </c:pt>
                <c:pt idx="19">
                  <c:v>36.199849999999998</c:v>
                </c:pt>
                <c:pt idx="20">
                  <c:v>36.145984999999996</c:v>
                </c:pt>
                <c:pt idx="21">
                  <c:v>36.225764999999996</c:v>
                </c:pt>
                <c:pt idx="22">
                  <c:v>36.20579</c:v>
                </c:pt>
                <c:pt idx="23">
                  <c:v>36.193565</c:v>
                </c:pt>
                <c:pt idx="24">
                  <c:v>36.303605000000005</c:v>
                </c:pt>
                <c:pt idx="25">
                  <c:v>36.195674999999994</c:v>
                </c:pt>
                <c:pt idx="26">
                  <c:v>36.180080000000004</c:v>
                </c:pt>
                <c:pt idx="27">
                  <c:v>36.233135000000004</c:v>
                </c:pt>
                <c:pt idx="28">
                  <c:v>36.159475</c:v>
                </c:pt>
                <c:pt idx="29">
                  <c:v>36.150824999999998</c:v>
                </c:pt>
              </c:numCache>
            </c:numRef>
          </c:xVal>
          <c:yVal>
            <c:numRef>
              <c:f>B5a!$G$10:$G$334</c:f>
              <c:numCache>
                <c:formatCode>0.00</c:formatCode>
                <c:ptCount val="325"/>
                <c:pt idx="0">
                  <c:v>12.907039999999999</c:v>
                </c:pt>
                <c:pt idx="1">
                  <c:v>12.92306</c:v>
                </c:pt>
                <c:pt idx="2">
                  <c:v>12.930225</c:v>
                </c:pt>
                <c:pt idx="3">
                  <c:v>12.922495000000001</c:v>
                </c:pt>
                <c:pt idx="4">
                  <c:v>12.937815000000001</c:v>
                </c:pt>
                <c:pt idx="5">
                  <c:v>12.928965</c:v>
                </c:pt>
                <c:pt idx="6">
                  <c:v>12.913399999999999</c:v>
                </c:pt>
                <c:pt idx="7">
                  <c:v>12.89574</c:v>
                </c:pt>
                <c:pt idx="8">
                  <c:v>12.897995</c:v>
                </c:pt>
                <c:pt idx="9">
                  <c:v>12.892045</c:v>
                </c:pt>
                <c:pt idx="10">
                  <c:v>12.88687</c:v>
                </c:pt>
                <c:pt idx="11">
                  <c:v>12.88734</c:v>
                </c:pt>
                <c:pt idx="12">
                  <c:v>12.88509</c:v>
                </c:pt>
                <c:pt idx="13">
                  <c:v>12.881489999999999</c:v>
                </c:pt>
                <c:pt idx="14">
                  <c:v>12.879474999999999</c:v>
                </c:pt>
                <c:pt idx="15">
                  <c:v>12.884105</c:v>
                </c:pt>
                <c:pt idx="16">
                  <c:v>12.881150000000002</c:v>
                </c:pt>
                <c:pt idx="17">
                  <c:v>12.884824999999999</c:v>
                </c:pt>
                <c:pt idx="18">
                  <c:v>12.880345</c:v>
                </c:pt>
                <c:pt idx="19">
                  <c:v>12.884460000000001</c:v>
                </c:pt>
                <c:pt idx="20">
                  <c:v>12.88043</c:v>
                </c:pt>
                <c:pt idx="21">
                  <c:v>12.880510000000001</c:v>
                </c:pt>
                <c:pt idx="22">
                  <c:v>12.883234999999999</c:v>
                </c:pt>
                <c:pt idx="23">
                  <c:v>12.869700000000002</c:v>
                </c:pt>
                <c:pt idx="24">
                  <c:v>12.884205</c:v>
                </c:pt>
                <c:pt idx="25">
                  <c:v>12.879355</c:v>
                </c:pt>
                <c:pt idx="26">
                  <c:v>12.878675000000001</c:v>
                </c:pt>
                <c:pt idx="27">
                  <c:v>12.88457</c:v>
                </c:pt>
                <c:pt idx="28">
                  <c:v>12.877804999999999</c:v>
                </c:pt>
                <c:pt idx="29">
                  <c:v>12.876394999999999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B5a!$P$5:$P$6</c:f>
              <c:numCache>
                <c:formatCode>0.00</c:formatCode>
                <c:ptCount val="2"/>
                <c:pt idx="0">
                  <c:v>12.335786657683535</c:v>
                </c:pt>
                <c:pt idx="1">
                  <c:v>13.346027940404127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3776"/>
        <c:axId val="376604352"/>
      </c:scatterChart>
      <c:valAx>
        <c:axId val="37660377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4352"/>
        <c:crossesAt val="-10"/>
        <c:crossBetween val="midCat"/>
        <c:majorUnit val="1"/>
      </c:valAx>
      <c:valAx>
        <c:axId val="376604352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377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917760279965"/>
          <c:y val="4.621047369078865E-2"/>
          <c:w val="0.80145756780402455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measured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summary!$K$16:$K$23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plus>
            <c:minus>
              <c:numRef>
                <c:f>summary!$K$16:$K$23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summary!$C$16:$C$23</c:f>
              <c:numCache>
                <c:formatCode>General</c:formatCode>
                <c:ptCount val="8"/>
                <c:pt idx="0">
                  <c:v>220</c:v>
                </c:pt>
                <c:pt idx="1">
                  <c:v>428</c:v>
                </c:pt>
                <c:pt idx="2">
                  <c:v>208</c:v>
                </c:pt>
                <c:pt idx="3">
                  <c:v>207</c:v>
                </c:pt>
                <c:pt idx="4">
                  <c:v>198</c:v>
                </c:pt>
                <c:pt idx="5">
                  <c:v>147</c:v>
                </c:pt>
                <c:pt idx="6">
                  <c:v>405</c:v>
                </c:pt>
                <c:pt idx="7">
                  <c:v>170</c:v>
                </c:pt>
              </c:numCache>
            </c:numRef>
          </c:xVal>
          <c:yVal>
            <c:numRef>
              <c:f>summary!$H$16:$H$23</c:f>
              <c:numCache>
                <c:formatCode>0.00</c:formatCode>
                <c:ptCount val="8"/>
                <c:pt idx="0">
                  <c:v>12.947030549821138</c:v>
                </c:pt>
                <c:pt idx="1">
                  <c:v>10.805126285744514</c:v>
                </c:pt>
                <c:pt idx="2">
                  <c:v>12.914502863735464</c:v>
                </c:pt>
                <c:pt idx="3">
                  <c:v>12.932689744901175</c:v>
                </c:pt>
                <c:pt idx="4">
                  <c:v>12.299227648287605</c:v>
                </c:pt>
                <c:pt idx="5">
                  <c:v>12.865766979421906</c:v>
                </c:pt>
                <c:pt idx="6">
                  <c:v>11.010269529605637</c:v>
                </c:pt>
                <c:pt idx="7">
                  <c:v>12.974087605208339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A-4D6D-AC35-2153C099FE47}"/>
            </c:ext>
          </c:extLst>
        </c:ser>
        <c:ser>
          <c:idx val="1"/>
          <c:order val="1"/>
          <c:tx>
            <c:v>  unidentified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summary!$K$8:$K$15</c:f>
                <c:numCache>
                  <c:formatCode>General</c:formatCode>
                  <c:ptCount val="8"/>
                  <c:pt idx="0">
                    <c:v>7.311168428766647E-2</c:v>
                  </c:pt>
                  <c:pt idx="1">
                    <c:v>7.7813968836576514E-2</c:v>
                  </c:pt>
                  <c:pt idx="2">
                    <c:v>8.8762098040616272E-2</c:v>
                  </c:pt>
                  <c:pt idx="3">
                    <c:v>7.1173054550370637E-2</c:v>
                  </c:pt>
                  <c:pt idx="4">
                    <c:v>7.4807622063925341E-2</c:v>
                  </c:pt>
                  <c:pt idx="5">
                    <c:v>9.0635798148530428E-2</c:v>
                  </c:pt>
                  <c:pt idx="6">
                    <c:v>9.9065881752807658E-2</c:v>
                  </c:pt>
                  <c:pt idx="7">
                    <c:v>8.0919710630279015E-2</c:v>
                  </c:pt>
                </c:numCache>
              </c:numRef>
            </c:plus>
            <c:minus>
              <c:numRef>
                <c:f>summary!$K$8:$K$15</c:f>
                <c:numCache>
                  <c:formatCode>General</c:formatCode>
                  <c:ptCount val="8"/>
                  <c:pt idx="0">
                    <c:v>7.311168428766647E-2</c:v>
                  </c:pt>
                  <c:pt idx="1">
                    <c:v>7.7813968836576514E-2</c:v>
                  </c:pt>
                  <c:pt idx="2">
                    <c:v>8.8762098040616272E-2</c:v>
                  </c:pt>
                  <c:pt idx="3">
                    <c:v>7.1173054550370637E-2</c:v>
                  </c:pt>
                  <c:pt idx="4">
                    <c:v>7.4807622063925341E-2</c:v>
                  </c:pt>
                  <c:pt idx="5">
                    <c:v>9.0635798148530428E-2</c:v>
                  </c:pt>
                  <c:pt idx="6">
                    <c:v>9.9065881752807658E-2</c:v>
                  </c:pt>
                  <c:pt idx="7">
                    <c:v>8.0919710630279015E-2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strRef>
              <c:f>summary!$C$8:$C$15</c:f>
              <c:strCache>
                <c:ptCount val="8"/>
                <c:pt idx="0">
                  <c:v>not known</c:v>
                </c:pt>
                <c:pt idx="1">
                  <c:v>not known</c:v>
                </c:pt>
                <c:pt idx="2">
                  <c:v>not known</c:v>
                </c:pt>
                <c:pt idx="3">
                  <c:v>not known</c:v>
                </c:pt>
                <c:pt idx="4">
                  <c:v>not known</c:v>
                </c:pt>
                <c:pt idx="5">
                  <c:v>not known</c:v>
                </c:pt>
                <c:pt idx="6">
                  <c:v>not known</c:v>
                </c:pt>
                <c:pt idx="7">
                  <c:v>not known</c:v>
                </c:pt>
              </c:strCache>
            </c:strRef>
          </c:xVal>
          <c:yVal>
            <c:numRef>
              <c:f>summary!$H$8:$H$15</c:f>
              <c:numCache>
                <c:formatCode>0.00</c:formatCode>
                <c:ptCount val="8"/>
                <c:pt idx="0">
                  <c:v>12.947950786534289</c:v>
                </c:pt>
                <c:pt idx="1">
                  <c:v>12.920067913159315</c:v>
                </c:pt>
                <c:pt idx="2">
                  <c:v>12.93286533920109</c:v>
                </c:pt>
                <c:pt idx="3">
                  <c:v>10.763517094529838</c:v>
                </c:pt>
                <c:pt idx="4">
                  <c:v>12.942958117358147</c:v>
                </c:pt>
                <c:pt idx="5">
                  <c:v>11.037827119900609</c:v>
                </c:pt>
                <c:pt idx="6">
                  <c:v>12.882150025040643</c:v>
                </c:pt>
                <c:pt idx="7">
                  <c:v>12.257787611009974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49632"/>
        <c:axId val="349550208"/>
      </c:scatterChart>
      <c:valAx>
        <c:axId val="349549632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Hardness [HV]</a:t>
                </a:r>
              </a:p>
            </c:rich>
          </c:tx>
          <c:layout>
            <c:manualLayout>
              <c:xMode val="edge"/>
              <c:yMode val="edge"/>
              <c:x val="0.40734689413823266"/>
              <c:y val="0.91746031746031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9550208"/>
        <c:crossesAt val="-10"/>
        <c:crossBetween val="midCat"/>
        <c:majorUnit val="100"/>
      </c:valAx>
      <c:valAx>
        <c:axId val="349550208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888888888888888E-2"/>
              <c:y val="0.127152855893013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954963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348250218722657"/>
          <c:y val="6.2868703912010993E-2"/>
          <c:w val="0.23596194225721784"/>
          <c:h val="7.267529058867643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B5a!$D$10:$D$334</c:f>
              <c:numCache>
                <c:formatCode>0.00</c:formatCode>
                <c:ptCount val="325"/>
                <c:pt idx="0">
                  <c:v>37.287100000000002</c:v>
                </c:pt>
                <c:pt idx="1">
                  <c:v>37.604610000000001</c:v>
                </c:pt>
                <c:pt idx="2">
                  <c:v>37.637680000000003</c:v>
                </c:pt>
                <c:pt idx="3">
                  <c:v>37.645620000000001</c:v>
                </c:pt>
                <c:pt idx="4">
                  <c:v>37.68139</c:v>
                </c:pt>
                <c:pt idx="5">
                  <c:v>37.300530000000002</c:v>
                </c:pt>
                <c:pt idx="6">
                  <c:v>36.942160000000001</c:v>
                </c:pt>
                <c:pt idx="7">
                  <c:v>36.660730000000001</c:v>
                </c:pt>
                <c:pt idx="8">
                  <c:v>36.479480000000002</c:v>
                </c:pt>
                <c:pt idx="9">
                  <c:v>36.376980000000003</c:v>
                </c:pt>
                <c:pt idx="10">
                  <c:v>36.265520000000002</c:v>
                </c:pt>
                <c:pt idx="11">
                  <c:v>36.223979999999997</c:v>
                </c:pt>
                <c:pt idx="12">
                  <c:v>36.2333</c:v>
                </c:pt>
                <c:pt idx="13">
                  <c:v>36.194070000000004</c:v>
                </c:pt>
                <c:pt idx="14">
                  <c:v>36.156399999999998</c:v>
                </c:pt>
                <c:pt idx="15">
                  <c:v>36.203850000000003</c:v>
                </c:pt>
                <c:pt idx="16">
                  <c:v>36.2395</c:v>
                </c:pt>
                <c:pt idx="17">
                  <c:v>36.230490000000003</c:v>
                </c:pt>
                <c:pt idx="18">
                  <c:v>36.22457</c:v>
                </c:pt>
                <c:pt idx="19">
                  <c:v>36.183369999999996</c:v>
                </c:pt>
                <c:pt idx="20">
                  <c:v>36.132750000000001</c:v>
                </c:pt>
                <c:pt idx="21">
                  <c:v>36.226619999999997</c:v>
                </c:pt>
                <c:pt idx="22">
                  <c:v>36.191180000000003</c:v>
                </c:pt>
                <c:pt idx="23">
                  <c:v>36.202770000000001</c:v>
                </c:pt>
                <c:pt idx="24">
                  <c:v>36.315730000000002</c:v>
                </c:pt>
                <c:pt idx="25">
                  <c:v>36.188659999999999</c:v>
                </c:pt>
                <c:pt idx="26">
                  <c:v>36.181620000000002</c:v>
                </c:pt>
                <c:pt idx="27">
                  <c:v>36.238930000000003</c:v>
                </c:pt>
                <c:pt idx="28">
                  <c:v>36.163739999999997</c:v>
                </c:pt>
                <c:pt idx="29">
                  <c:v>36.164670000000001</c:v>
                </c:pt>
              </c:numCache>
            </c:numRef>
          </c:xVal>
          <c:yVal>
            <c:numRef>
              <c:f>B5a!$B$10:$B$334</c:f>
              <c:numCache>
                <c:formatCode>0.00</c:formatCode>
                <c:ptCount val="325"/>
                <c:pt idx="0">
                  <c:v>12.902089999999999</c:v>
                </c:pt>
                <c:pt idx="1">
                  <c:v>12.91253</c:v>
                </c:pt>
                <c:pt idx="2">
                  <c:v>12.90972</c:v>
                </c:pt>
                <c:pt idx="3">
                  <c:v>12.90887</c:v>
                </c:pt>
                <c:pt idx="4">
                  <c:v>12.922269999999999</c:v>
                </c:pt>
                <c:pt idx="5">
                  <c:v>12.90161</c:v>
                </c:pt>
                <c:pt idx="6">
                  <c:v>12.895619999999999</c:v>
                </c:pt>
                <c:pt idx="7">
                  <c:v>12.882009999999999</c:v>
                </c:pt>
                <c:pt idx="8">
                  <c:v>12.88067</c:v>
                </c:pt>
                <c:pt idx="9">
                  <c:v>12.871449999999999</c:v>
                </c:pt>
                <c:pt idx="10">
                  <c:v>12.87105</c:v>
                </c:pt>
                <c:pt idx="11">
                  <c:v>12.871359999999999</c:v>
                </c:pt>
                <c:pt idx="12">
                  <c:v>12.870760000000001</c:v>
                </c:pt>
                <c:pt idx="13">
                  <c:v>12.866339999999999</c:v>
                </c:pt>
                <c:pt idx="14">
                  <c:v>12.86806</c:v>
                </c:pt>
                <c:pt idx="15">
                  <c:v>12.869009999999999</c:v>
                </c:pt>
                <c:pt idx="16">
                  <c:v>12.869300000000001</c:v>
                </c:pt>
                <c:pt idx="17">
                  <c:v>12.87017</c:v>
                </c:pt>
                <c:pt idx="18">
                  <c:v>12.86744</c:v>
                </c:pt>
                <c:pt idx="19">
                  <c:v>12.86816</c:v>
                </c:pt>
                <c:pt idx="20">
                  <c:v>12.86795</c:v>
                </c:pt>
                <c:pt idx="21">
                  <c:v>12.87064</c:v>
                </c:pt>
                <c:pt idx="22">
                  <c:v>12.868550000000001</c:v>
                </c:pt>
                <c:pt idx="23">
                  <c:v>12.865830000000001</c:v>
                </c:pt>
                <c:pt idx="24">
                  <c:v>12.8712</c:v>
                </c:pt>
                <c:pt idx="25">
                  <c:v>12.862640000000001</c:v>
                </c:pt>
                <c:pt idx="26">
                  <c:v>12.86894</c:v>
                </c:pt>
                <c:pt idx="27">
                  <c:v>12.86834</c:v>
                </c:pt>
                <c:pt idx="28">
                  <c:v>12.865679999999999</c:v>
                </c:pt>
                <c:pt idx="29">
                  <c:v>12.867279999999999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B5a!$N$5:$N$6</c:f>
              <c:numCache>
                <c:formatCode>0.00</c:formatCode>
                <c:ptCount val="2"/>
                <c:pt idx="0">
                  <c:v>12.322011997039279</c:v>
                </c:pt>
                <c:pt idx="1">
                  <c:v>13.332253279759872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B5a!$E$10:$E$334</c:f>
              <c:numCache>
                <c:formatCode>0.00</c:formatCode>
                <c:ptCount val="325"/>
                <c:pt idx="0">
                  <c:v>37.26887</c:v>
                </c:pt>
                <c:pt idx="1">
                  <c:v>37.57752</c:v>
                </c:pt>
                <c:pt idx="2">
                  <c:v>37.60586</c:v>
                </c:pt>
                <c:pt idx="3">
                  <c:v>37.657150000000001</c:v>
                </c:pt>
                <c:pt idx="4">
                  <c:v>37.690950000000001</c:v>
                </c:pt>
                <c:pt idx="5">
                  <c:v>37.334249999999997</c:v>
                </c:pt>
                <c:pt idx="6">
                  <c:v>36.991390000000003</c:v>
                </c:pt>
                <c:pt idx="7">
                  <c:v>36.710169999999998</c:v>
                </c:pt>
                <c:pt idx="8">
                  <c:v>36.52319</c:v>
                </c:pt>
                <c:pt idx="9">
                  <c:v>36.418950000000002</c:v>
                </c:pt>
                <c:pt idx="10">
                  <c:v>36.307699999999997</c:v>
                </c:pt>
                <c:pt idx="11">
                  <c:v>36.283709999999999</c:v>
                </c:pt>
                <c:pt idx="12">
                  <c:v>36.297110000000004</c:v>
                </c:pt>
                <c:pt idx="13">
                  <c:v>36.25517</c:v>
                </c:pt>
                <c:pt idx="14">
                  <c:v>36.21837</c:v>
                </c:pt>
                <c:pt idx="15">
                  <c:v>36.241770000000002</c:v>
                </c:pt>
                <c:pt idx="16">
                  <c:v>36.278730000000003</c:v>
                </c:pt>
                <c:pt idx="17">
                  <c:v>36.266150000000003</c:v>
                </c:pt>
                <c:pt idx="18">
                  <c:v>36.24924</c:v>
                </c:pt>
                <c:pt idx="19">
                  <c:v>36.216329999999999</c:v>
                </c:pt>
                <c:pt idx="20">
                  <c:v>36.159219999999998</c:v>
                </c:pt>
                <c:pt idx="21">
                  <c:v>36.224910000000001</c:v>
                </c:pt>
                <c:pt idx="22">
                  <c:v>36.220399999999998</c:v>
                </c:pt>
                <c:pt idx="23">
                  <c:v>36.184359999999998</c:v>
                </c:pt>
                <c:pt idx="24">
                  <c:v>36.29148</c:v>
                </c:pt>
                <c:pt idx="25">
                  <c:v>36.202689999999997</c:v>
                </c:pt>
                <c:pt idx="26">
                  <c:v>36.178539999999998</c:v>
                </c:pt>
                <c:pt idx="27">
                  <c:v>36.227339999999998</c:v>
                </c:pt>
                <c:pt idx="28">
                  <c:v>36.155209999999997</c:v>
                </c:pt>
                <c:pt idx="29">
                  <c:v>36.136980000000001</c:v>
                </c:pt>
              </c:numCache>
            </c:numRef>
          </c:xVal>
          <c:yVal>
            <c:numRef>
              <c:f>B5a!$C$10:$C$334</c:f>
              <c:numCache>
                <c:formatCode>0.00</c:formatCode>
                <c:ptCount val="325"/>
                <c:pt idx="0">
                  <c:v>12.911989999999999</c:v>
                </c:pt>
                <c:pt idx="1">
                  <c:v>12.933590000000001</c:v>
                </c:pt>
                <c:pt idx="2">
                  <c:v>12.95073</c:v>
                </c:pt>
                <c:pt idx="3">
                  <c:v>12.936120000000001</c:v>
                </c:pt>
                <c:pt idx="4">
                  <c:v>12.95336</c:v>
                </c:pt>
                <c:pt idx="5">
                  <c:v>12.95632</c:v>
                </c:pt>
                <c:pt idx="6">
                  <c:v>12.931179999999999</c:v>
                </c:pt>
                <c:pt idx="7">
                  <c:v>12.909470000000001</c:v>
                </c:pt>
                <c:pt idx="8">
                  <c:v>12.915319999999999</c:v>
                </c:pt>
                <c:pt idx="9">
                  <c:v>12.91264</c:v>
                </c:pt>
                <c:pt idx="10">
                  <c:v>12.90269</c:v>
                </c:pt>
                <c:pt idx="11">
                  <c:v>12.903320000000001</c:v>
                </c:pt>
                <c:pt idx="12">
                  <c:v>12.899419999999999</c:v>
                </c:pt>
                <c:pt idx="13">
                  <c:v>12.89664</c:v>
                </c:pt>
                <c:pt idx="14">
                  <c:v>12.890890000000001</c:v>
                </c:pt>
                <c:pt idx="15">
                  <c:v>12.8992</c:v>
                </c:pt>
                <c:pt idx="16">
                  <c:v>12.893000000000001</c:v>
                </c:pt>
                <c:pt idx="17">
                  <c:v>12.899480000000001</c:v>
                </c:pt>
                <c:pt idx="18">
                  <c:v>12.89325</c:v>
                </c:pt>
                <c:pt idx="19">
                  <c:v>12.90076</c:v>
                </c:pt>
                <c:pt idx="20">
                  <c:v>12.892910000000001</c:v>
                </c:pt>
                <c:pt idx="21">
                  <c:v>12.89038</c:v>
                </c:pt>
                <c:pt idx="22">
                  <c:v>12.897919999999999</c:v>
                </c:pt>
                <c:pt idx="23">
                  <c:v>12.873570000000001</c:v>
                </c:pt>
                <c:pt idx="24">
                  <c:v>12.897209999999999</c:v>
                </c:pt>
                <c:pt idx="25">
                  <c:v>12.89607</c:v>
                </c:pt>
                <c:pt idx="26">
                  <c:v>12.88841</c:v>
                </c:pt>
                <c:pt idx="27">
                  <c:v>12.9008</c:v>
                </c:pt>
                <c:pt idx="28">
                  <c:v>12.88993</c:v>
                </c:pt>
                <c:pt idx="29">
                  <c:v>12.88551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B5a!$O$5:$O$6</c:f>
              <c:numCache>
                <c:formatCode>0.00</c:formatCode>
                <c:ptCount val="2"/>
                <c:pt idx="0">
                  <c:v>12.349561318334246</c:v>
                </c:pt>
                <c:pt idx="1">
                  <c:v>13.359802601054838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6080"/>
        <c:axId val="376606656"/>
      </c:scatterChart>
      <c:valAx>
        <c:axId val="37660608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6656"/>
        <c:crossesAt val="-10"/>
        <c:crossBetween val="midCat"/>
        <c:majorUnit val="1"/>
      </c:valAx>
      <c:valAx>
        <c:axId val="376606656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608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B5b!$H$10:$H$334</c:f>
              <c:numCache>
                <c:formatCode>0.00</c:formatCode>
                <c:ptCount val="325"/>
                <c:pt idx="0">
                  <c:v>37.277985000000001</c:v>
                </c:pt>
                <c:pt idx="1">
                  <c:v>37.591065</c:v>
                </c:pt>
              </c:numCache>
            </c:numRef>
          </c:xVal>
          <c:yVal>
            <c:numRef>
              <c:f>B5b!$G$10:$G$334</c:f>
              <c:numCache>
                <c:formatCode>0.00</c:formatCode>
                <c:ptCount val="325"/>
                <c:pt idx="0">
                  <c:v>12.907039999999999</c:v>
                </c:pt>
                <c:pt idx="1">
                  <c:v>12.92306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B5b!$P$5:$P$6</c:f>
              <c:numCache>
                <c:formatCode>0.00</c:formatCode>
                <c:ptCount val="2"/>
                <c:pt idx="0">
                  <c:v>12.022942262363376</c:v>
                </c:pt>
                <c:pt idx="1">
                  <c:v>13.558013170741953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8960"/>
        <c:axId val="376609536"/>
      </c:scatterChart>
      <c:valAx>
        <c:axId val="37660896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9536"/>
        <c:crossesAt val="-10"/>
        <c:crossBetween val="midCat"/>
        <c:majorUnit val="1"/>
      </c:valAx>
      <c:valAx>
        <c:axId val="37660953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60896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B5b!$D$10:$D$334</c:f>
              <c:numCache>
                <c:formatCode>0.00</c:formatCode>
                <c:ptCount val="325"/>
                <c:pt idx="0">
                  <c:v>37.287100000000002</c:v>
                </c:pt>
                <c:pt idx="1">
                  <c:v>37.604610000000001</c:v>
                </c:pt>
              </c:numCache>
            </c:numRef>
          </c:xVal>
          <c:yVal>
            <c:numRef>
              <c:f>B5b!$B$10:$B$334</c:f>
              <c:numCache>
                <c:formatCode>0.00</c:formatCode>
                <c:ptCount val="325"/>
                <c:pt idx="0">
                  <c:v>12.902089999999999</c:v>
                </c:pt>
                <c:pt idx="1">
                  <c:v>12.91253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B5b!$N$5:$N$6</c:f>
              <c:numCache>
                <c:formatCode>0.00</c:formatCode>
                <c:ptCount val="2"/>
                <c:pt idx="0">
                  <c:v>12.014622517256967</c:v>
                </c:pt>
                <c:pt idx="1">
                  <c:v>13.549693425635544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B5b!$E$10:$E$334</c:f>
              <c:numCache>
                <c:formatCode>0.00</c:formatCode>
                <c:ptCount val="325"/>
                <c:pt idx="0">
                  <c:v>37.26887</c:v>
                </c:pt>
                <c:pt idx="1">
                  <c:v>37.57752</c:v>
                </c:pt>
              </c:numCache>
            </c:numRef>
          </c:xVal>
          <c:yVal>
            <c:numRef>
              <c:f>B5b!$C$10:$C$334</c:f>
              <c:numCache>
                <c:formatCode>0.00</c:formatCode>
                <c:ptCount val="325"/>
                <c:pt idx="0">
                  <c:v>12.911989999999999</c:v>
                </c:pt>
                <c:pt idx="1">
                  <c:v>12.933590000000001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B5b!$O$5:$O$6</c:f>
              <c:numCache>
                <c:formatCode>0.00</c:formatCode>
                <c:ptCount val="2"/>
                <c:pt idx="0">
                  <c:v>12.031262007483097</c:v>
                </c:pt>
                <c:pt idx="1">
                  <c:v>13.566332915861674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47264"/>
        <c:axId val="376947840"/>
      </c:scatterChart>
      <c:valAx>
        <c:axId val="37694726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47840"/>
        <c:crossesAt val="-10"/>
        <c:crossBetween val="midCat"/>
        <c:majorUnit val="1"/>
      </c:valAx>
      <c:valAx>
        <c:axId val="37694784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4726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B6a!$H$10:$H$334</c:f>
              <c:numCache>
                <c:formatCode>0.00</c:formatCode>
                <c:ptCount val="325"/>
                <c:pt idx="0">
                  <c:v>36.851029999999994</c:v>
                </c:pt>
                <c:pt idx="1">
                  <c:v>37.340779999999995</c:v>
                </c:pt>
                <c:pt idx="2">
                  <c:v>37.533450000000002</c:v>
                </c:pt>
                <c:pt idx="3">
                  <c:v>37.656840000000003</c:v>
                </c:pt>
                <c:pt idx="4">
                  <c:v>37.756474999999995</c:v>
                </c:pt>
                <c:pt idx="5">
                  <c:v>37.785960000000003</c:v>
                </c:pt>
                <c:pt idx="6">
                  <c:v>37.832374999999999</c:v>
                </c:pt>
                <c:pt idx="7">
                  <c:v>37.851635000000002</c:v>
                </c:pt>
              </c:numCache>
            </c:numRef>
          </c:xVal>
          <c:yVal>
            <c:numRef>
              <c:f>B6a!$G$10:$G$334</c:f>
              <c:numCache>
                <c:formatCode>0.00</c:formatCode>
                <c:ptCount val="325"/>
                <c:pt idx="0">
                  <c:v>11.01674</c:v>
                </c:pt>
                <c:pt idx="1">
                  <c:v>11.014875</c:v>
                </c:pt>
                <c:pt idx="2">
                  <c:v>11.036465</c:v>
                </c:pt>
                <c:pt idx="3">
                  <c:v>11.027850000000001</c:v>
                </c:pt>
                <c:pt idx="4">
                  <c:v>11.043585</c:v>
                </c:pt>
                <c:pt idx="5">
                  <c:v>11.04435</c:v>
                </c:pt>
                <c:pt idx="6">
                  <c:v>11.03767</c:v>
                </c:pt>
                <c:pt idx="7">
                  <c:v>11.045014999999999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B6a!$P$5:$P$6</c:f>
              <c:numCache>
                <c:formatCode>0.00</c:formatCode>
                <c:ptCount val="2"/>
                <c:pt idx="0">
                  <c:v>10.504699225970624</c:v>
                </c:pt>
                <c:pt idx="1">
                  <c:v>11.406982126118717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50144"/>
        <c:axId val="376950720"/>
      </c:scatterChart>
      <c:valAx>
        <c:axId val="37695014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50720"/>
        <c:crossesAt val="-10"/>
        <c:crossBetween val="midCat"/>
        <c:majorUnit val="1"/>
      </c:valAx>
      <c:valAx>
        <c:axId val="376950720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501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B6a!$D$10:$D$334</c:f>
              <c:numCache>
                <c:formatCode>0.00</c:formatCode>
                <c:ptCount val="325"/>
                <c:pt idx="0">
                  <c:v>36.810119999999998</c:v>
                </c:pt>
                <c:pt idx="1">
                  <c:v>37.273739999999997</c:v>
                </c:pt>
                <c:pt idx="2">
                  <c:v>37.499339999999997</c:v>
                </c:pt>
                <c:pt idx="3">
                  <c:v>37.616010000000003</c:v>
                </c:pt>
                <c:pt idx="4">
                  <c:v>37.723559999999999</c:v>
                </c:pt>
                <c:pt idx="5">
                  <c:v>37.744140000000002</c:v>
                </c:pt>
                <c:pt idx="6">
                  <c:v>37.807830000000003</c:v>
                </c:pt>
                <c:pt idx="7">
                  <c:v>37.831989999999998</c:v>
                </c:pt>
              </c:numCache>
            </c:numRef>
          </c:xVal>
          <c:yVal>
            <c:numRef>
              <c:f>B6a!$B$10:$B$334</c:f>
              <c:numCache>
                <c:formatCode>0.00</c:formatCode>
                <c:ptCount val="325"/>
                <c:pt idx="0">
                  <c:v>11.04246</c:v>
                </c:pt>
                <c:pt idx="1">
                  <c:v>11.04487</c:v>
                </c:pt>
                <c:pt idx="2">
                  <c:v>11.064360000000001</c:v>
                </c:pt>
                <c:pt idx="3">
                  <c:v>11.06302</c:v>
                </c:pt>
                <c:pt idx="4">
                  <c:v>11.073869999999999</c:v>
                </c:pt>
                <c:pt idx="5">
                  <c:v>11.07329</c:v>
                </c:pt>
                <c:pt idx="6">
                  <c:v>11.065950000000001</c:v>
                </c:pt>
                <c:pt idx="7">
                  <c:v>11.07896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B6a!$N$5:$N$6</c:f>
              <c:numCache>
                <c:formatCode>0.00</c:formatCode>
                <c:ptCount val="2"/>
                <c:pt idx="0">
                  <c:v>10.535862653105436</c:v>
                </c:pt>
                <c:pt idx="1">
                  <c:v>11.438145553253529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B6a!$E$10:$E$334</c:f>
              <c:numCache>
                <c:formatCode>0.00</c:formatCode>
                <c:ptCount val="325"/>
                <c:pt idx="0">
                  <c:v>36.891939999999998</c:v>
                </c:pt>
                <c:pt idx="1">
                  <c:v>37.407820000000001</c:v>
                </c:pt>
                <c:pt idx="2">
                  <c:v>37.56756</c:v>
                </c:pt>
                <c:pt idx="3">
                  <c:v>37.697670000000002</c:v>
                </c:pt>
                <c:pt idx="4">
                  <c:v>37.789389999999997</c:v>
                </c:pt>
                <c:pt idx="5">
                  <c:v>37.827779999999997</c:v>
                </c:pt>
                <c:pt idx="6">
                  <c:v>37.856920000000002</c:v>
                </c:pt>
                <c:pt idx="7">
                  <c:v>37.871279999999999</c:v>
                </c:pt>
              </c:numCache>
            </c:numRef>
          </c:xVal>
          <c:yVal>
            <c:numRef>
              <c:f>B6a!$C$10:$C$334</c:f>
              <c:numCache>
                <c:formatCode>0.00</c:formatCode>
                <c:ptCount val="325"/>
                <c:pt idx="0">
                  <c:v>10.991020000000001</c:v>
                </c:pt>
                <c:pt idx="1">
                  <c:v>10.98488</c:v>
                </c:pt>
                <c:pt idx="2">
                  <c:v>11.008570000000001</c:v>
                </c:pt>
                <c:pt idx="3">
                  <c:v>10.99268</c:v>
                </c:pt>
                <c:pt idx="4">
                  <c:v>11.013299999999999</c:v>
                </c:pt>
                <c:pt idx="5">
                  <c:v>11.015409999999999</c:v>
                </c:pt>
                <c:pt idx="6">
                  <c:v>11.00939</c:v>
                </c:pt>
                <c:pt idx="7">
                  <c:v>11.01107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B6a!$O$5:$O$6</c:f>
              <c:numCache>
                <c:formatCode>0.00</c:formatCode>
                <c:ptCount val="2"/>
                <c:pt idx="0">
                  <c:v>10.473535798826202</c:v>
                </c:pt>
                <c:pt idx="1">
                  <c:v>11.375818698974292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52448"/>
        <c:axId val="376953024"/>
      </c:scatterChart>
      <c:valAx>
        <c:axId val="37695244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53024"/>
        <c:crossesAt val="-10"/>
        <c:crossBetween val="midCat"/>
        <c:majorUnit val="1"/>
      </c:valAx>
      <c:valAx>
        <c:axId val="376953024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95244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B6b!$H$10:$H$334</c:f>
              <c:numCache>
                <c:formatCode>0.00</c:formatCode>
                <c:ptCount val="325"/>
                <c:pt idx="0">
                  <c:v>36.285155000000003</c:v>
                </c:pt>
                <c:pt idx="1">
                  <c:v>36.65408</c:v>
                </c:pt>
                <c:pt idx="2">
                  <c:v>36.779609999999998</c:v>
                </c:pt>
                <c:pt idx="3">
                  <c:v>36.759655000000002</c:v>
                </c:pt>
                <c:pt idx="4">
                  <c:v>36.725219999999993</c:v>
                </c:pt>
                <c:pt idx="5">
                  <c:v>36.730180000000004</c:v>
                </c:pt>
                <c:pt idx="6">
                  <c:v>36.680385000000001</c:v>
                </c:pt>
                <c:pt idx="7">
                  <c:v>36.732124999999996</c:v>
                </c:pt>
                <c:pt idx="8">
                  <c:v>36.732439999999997</c:v>
                </c:pt>
                <c:pt idx="9">
                  <c:v>37.052300000000002</c:v>
                </c:pt>
                <c:pt idx="10">
                  <c:v>37.201075000000003</c:v>
                </c:pt>
                <c:pt idx="11">
                  <c:v>37.067179999999993</c:v>
                </c:pt>
                <c:pt idx="12">
                  <c:v>36.948215000000005</c:v>
                </c:pt>
                <c:pt idx="13">
                  <c:v>36.866789999999995</c:v>
                </c:pt>
                <c:pt idx="14">
                  <c:v>36.728104999999999</c:v>
                </c:pt>
                <c:pt idx="15">
                  <c:v>36.707174999999999</c:v>
                </c:pt>
                <c:pt idx="16">
                  <c:v>36.614939999999997</c:v>
                </c:pt>
                <c:pt idx="17">
                  <c:v>36.670344999999998</c:v>
                </c:pt>
                <c:pt idx="18">
                  <c:v>36.685064999999994</c:v>
                </c:pt>
                <c:pt idx="19">
                  <c:v>36.736525</c:v>
                </c:pt>
                <c:pt idx="20">
                  <c:v>36.569604999999996</c:v>
                </c:pt>
                <c:pt idx="21">
                  <c:v>36.675744999999999</c:v>
                </c:pt>
                <c:pt idx="22">
                  <c:v>36.622695</c:v>
                </c:pt>
                <c:pt idx="23">
                  <c:v>36.591155000000001</c:v>
                </c:pt>
                <c:pt idx="24">
                  <c:v>36.480995</c:v>
                </c:pt>
                <c:pt idx="25">
                  <c:v>36.401634999999999</c:v>
                </c:pt>
                <c:pt idx="26">
                  <c:v>36.301580000000001</c:v>
                </c:pt>
              </c:numCache>
            </c:numRef>
          </c:xVal>
          <c:yVal>
            <c:numRef>
              <c:f>B6b!$G$10:$G$334</c:f>
              <c:numCache>
                <c:formatCode>0.00</c:formatCode>
                <c:ptCount val="325"/>
                <c:pt idx="0">
                  <c:v>10.979215</c:v>
                </c:pt>
                <c:pt idx="1">
                  <c:v>10.982144999999999</c:v>
                </c:pt>
                <c:pt idx="2">
                  <c:v>10.997294999999999</c:v>
                </c:pt>
                <c:pt idx="3">
                  <c:v>10.982614999999999</c:v>
                </c:pt>
                <c:pt idx="4">
                  <c:v>10.989525</c:v>
                </c:pt>
                <c:pt idx="5">
                  <c:v>10.985479999999999</c:v>
                </c:pt>
                <c:pt idx="6">
                  <c:v>10.979195000000001</c:v>
                </c:pt>
                <c:pt idx="7">
                  <c:v>10.993034999999999</c:v>
                </c:pt>
                <c:pt idx="8">
                  <c:v>11.002044999999999</c:v>
                </c:pt>
                <c:pt idx="9">
                  <c:v>11.00426</c:v>
                </c:pt>
                <c:pt idx="10">
                  <c:v>11.008445</c:v>
                </c:pt>
                <c:pt idx="11">
                  <c:v>11.000365</c:v>
                </c:pt>
                <c:pt idx="12">
                  <c:v>10.977415000000001</c:v>
                </c:pt>
                <c:pt idx="13">
                  <c:v>10.993825000000001</c:v>
                </c:pt>
                <c:pt idx="14">
                  <c:v>10.989235000000001</c:v>
                </c:pt>
                <c:pt idx="15">
                  <c:v>10.997215000000001</c:v>
                </c:pt>
                <c:pt idx="16">
                  <c:v>10.984505</c:v>
                </c:pt>
                <c:pt idx="17">
                  <c:v>10.99503</c:v>
                </c:pt>
                <c:pt idx="18">
                  <c:v>10.983945</c:v>
                </c:pt>
                <c:pt idx="19">
                  <c:v>11.004239999999999</c:v>
                </c:pt>
                <c:pt idx="20">
                  <c:v>10.983840000000001</c:v>
                </c:pt>
                <c:pt idx="21">
                  <c:v>10.98333</c:v>
                </c:pt>
                <c:pt idx="22">
                  <c:v>10.976865</c:v>
                </c:pt>
                <c:pt idx="23">
                  <c:v>10.993870000000001</c:v>
                </c:pt>
                <c:pt idx="24">
                  <c:v>10.98887</c:v>
                </c:pt>
                <c:pt idx="25">
                  <c:v>10.961135000000001</c:v>
                </c:pt>
                <c:pt idx="26">
                  <c:v>10.982865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B6b!$P$5:$P$6</c:f>
              <c:numCache>
                <c:formatCode>0.00</c:formatCode>
                <c:ptCount val="2"/>
                <c:pt idx="0">
                  <c:v>10.464387019132735</c:v>
                </c:pt>
                <c:pt idx="1">
                  <c:v>11.406384110126224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59968"/>
        <c:axId val="377660544"/>
      </c:scatterChart>
      <c:valAx>
        <c:axId val="37765996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60544"/>
        <c:crossesAt val="-10"/>
        <c:crossBetween val="midCat"/>
        <c:majorUnit val="1"/>
      </c:valAx>
      <c:valAx>
        <c:axId val="377660544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5996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B6b!$D$10:$D$334</c:f>
              <c:numCache>
                <c:formatCode>0.00</c:formatCode>
                <c:ptCount val="325"/>
                <c:pt idx="0">
                  <c:v>36.526899999999998</c:v>
                </c:pt>
                <c:pt idx="1">
                  <c:v>36.877020000000002</c:v>
                </c:pt>
                <c:pt idx="2">
                  <c:v>37.019399999999997</c:v>
                </c:pt>
                <c:pt idx="3">
                  <c:v>37.016820000000003</c:v>
                </c:pt>
                <c:pt idx="4">
                  <c:v>36.992109999999997</c:v>
                </c:pt>
                <c:pt idx="5">
                  <c:v>36.99689</c:v>
                </c:pt>
                <c:pt idx="6">
                  <c:v>36.952629999999999</c:v>
                </c:pt>
                <c:pt idx="7">
                  <c:v>36.991500000000002</c:v>
                </c:pt>
                <c:pt idx="8">
                  <c:v>37.000929999999997</c:v>
                </c:pt>
                <c:pt idx="9">
                  <c:v>37.473239999999997</c:v>
                </c:pt>
                <c:pt idx="10">
                  <c:v>37.675620000000002</c:v>
                </c:pt>
                <c:pt idx="11">
                  <c:v>37.549259999999997</c:v>
                </c:pt>
                <c:pt idx="12">
                  <c:v>37.39866</c:v>
                </c:pt>
                <c:pt idx="13">
                  <c:v>37.194519999999997</c:v>
                </c:pt>
                <c:pt idx="14">
                  <c:v>37.03913</c:v>
                </c:pt>
                <c:pt idx="15">
                  <c:v>36.993209999999998</c:v>
                </c:pt>
                <c:pt idx="16">
                  <c:v>36.910629999999998</c:v>
                </c:pt>
                <c:pt idx="17">
                  <c:v>36.978270000000002</c:v>
                </c:pt>
                <c:pt idx="18">
                  <c:v>37.002719999999997</c:v>
                </c:pt>
                <c:pt idx="19">
                  <c:v>37.058019999999999</c:v>
                </c:pt>
                <c:pt idx="20">
                  <c:v>36.930619999999998</c:v>
                </c:pt>
                <c:pt idx="21">
                  <c:v>37.118009999999998</c:v>
                </c:pt>
                <c:pt idx="22">
                  <c:v>37.084350000000001</c:v>
                </c:pt>
                <c:pt idx="23">
                  <c:v>37.053910000000002</c:v>
                </c:pt>
                <c:pt idx="24">
                  <c:v>36.930570000000003</c:v>
                </c:pt>
                <c:pt idx="25">
                  <c:v>36.836570000000002</c:v>
                </c:pt>
                <c:pt idx="26">
                  <c:v>36.740450000000003</c:v>
                </c:pt>
              </c:numCache>
            </c:numRef>
          </c:xVal>
          <c:yVal>
            <c:numRef>
              <c:f>B6b!$B$10:$B$334</c:f>
              <c:numCache>
                <c:formatCode>0.00</c:formatCode>
                <c:ptCount val="325"/>
                <c:pt idx="0">
                  <c:v>10.972049999999999</c:v>
                </c:pt>
                <c:pt idx="1">
                  <c:v>10.98014</c:v>
                </c:pt>
                <c:pt idx="2">
                  <c:v>10.98739</c:v>
                </c:pt>
                <c:pt idx="3">
                  <c:v>10.984730000000001</c:v>
                </c:pt>
                <c:pt idx="4">
                  <c:v>10.98451</c:v>
                </c:pt>
                <c:pt idx="5">
                  <c:v>10.9824</c:v>
                </c:pt>
                <c:pt idx="6">
                  <c:v>10.978479999999999</c:v>
                </c:pt>
                <c:pt idx="7">
                  <c:v>10.991669999999999</c:v>
                </c:pt>
                <c:pt idx="8">
                  <c:v>10.993309999999999</c:v>
                </c:pt>
                <c:pt idx="9">
                  <c:v>11.01083</c:v>
                </c:pt>
                <c:pt idx="10">
                  <c:v>11.012119999999999</c:v>
                </c:pt>
                <c:pt idx="11">
                  <c:v>11.00225</c:v>
                </c:pt>
                <c:pt idx="12">
                  <c:v>10.98371</c:v>
                </c:pt>
                <c:pt idx="13">
                  <c:v>10.988490000000001</c:v>
                </c:pt>
                <c:pt idx="14">
                  <c:v>10.98348</c:v>
                </c:pt>
                <c:pt idx="15">
                  <c:v>10.98972</c:v>
                </c:pt>
                <c:pt idx="16">
                  <c:v>10.982530000000001</c:v>
                </c:pt>
                <c:pt idx="17">
                  <c:v>10.989839999999999</c:v>
                </c:pt>
                <c:pt idx="18">
                  <c:v>10.98418</c:v>
                </c:pt>
                <c:pt idx="19">
                  <c:v>10.99934</c:v>
                </c:pt>
                <c:pt idx="20">
                  <c:v>10.988239999999999</c:v>
                </c:pt>
                <c:pt idx="21">
                  <c:v>10.991160000000001</c:v>
                </c:pt>
                <c:pt idx="22">
                  <c:v>10.98958</c:v>
                </c:pt>
                <c:pt idx="23">
                  <c:v>10.98574</c:v>
                </c:pt>
                <c:pt idx="24">
                  <c:v>10.98259</c:v>
                </c:pt>
                <c:pt idx="25">
                  <c:v>10.980130000000001</c:v>
                </c:pt>
                <c:pt idx="26">
                  <c:v>10.9796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B6b!$N$5:$N$6</c:f>
              <c:numCache>
                <c:formatCode>0.00</c:formatCode>
                <c:ptCount val="2"/>
                <c:pt idx="0">
                  <c:v>10.452722855330565</c:v>
                </c:pt>
                <c:pt idx="1">
                  <c:v>11.394719946324056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B6b!$E$10:$E$334</c:f>
              <c:numCache>
                <c:formatCode>0.00</c:formatCode>
                <c:ptCount val="325"/>
                <c:pt idx="0">
                  <c:v>36.043410000000002</c:v>
                </c:pt>
                <c:pt idx="1">
                  <c:v>36.431139999999999</c:v>
                </c:pt>
                <c:pt idx="2">
                  <c:v>36.539819999999999</c:v>
                </c:pt>
                <c:pt idx="3">
                  <c:v>36.502490000000002</c:v>
                </c:pt>
                <c:pt idx="4">
                  <c:v>36.458329999999997</c:v>
                </c:pt>
                <c:pt idx="5">
                  <c:v>36.463470000000001</c:v>
                </c:pt>
                <c:pt idx="6">
                  <c:v>36.408140000000003</c:v>
                </c:pt>
                <c:pt idx="7">
                  <c:v>36.472749999999998</c:v>
                </c:pt>
                <c:pt idx="8">
                  <c:v>36.463949999999997</c:v>
                </c:pt>
                <c:pt idx="9">
                  <c:v>36.631360000000001</c:v>
                </c:pt>
                <c:pt idx="10">
                  <c:v>36.726529999999997</c:v>
                </c:pt>
                <c:pt idx="11">
                  <c:v>36.585099999999997</c:v>
                </c:pt>
                <c:pt idx="12">
                  <c:v>36.497770000000003</c:v>
                </c:pt>
                <c:pt idx="13">
                  <c:v>36.539059999999999</c:v>
                </c:pt>
                <c:pt idx="14">
                  <c:v>36.417079999999999</c:v>
                </c:pt>
                <c:pt idx="15">
                  <c:v>36.421140000000001</c:v>
                </c:pt>
                <c:pt idx="16">
                  <c:v>36.319249999999997</c:v>
                </c:pt>
                <c:pt idx="17">
                  <c:v>36.36242</c:v>
                </c:pt>
                <c:pt idx="18">
                  <c:v>36.36741</c:v>
                </c:pt>
                <c:pt idx="19">
                  <c:v>36.415030000000002</c:v>
                </c:pt>
                <c:pt idx="20">
                  <c:v>36.208590000000001</c:v>
                </c:pt>
                <c:pt idx="21">
                  <c:v>36.23348</c:v>
                </c:pt>
                <c:pt idx="22">
                  <c:v>36.16104</c:v>
                </c:pt>
                <c:pt idx="23">
                  <c:v>36.128399999999999</c:v>
                </c:pt>
                <c:pt idx="24">
                  <c:v>36.031419999999997</c:v>
                </c:pt>
                <c:pt idx="25">
                  <c:v>35.966700000000003</c:v>
                </c:pt>
                <c:pt idx="26">
                  <c:v>35.86271</c:v>
                </c:pt>
              </c:numCache>
            </c:numRef>
          </c:xVal>
          <c:yVal>
            <c:numRef>
              <c:f>B6b!$C$10:$C$334</c:f>
              <c:numCache>
                <c:formatCode>0.00</c:formatCode>
                <c:ptCount val="325"/>
                <c:pt idx="0">
                  <c:v>10.98638</c:v>
                </c:pt>
                <c:pt idx="1">
                  <c:v>10.98415</c:v>
                </c:pt>
                <c:pt idx="2">
                  <c:v>11.007199999999999</c:v>
                </c:pt>
                <c:pt idx="3">
                  <c:v>10.980499999999999</c:v>
                </c:pt>
                <c:pt idx="4">
                  <c:v>10.994540000000001</c:v>
                </c:pt>
                <c:pt idx="5">
                  <c:v>10.98856</c:v>
                </c:pt>
                <c:pt idx="6">
                  <c:v>10.97991</c:v>
                </c:pt>
                <c:pt idx="7">
                  <c:v>10.994400000000001</c:v>
                </c:pt>
                <c:pt idx="8">
                  <c:v>11.01078</c:v>
                </c:pt>
                <c:pt idx="9">
                  <c:v>10.99769</c:v>
                </c:pt>
                <c:pt idx="10">
                  <c:v>11.004770000000001</c:v>
                </c:pt>
                <c:pt idx="11">
                  <c:v>10.998480000000001</c:v>
                </c:pt>
                <c:pt idx="12">
                  <c:v>10.971120000000001</c:v>
                </c:pt>
                <c:pt idx="13">
                  <c:v>10.99916</c:v>
                </c:pt>
                <c:pt idx="14">
                  <c:v>10.99499</c:v>
                </c:pt>
                <c:pt idx="15">
                  <c:v>11.004709999999999</c:v>
                </c:pt>
                <c:pt idx="16">
                  <c:v>10.98648</c:v>
                </c:pt>
                <c:pt idx="17">
                  <c:v>11.000220000000001</c:v>
                </c:pt>
                <c:pt idx="18">
                  <c:v>10.98371</c:v>
                </c:pt>
                <c:pt idx="19">
                  <c:v>11.00914</c:v>
                </c:pt>
                <c:pt idx="20">
                  <c:v>10.97944</c:v>
                </c:pt>
                <c:pt idx="21">
                  <c:v>10.9755</c:v>
                </c:pt>
                <c:pt idx="22">
                  <c:v>10.96415</c:v>
                </c:pt>
                <c:pt idx="23">
                  <c:v>11.002000000000001</c:v>
                </c:pt>
                <c:pt idx="24">
                  <c:v>10.995150000000001</c:v>
                </c:pt>
                <c:pt idx="25">
                  <c:v>10.94214</c:v>
                </c:pt>
                <c:pt idx="26">
                  <c:v>10.986129999999999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B6b!$O$5:$O$6</c:f>
              <c:numCache>
                <c:formatCode>0.00</c:formatCode>
                <c:ptCount val="2"/>
                <c:pt idx="0">
                  <c:v>10.47605118297033</c:v>
                </c:pt>
                <c:pt idx="1">
                  <c:v>11.418048273963821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2272"/>
        <c:axId val="377662848"/>
      </c:scatterChart>
      <c:valAx>
        <c:axId val="37766227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62848"/>
        <c:crossesAt val="-10"/>
        <c:crossBetween val="midCat"/>
        <c:majorUnit val="1"/>
      </c:valAx>
      <c:valAx>
        <c:axId val="377662848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6227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B7a!$H$10:$H$334</c:f>
              <c:numCache>
                <c:formatCode>0.00</c:formatCode>
                <c:ptCount val="325"/>
                <c:pt idx="0">
                  <c:v>37.550004999999999</c:v>
                </c:pt>
                <c:pt idx="1">
                  <c:v>37.882494999999999</c:v>
                </c:pt>
                <c:pt idx="2">
                  <c:v>37.996804999999995</c:v>
                </c:pt>
                <c:pt idx="3">
                  <c:v>38.068624999999997</c:v>
                </c:pt>
                <c:pt idx="4">
                  <c:v>38.115864999999999</c:v>
                </c:pt>
                <c:pt idx="5">
                  <c:v>38.219499999999996</c:v>
                </c:pt>
                <c:pt idx="6">
                  <c:v>38.247434999999996</c:v>
                </c:pt>
                <c:pt idx="7">
                  <c:v>38.258380000000002</c:v>
                </c:pt>
                <c:pt idx="8">
                  <c:v>38.326750000000004</c:v>
                </c:pt>
                <c:pt idx="9">
                  <c:v>38.370760000000004</c:v>
                </c:pt>
                <c:pt idx="10">
                  <c:v>38.43235</c:v>
                </c:pt>
                <c:pt idx="11">
                  <c:v>38.415075000000002</c:v>
                </c:pt>
                <c:pt idx="12">
                  <c:v>38.375895</c:v>
                </c:pt>
                <c:pt idx="13">
                  <c:v>38.381860000000003</c:v>
                </c:pt>
                <c:pt idx="14">
                  <c:v>38.39725</c:v>
                </c:pt>
                <c:pt idx="15">
                  <c:v>38.397549999999995</c:v>
                </c:pt>
                <c:pt idx="16">
                  <c:v>38.396754999999999</c:v>
                </c:pt>
                <c:pt idx="17">
                  <c:v>38.443219999999997</c:v>
                </c:pt>
                <c:pt idx="18">
                  <c:v>38.21266</c:v>
                </c:pt>
                <c:pt idx="19">
                  <c:v>38.041719999999998</c:v>
                </c:pt>
                <c:pt idx="20">
                  <c:v>37.872524999999996</c:v>
                </c:pt>
                <c:pt idx="21">
                  <c:v>37.644265000000004</c:v>
                </c:pt>
                <c:pt idx="22">
                  <c:v>37.501964999999998</c:v>
                </c:pt>
                <c:pt idx="23">
                  <c:v>37.379885000000002</c:v>
                </c:pt>
                <c:pt idx="24">
                  <c:v>37.251094999999999</c:v>
                </c:pt>
                <c:pt idx="25">
                  <c:v>37.260514999999998</c:v>
                </c:pt>
                <c:pt idx="26">
                  <c:v>37.218249999999998</c:v>
                </c:pt>
                <c:pt idx="27">
                  <c:v>37.132975000000002</c:v>
                </c:pt>
                <c:pt idx="28">
                  <c:v>37.115555000000001</c:v>
                </c:pt>
                <c:pt idx="29">
                  <c:v>37.099269999999997</c:v>
                </c:pt>
                <c:pt idx="30">
                  <c:v>36.944470000000003</c:v>
                </c:pt>
                <c:pt idx="31">
                  <c:v>37.024320000000003</c:v>
                </c:pt>
                <c:pt idx="32">
                  <c:v>36.988765000000001</c:v>
                </c:pt>
                <c:pt idx="33">
                  <c:v>36.941490000000002</c:v>
                </c:pt>
                <c:pt idx="34">
                  <c:v>36.936490000000006</c:v>
                </c:pt>
                <c:pt idx="35">
                  <c:v>36.879130000000004</c:v>
                </c:pt>
                <c:pt idx="36">
                  <c:v>36.898560000000003</c:v>
                </c:pt>
                <c:pt idx="37">
                  <c:v>36.879154999999997</c:v>
                </c:pt>
                <c:pt idx="38">
                  <c:v>36.855805000000004</c:v>
                </c:pt>
                <c:pt idx="39">
                  <c:v>36.954340000000002</c:v>
                </c:pt>
                <c:pt idx="40">
                  <c:v>36.944739999999996</c:v>
                </c:pt>
                <c:pt idx="41">
                  <c:v>36.872669999999999</c:v>
                </c:pt>
                <c:pt idx="42">
                  <c:v>36.773740000000004</c:v>
                </c:pt>
                <c:pt idx="43">
                  <c:v>36.727469999999997</c:v>
                </c:pt>
                <c:pt idx="44">
                  <c:v>37.008445000000002</c:v>
                </c:pt>
                <c:pt idx="45">
                  <c:v>37.410934999999995</c:v>
                </c:pt>
                <c:pt idx="46">
                  <c:v>37.556380000000004</c:v>
                </c:pt>
                <c:pt idx="47">
                  <c:v>37.697964999999996</c:v>
                </c:pt>
                <c:pt idx="48">
                  <c:v>37.871920000000003</c:v>
                </c:pt>
                <c:pt idx="49">
                  <c:v>37.961424999999998</c:v>
                </c:pt>
                <c:pt idx="50">
                  <c:v>38.032330000000002</c:v>
                </c:pt>
                <c:pt idx="51">
                  <c:v>38.022320000000001</c:v>
                </c:pt>
                <c:pt idx="52">
                  <c:v>38.083285000000004</c:v>
                </c:pt>
                <c:pt idx="53">
                  <c:v>38.152099999999997</c:v>
                </c:pt>
                <c:pt idx="54">
                  <c:v>38.137725000000003</c:v>
                </c:pt>
                <c:pt idx="55">
                  <c:v>38.106864999999999</c:v>
                </c:pt>
                <c:pt idx="56">
                  <c:v>38.180624999999999</c:v>
                </c:pt>
                <c:pt idx="57">
                  <c:v>38.188739999999996</c:v>
                </c:pt>
                <c:pt idx="58">
                  <c:v>38.238154999999999</c:v>
                </c:pt>
                <c:pt idx="59">
                  <c:v>38.241574999999997</c:v>
                </c:pt>
                <c:pt idx="60">
                  <c:v>38.237939999999995</c:v>
                </c:pt>
                <c:pt idx="61">
                  <c:v>38.287984999999999</c:v>
                </c:pt>
                <c:pt idx="62">
                  <c:v>38.289874999999995</c:v>
                </c:pt>
                <c:pt idx="63">
                  <c:v>38.218409999999999</c:v>
                </c:pt>
                <c:pt idx="64">
                  <c:v>38.043184999999994</c:v>
                </c:pt>
                <c:pt idx="65">
                  <c:v>37.77413</c:v>
                </c:pt>
                <c:pt idx="66">
                  <c:v>37.532339999999998</c:v>
                </c:pt>
                <c:pt idx="67">
                  <c:v>37.398295000000005</c:v>
                </c:pt>
                <c:pt idx="68">
                  <c:v>37.247029999999995</c:v>
                </c:pt>
                <c:pt idx="69">
                  <c:v>37.118809999999996</c:v>
                </c:pt>
                <c:pt idx="70">
                  <c:v>37.063034999999999</c:v>
                </c:pt>
                <c:pt idx="71">
                  <c:v>37.010549999999995</c:v>
                </c:pt>
                <c:pt idx="72">
                  <c:v>36.935434999999998</c:v>
                </c:pt>
                <c:pt idx="73">
                  <c:v>36.882865000000002</c:v>
                </c:pt>
                <c:pt idx="74">
                  <c:v>36.848990000000001</c:v>
                </c:pt>
                <c:pt idx="75">
                  <c:v>36.738334999999999</c:v>
                </c:pt>
                <c:pt idx="76">
                  <c:v>36.764760000000003</c:v>
                </c:pt>
                <c:pt idx="77">
                  <c:v>36.678145000000001</c:v>
                </c:pt>
                <c:pt idx="78">
                  <c:v>36.619254999999995</c:v>
                </c:pt>
                <c:pt idx="79">
                  <c:v>36.690150000000003</c:v>
                </c:pt>
                <c:pt idx="80">
                  <c:v>36.660074999999999</c:v>
                </c:pt>
                <c:pt idx="81">
                  <c:v>36.603719999999996</c:v>
                </c:pt>
                <c:pt idx="82">
                  <c:v>36.690659999999994</c:v>
                </c:pt>
                <c:pt idx="83">
                  <c:v>36.657655000000005</c:v>
                </c:pt>
                <c:pt idx="84">
                  <c:v>36.645830000000004</c:v>
                </c:pt>
                <c:pt idx="85">
                  <c:v>36.661969999999997</c:v>
                </c:pt>
                <c:pt idx="86">
                  <c:v>36.700935000000001</c:v>
                </c:pt>
              </c:numCache>
            </c:numRef>
          </c:xVal>
          <c:yVal>
            <c:numRef>
              <c:f>B7a!$G$10:$G$334</c:f>
              <c:numCache>
                <c:formatCode>0.00</c:formatCode>
                <c:ptCount val="325"/>
                <c:pt idx="0">
                  <c:v>12.872465</c:v>
                </c:pt>
                <c:pt idx="1">
                  <c:v>12.884830000000001</c:v>
                </c:pt>
                <c:pt idx="2">
                  <c:v>12.88115</c:v>
                </c:pt>
                <c:pt idx="3">
                  <c:v>12.8857</c:v>
                </c:pt>
                <c:pt idx="4">
                  <c:v>12.894765</c:v>
                </c:pt>
                <c:pt idx="5">
                  <c:v>12.890795000000001</c:v>
                </c:pt>
                <c:pt idx="6">
                  <c:v>12.895755000000001</c:v>
                </c:pt>
                <c:pt idx="7">
                  <c:v>12.897235</c:v>
                </c:pt>
                <c:pt idx="8">
                  <c:v>12.888030000000001</c:v>
                </c:pt>
                <c:pt idx="9">
                  <c:v>12.90601</c:v>
                </c:pt>
                <c:pt idx="10">
                  <c:v>12.903255</c:v>
                </c:pt>
                <c:pt idx="11">
                  <c:v>12.907299999999999</c:v>
                </c:pt>
                <c:pt idx="12">
                  <c:v>12.900144999999998</c:v>
                </c:pt>
                <c:pt idx="13">
                  <c:v>12.901475</c:v>
                </c:pt>
                <c:pt idx="14">
                  <c:v>12.893385</c:v>
                </c:pt>
                <c:pt idx="15">
                  <c:v>12.88308</c:v>
                </c:pt>
                <c:pt idx="16">
                  <c:v>12.897690000000001</c:v>
                </c:pt>
                <c:pt idx="17">
                  <c:v>12.903169999999999</c:v>
                </c:pt>
                <c:pt idx="18">
                  <c:v>12.89278</c:v>
                </c:pt>
                <c:pt idx="19">
                  <c:v>12.88578</c:v>
                </c:pt>
                <c:pt idx="20">
                  <c:v>12.882494999999999</c:v>
                </c:pt>
                <c:pt idx="21">
                  <c:v>12.866630000000001</c:v>
                </c:pt>
                <c:pt idx="22">
                  <c:v>12.860399999999998</c:v>
                </c:pt>
                <c:pt idx="23">
                  <c:v>12.857749999999999</c:v>
                </c:pt>
                <c:pt idx="24">
                  <c:v>12.850495</c:v>
                </c:pt>
                <c:pt idx="25">
                  <c:v>12.854405</c:v>
                </c:pt>
                <c:pt idx="26">
                  <c:v>12.852060000000002</c:v>
                </c:pt>
                <c:pt idx="27">
                  <c:v>12.850145000000001</c:v>
                </c:pt>
                <c:pt idx="28">
                  <c:v>12.848905</c:v>
                </c:pt>
                <c:pt idx="29">
                  <c:v>12.854225</c:v>
                </c:pt>
                <c:pt idx="30">
                  <c:v>12.838805000000001</c:v>
                </c:pt>
                <c:pt idx="31">
                  <c:v>12.85106</c:v>
                </c:pt>
                <c:pt idx="32">
                  <c:v>12.843985</c:v>
                </c:pt>
                <c:pt idx="33">
                  <c:v>12.845939999999999</c:v>
                </c:pt>
                <c:pt idx="34">
                  <c:v>12.84355</c:v>
                </c:pt>
                <c:pt idx="35">
                  <c:v>12.846625</c:v>
                </c:pt>
                <c:pt idx="36">
                  <c:v>12.847315</c:v>
                </c:pt>
                <c:pt idx="37">
                  <c:v>12.84384</c:v>
                </c:pt>
                <c:pt idx="38">
                  <c:v>12.840555</c:v>
                </c:pt>
                <c:pt idx="39">
                  <c:v>12.847100000000001</c:v>
                </c:pt>
                <c:pt idx="40">
                  <c:v>12.848125</c:v>
                </c:pt>
                <c:pt idx="41">
                  <c:v>12.850065000000001</c:v>
                </c:pt>
                <c:pt idx="42">
                  <c:v>12.844825</c:v>
                </c:pt>
                <c:pt idx="43">
                  <c:v>12.832995</c:v>
                </c:pt>
                <c:pt idx="44">
                  <c:v>12.838474999999999</c:v>
                </c:pt>
                <c:pt idx="45">
                  <c:v>12.867355</c:v>
                </c:pt>
                <c:pt idx="46">
                  <c:v>12.873085</c:v>
                </c:pt>
                <c:pt idx="47">
                  <c:v>12.878305000000001</c:v>
                </c:pt>
                <c:pt idx="48">
                  <c:v>12.880955</c:v>
                </c:pt>
                <c:pt idx="49">
                  <c:v>12.884440000000001</c:v>
                </c:pt>
                <c:pt idx="50">
                  <c:v>12.889135</c:v>
                </c:pt>
                <c:pt idx="51">
                  <c:v>12.886614999999999</c:v>
                </c:pt>
                <c:pt idx="52">
                  <c:v>12.887599999999999</c:v>
                </c:pt>
                <c:pt idx="53">
                  <c:v>12.896985000000001</c:v>
                </c:pt>
                <c:pt idx="54">
                  <c:v>12.890215000000001</c:v>
                </c:pt>
                <c:pt idx="55">
                  <c:v>12.885204999999999</c:v>
                </c:pt>
                <c:pt idx="56">
                  <c:v>12.886839999999999</c:v>
                </c:pt>
                <c:pt idx="57">
                  <c:v>12.89471</c:v>
                </c:pt>
                <c:pt idx="58">
                  <c:v>12.89678</c:v>
                </c:pt>
                <c:pt idx="59">
                  <c:v>12.89836</c:v>
                </c:pt>
                <c:pt idx="60">
                  <c:v>12.888445000000001</c:v>
                </c:pt>
                <c:pt idx="61">
                  <c:v>12.892775</c:v>
                </c:pt>
                <c:pt idx="62">
                  <c:v>12.897805</c:v>
                </c:pt>
                <c:pt idx="63">
                  <c:v>12.888945</c:v>
                </c:pt>
                <c:pt idx="64">
                  <c:v>12.883405</c:v>
                </c:pt>
                <c:pt idx="65">
                  <c:v>12.87039</c:v>
                </c:pt>
                <c:pt idx="66">
                  <c:v>12.863624999999999</c:v>
                </c:pt>
                <c:pt idx="67">
                  <c:v>12.853905000000001</c:v>
                </c:pt>
                <c:pt idx="68">
                  <c:v>12.847999999999999</c:v>
                </c:pt>
                <c:pt idx="69">
                  <c:v>12.846515</c:v>
                </c:pt>
                <c:pt idx="70">
                  <c:v>12.844760000000001</c:v>
                </c:pt>
                <c:pt idx="71">
                  <c:v>12.84413</c:v>
                </c:pt>
                <c:pt idx="72">
                  <c:v>12.83858</c:v>
                </c:pt>
                <c:pt idx="73">
                  <c:v>12.838315000000001</c:v>
                </c:pt>
                <c:pt idx="74">
                  <c:v>12.840250000000001</c:v>
                </c:pt>
                <c:pt idx="75">
                  <c:v>12.83755</c:v>
                </c:pt>
                <c:pt idx="76">
                  <c:v>12.835100000000001</c:v>
                </c:pt>
                <c:pt idx="77">
                  <c:v>12.84226</c:v>
                </c:pt>
                <c:pt idx="78">
                  <c:v>12.833765</c:v>
                </c:pt>
                <c:pt idx="79">
                  <c:v>12.837589999999999</c:v>
                </c:pt>
                <c:pt idx="80">
                  <c:v>12.831894999999999</c:v>
                </c:pt>
                <c:pt idx="81">
                  <c:v>12.836869999999999</c:v>
                </c:pt>
                <c:pt idx="82">
                  <c:v>12.832995</c:v>
                </c:pt>
                <c:pt idx="83">
                  <c:v>12.831530000000001</c:v>
                </c:pt>
                <c:pt idx="84">
                  <c:v>12.83081</c:v>
                </c:pt>
                <c:pt idx="85">
                  <c:v>12.834655</c:v>
                </c:pt>
                <c:pt idx="86">
                  <c:v>12.831624999999999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B7a!$P$5:$P$6</c:f>
              <c:numCache>
                <c:formatCode>0.00</c:formatCode>
                <c:ptCount val="2"/>
                <c:pt idx="0">
                  <c:v>12.201695549773792</c:v>
                </c:pt>
                <c:pt idx="1">
                  <c:v>13.339322029816959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5152"/>
        <c:axId val="377665728"/>
      </c:scatterChart>
      <c:valAx>
        <c:axId val="37766515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65728"/>
        <c:crossesAt val="-10"/>
        <c:crossBetween val="midCat"/>
        <c:majorUnit val="1"/>
      </c:valAx>
      <c:valAx>
        <c:axId val="377665728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6651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B7a!$D$10:$D$334</c:f>
              <c:numCache>
                <c:formatCode>0.00</c:formatCode>
                <c:ptCount val="325"/>
                <c:pt idx="0">
                  <c:v>37.722709999999999</c:v>
                </c:pt>
                <c:pt idx="1">
                  <c:v>38.061489999999999</c:v>
                </c:pt>
                <c:pt idx="2">
                  <c:v>38.189909999999998</c:v>
                </c:pt>
                <c:pt idx="3">
                  <c:v>38.272730000000003</c:v>
                </c:pt>
                <c:pt idx="4">
                  <c:v>38.305540000000001</c:v>
                </c:pt>
                <c:pt idx="5">
                  <c:v>38.412059999999997</c:v>
                </c:pt>
                <c:pt idx="6">
                  <c:v>38.441980000000001</c:v>
                </c:pt>
                <c:pt idx="7">
                  <c:v>38.45402</c:v>
                </c:pt>
                <c:pt idx="8">
                  <c:v>38.527729999999998</c:v>
                </c:pt>
                <c:pt idx="9">
                  <c:v>38.575099999999999</c:v>
                </c:pt>
                <c:pt idx="10">
                  <c:v>38.640929999999997</c:v>
                </c:pt>
                <c:pt idx="11">
                  <c:v>38.619039999999998</c:v>
                </c:pt>
                <c:pt idx="12">
                  <c:v>38.571060000000003</c:v>
                </c:pt>
                <c:pt idx="13">
                  <c:v>38.584139999999998</c:v>
                </c:pt>
                <c:pt idx="14">
                  <c:v>38.607680000000002</c:v>
                </c:pt>
                <c:pt idx="15">
                  <c:v>38.620759999999997</c:v>
                </c:pt>
                <c:pt idx="16">
                  <c:v>38.659280000000003</c:v>
                </c:pt>
                <c:pt idx="17">
                  <c:v>38.830930000000002</c:v>
                </c:pt>
                <c:pt idx="18">
                  <c:v>38.612769999999998</c:v>
                </c:pt>
                <c:pt idx="19">
                  <c:v>38.434199999999997</c:v>
                </c:pt>
                <c:pt idx="20">
                  <c:v>38.265099999999997</c:v>
                </c:pt>
                <c:pt idx="21">
                  <c:v>38.034610000000001</c:v>
                </c:pt>
                <c:pt idx="22">
                  <c:v>37.877130000000001</c:v>
                </c:pt>
                <c:pt idx="23">
                  <c:v>37.75891</c:v>
                </c:pt>
                <c:pt idx="24">
                  <c:v>37.624420000000001</c:v>
                </c:pt>
                <c:pt idx="25">
                  <c:v>37.624139999999997</c:v>
                </c:pt>
                <c:pt idx="26">
                  <c:v>37.586919999999999</c:v>
                </c:pt>
                <c:pt idx="27">
                  <c:v>37.504339999999999</c:v>
                </c:pt>
                <c:pt idx="28">
                  <c:v>37.481670000000001</c:v>
                </c:pt>
                <c:pt idx="29">
                  <c:v>37.460749999999997</c:v>
                </c:pt>
                <c:pt idx="30">
                  <c:v>37.303820000000002</c:v>
                </c:pt>
                <c:pt idx="31">
                  <c:v>37.38729</c:v>
                </c:pt>
                <c:pt idx="32">
                  <c:v>37.344279999999998</c:v>
                </c:pt>
                <c:pt idx="33">
                  <c:v>37.304459999999999</c:v>
                </c:pt>
                <c:pt idx="34">
                  <c:v>37.295140000000004</c:v>
                </c:pt>
                <c:pt idx="35">
                  <c:v>37.230930000000001</c:v>
                </c:pt>
                <c:pt idx="36">
                  <c:v>37.250120000000003</c:v>
                </c:pt>
                <c:pt idx="37">
                  <c:v>37.230330000000002</c:v>
                </c:pt>
                <c:pt idx="38">
                  <c:v>37.207180000000001</c:v>
                </c:pt>
                <c:pt idx="39">
                  <c:v>37.30782</c:v>
                </c:pt>
                <c:pt idx="40">
                  <c:v>37.301099999999998</c:v>
                </c:pt>
                <c:pt idx="41">
                  <c:v>37.220320000000001</c:v>
                </c:pt>
                <c:pt idx="42">
                  <c:v>37.126829999999998</c:v>
                </c:pt>
                <c:pt idx="43">
                  <c:v>37.082639999999998</c:v>
                </c:pt>
                <c:pt idx="44">
                  <c:v>37.31653</c:v>
                </c:pt>
                <c:pt idx="45">
                  <c:v>37.601019999999998</c:v>
                </c:pt>
                <c:pt idx="46">
                  <c:v>37.73292</c:v>
                </c:pt>
                <c:pt idx="47">
                  <c:v>37.87238</c:v>
                </c:pt>
                <c:pt idx="48">
                  <c:v>38.053330000000003</c:v>
                </c:pt>
                <c:pt idx="49">
                  <c:v>38.152909999999999</c:v>
                </c:pt>
                <c:pt idx="50">
                  <c:v>38.223120000000002</c:v>
                </c:pt>
                <c:pt idx="51">
                  <c:v>38.209800000000001</c:v>
                </c:pt>
                <c:pt idx="52">
                  <c:v>38.28857</c:v>
                </c:pt>
                <c:pt idx="53">
                  <c:v>38.355179999999997</c:v>
                </c:pt>
                <c:pt idx="54">
                  <c:v>38.338239999999999</c:v>
                </c:pt>
                <c:pt idx="55">
                  <c:v>38.30574</c:v>
                </c:pt>
                <c:pt idx="56">
                  <c:v>38.38841</c:v>
                </c:pt>
                <c:pt idx="57">
                  <c:v>38.399180000000001</c:v>
                </c:pt>
                <c:pt idx="58">
                  <c:v>38.433729999999997</c:v>
                </c:pt>
                <c:pt idx="59">
                  <c:v>38.440739999999998</c:v>
                </c:pt>
                <c:pt idx="60">
                  <c:v>38.434579999999997</c:v>
                </c:pt>
                <c:pt idx="61">
                  <c:v>38.49783</c:v>
                </c:pt>
                <c:pt idx="62">
                  <c:v>38.52158</c:v>
                </c:pt>
                <c:pt idx="63">
                  <c:v>38.59901</c:v>
                </c:pt>
                <c:pt idx="64">
                  <c:v>38.433779999999999</c:v>
                </c:pt>
                <c:pt idx="65">
                  <c:v>38.163080000000001</c:v>
                </c:pt>
                <c:pt idx="66">
                  <c:v>37.918109999999999</c:v>
                </c:pt>
                <c:pt idx="67">
                  <c:v>37.783560000000001</c:v>
                </c:pt>
                <c:pt idx="68">
                  <c:v>37.62623</c:v>
                </c:pt>
                <c:pt idx="69">
                  <c:v>37.496070000000003</c:v>
                </c:pt>
                <c:pt idx="70">
                  <c:v>37.437109999999997</c:v>
                </c:pt>
                <c:pt idx="71">
                  <c:v>37.381239999999998</c:v>
                </c:pt>
                <c:pt idx="72">
                  <c:v>37.304220000000001</c:v>
                </c:pt>
                <c:pt idx="73">
                  <c:v>37.246630000000003</c:v>
                </c:pt>
                <c:pt idx="74">
                  <c:v>37.212510000000002</c:v>
                </c:pt>
                <c:pt idx="75">
                  <c:v>37.092590000000001</c:v>
                </c:pt>
                <c:pt idx="76">
                  <c:v>37.128140000000002</c:v>
                </c:pt>
                <c:pt idx="77">
                  <c:v>37.032550000000001</c:v>
                </c:pt>
                <c:pt idx="78">
                  <c:v>36.970419999999997</c:v>
                </c:pt>
                <c:pt idx="79">
                  <c:v>37.040779999999998</c:v>
                </c:pt>
                <c:pt idx="80">
                  <c:v>37.007759999999998</c:v>
                </c:pt>
                <c:pt idx="81">
                  <c:v>36.952249999999999</c:v>
                </c:pt>
                <c:pt idx="82">
                  <c:v>37.040669999999999</c:v>
                </c:pt>
                <c:pt idx="83">
                  <c:v>37.003970000000002</c:v>
                </c:pt>
                <c:pt idx="84">
                  <c:v>36.997909999999997</c:v>
                </c:pt>
                <c:pt idx="85">
                  <c:v>37.004109999999997</c:v>
                </c:pt>
                <c:pt idx="86">
                  <c:v>37.048290000000001</c:v>
                </c:pt>
              </c:numCache>
            </c:numRef>
          </c:xVal>
          <c:yVal>
            <c:numRef>
              <c:f>B7a!$B$10:$B$334</c:f>
              <c:numCache>
                <c:formatCode>0.00</c:formatCode>
                <c:ptCount val="325"/>
                <c:pt idx="0">
                  <c:v>12.838799999999999</c:v>
                </c:pt>
                <c:pt idx="1">
                  <c:v>12.85229</c:v>
                </c:pt>
                <c:pt idx="2">
                  <c:v>12.857339999999999</c:v>
                </c:pt>
                <c:pt idx="3">
                  <c:v>12.86483</c:v>
                </c:pt>
                <c:pt idx="4">
                  <c:v>12.861269999999999</c:v>
                </c:pt>
                <c:pt idx="5">
                  <c:v>12.87012</c:v>
                </c:pt>
                <c:pt idx="6">
                  <c:v>12.87377</c:v>
                </c:pt>
                <c:pt idx="7">
                  <c:v>12.87355</c:v>
                </c:pt>
                <c:pt idx="8">
                  <c:v>12.873749999999999</c:v>
                </c:pt>
                <c:pt idx="9">
                  <c:v>12.882149999999999</c:v>
                </c:pt>
                <c:pt idx="10">
                  <c:v>12.885819999999999</c:v>
                </c:pt>
                <c:pt idx="11">
                  <c:v>12.88266</c:v>
                </c:pt>
                <c:pt idx="12">
                  <c:v>12.876019999999999</c:v>
                </c:pt>
                <c:pt idx="13">
                  <c:v>12.879349999999999</c:v>
                </c:pt>
                <c:pt idx="14">
                  <c:v>12.87425</c:v>
                </c:pt>
                <c:pt idx="15">
                  <c:v>12.875249999999999</c:v>
                </c:pt>
                <c:pt idx="16">
                  <c:v>12.885479999999999</c:v>
                </c:pt>
                <c:pt idx="17">
                  <c:v>12.89298</c:v>
                </c:pt>
                <c:pt idx="18">
                  <c:v>12.88082</c:v>
                </c:pt>
                <c:pt idx="19">
                  <c:v>12.872729999999999</c:v>
                </c:pt>
                <c:pt idx="20">
                  <c:v>12.865349999999999</c:v>
                </c:pt>
                <c:pt idx="21">
                  <c:v>12.84812</c:v>
                </c:pt>
                <c:pt idx="22">
                  <c:v>12.840819999999999</c:v>
                </c:pt>
                <c:pt idx="23">
                  <c:v>12.83882</c:v>
                </c:pt>
                <c:pt idx="24">
                  <c:v>12.82755</c:v>
                </c:pt>
                <c:pt idx="25">
                  <c:v>12.835459999999999</c:v>
                </c:pt>
                <c:pt idx="26">
                  <c:v>12.83192</c:v>
                </c:pt>
                <c:pt idx="27">
                  <c:v>12.82926</c:v>
                </c:pt>
                <c:pt idx="28">
                  <c:v>12.82443</c:v>
                </c:pt>
                <c:pt idx="29">
                  <c:v>12.83286</c:v>
                </c:pt>
                <c:pt idx="30">
                  <c:v>12.81598</c:v>
                </c:pt>
                <c:pt idx="31">
                  <c:v>12.827589999999999</c:v>
                </c:pt>
                <c:pt idx="32">
                  <c:v>12.823419999999999</c:v>
                </c:pt>
                <c:pt idx="33">
                  <c:v>12.822849999999999</c:v>
                </c:pt>
                <c:pt idx="34">
                  <c:v>12.82199</c:v>
                </c:pt>
                <c:pt idx="35">
                  <c:v>12.824389999999999</c:v>
                </c:pt>
                <c:pt idx="36">
                  <c:v>12.82348</c:v>
                </c:pt>
                <c:pt idx="37">
                  <c:v>12.8217</c:v>
                </c:pt>
                <c:pt idx="38">
                  <c:v>12.82033</c:v>
                </c:pt>
                <c:pt idx="39">
                  <c:v>12.82638</c:v>
                </c:pt>
                <c:pt idx="40">
                  <c:v>12.82634</c:v>
                </c:pt>
                <c:pt idx="41">
                  <c:v>12.82666</c:v>
                </c:pt>
                <c:pt idx="42">
                  <c:v>12.821669999999999</c:v>
                </c:pt>
                <c:pt idx="43">
                  <c:v>12.813599999999999</c:v>
                </c:pt>
                <c:pt idx="44">
                  <c:v>12.809429999999999</c:v>
                </c:pt>
                <c:pt idx="45">
                  <c:v>12.8308</c:v>
                </c:pt>
                <c:pt idx="46">
                  <c:v>12.83677</c:v>
                </c:pt>
                <c:pt idx="47">
                  <c:v>12.845409999999999</c:v>
                </c:pt>
                <c:pt idx="48">
                  <c:v>12.85454</c:v>
                </c:pt>
                <c:pt idx="49">
                  <c:v>12.85181</c:v>
                </c:pt>
                <c:pt idx="50">
                  <c:v>12.85708</c:v>
                </c:pt>
                <c:pt idx="51">
                  <c:v>12.856779999999999</c:v>
                </c:pt>
                <c:pt idx="52">
                  <c:v>12.856069999999999</c:v>
                </c:pt>
                <c:pt idx="53">
                  <c:v>12.86218</c:v>
                </c:pt>
                <c:pt idx="54">
                  <c:v>12.8619</c:v>
                </c:pt>
                <c:pt idx="55">
                  <c:v>12.866109999999999</c:v>
                </c:pt>
                <c:pt idx="56">
                  <c:v>12.8653</c:v>
                </c:pt>
                <c:pt idx="57">
                  <c:v>12.865079999999999</c:v>
                </c:pt>
                <c:pt idx="58">
                  <c:v>12.87018</c:v>
                </c:pt>
                <c:pt idx="59">
                  <c:v>12.871559999999999</c:v>
                </c:pt>
                <c:pt idx="60">
                  <c:v>12.868079999999999</c:v>
                </c:pt>
                <c:pt idx="61">
                  <c:v>12.87269</c:v>
                </c:pt>
                <c:pt idx="62">
                  <c:v>12.876379999999999</c:v>
                </c:pt>
                <c:pt idx="63">
                  <c:v>12.877319999999999</c:v>
                </c:pt>
                <c:pt idx="64">
                  <c:v>12.870419999999999</c:v>
                </c:pt>
                <c:pt idx="65">
                  <c:v>12.85332</c:v>
                </c:pt>
                <c:pt idx="66">
                  <c:v>12.848459999999999</c:v>
                </c:pt>
                <c:pt idx="67">
                  <c:v>12.837909999999999</c:v>
                </c:pt>
                <c:pt idx="68">
                  <c:v>12.830489999999999</c:v>
                </c:pt>
                <c:pt idx="69">
                  <c:v>12.828809999999999</c:v>
                </c:pt>
                <c:pt idx="70">
                  <c:v>12.827109999999999</c:v>
                </c:pt>
                <c:pt idx="71">
                  <c:v>12.8247</c:v>
                </c:pt>
                <c:pt idx="72">
                  <c:v>12.82136</c:v>
                </c:pt>
                <c:pt idx="73">
                  <c:v>12.8178</c:v>
                </c:pt>
                <c:pt idx="74">
                  <c:v>12.820829999999999</c:v>
                </c:pt>
                <c:pt idx="75">
                  <c:v>12.81725</c:v>
                </c:pt>
                <c:pt idx="76">
                  <c:v>12.814119999999999</c:v>
                </c:pt>
                <c:pt idx="77">
                  <c:v>12.817829999999999</c:v>
                </c:pt>
                <c:pt idx="78">
                  <c:v>12.81392</c:v>
                </c:pt>
                <c:pt idx="79">
                  <c:v>12.820039999999999</c:v>
                </c:pt>
                <c:pt idx="80">
                  <c:v>12.81401</c:v>
                </c:pt>
                <c:pt idx="81">
                  <c:v>12.816419999999999</c:v>
                </c:pt>
                <c:pt idx="82">
                  <c:v>12.81324</c:v>
                </c:pt>
                <c:pt idx="83">
                  <c:v>12.81325</c:v>
                </c:pt>
                <c:pt idx="84">
                  <c:v>12.81263</c:v>
                </c:pt>
                <c:pt idx="85">
                  <c:v>12.813459999999999</c:v>
                </c:pt>
                <c:pt idx="86">
                  <c:v>12.813889999999999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B7a!$N$5:$N$6</c:f>
              <c:numCache>
                <c:formatCode>0.00</c:formatCode>
                <c:ptCount val="2"/>
                <c:pt idx="0">
                  <c:v>12.168584429221845</c:v>
                </c:pt>
                <c:pt idx="1">
                  <c:v>13.306210909265012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B7a!$E$10:$E$334</c:f>
              <c:numCache>
                <c:formatCode>0.00</c:formatCode>
                <c:ptCount val="325"/>
                <c:pt idx="0">
                  <c:v>37.377299999999998</c:v>
                </c:pt>
                <c:pt idx="1">
                  <c:v>37.703499999999998</c:v>
                </c:pt>
                <c:pt idx="2">
                  <c:v>37.803699999999999</c:v>
                </c:pt>
                <c:pt idx="3">
                  <c:v>37.864519999999999</c:v>
                </c:pt>
                <c:pt idx="4">
                  <c:v>37.926189999999998</c:v>
                </c:pt>
                <c:pt idx="5">
                  <c:v>38.026940000000003</c:v>
                </c:pt>
                <c:pt idx="6">
                  <c:v>38.052889999999998</c:v>
                </c:pt>
                <c:pt idx="7">
                  <c:v>38.062739999999998</c:v>
                </c:pt>
                <c:pt idx="8">
                  <c:v>38.125770000000003</c:v>
                </c:pt>
                <c:pt idx="9">
                  <c:v>38.166420000000002</c:v>
                </c:pt>
                <c:pt idx="10">
                  <c:v>38.223770000000002</c:v>
                </c:pt>
                <c:pt idx="11">
                  <c:v>38.211109999999998</c:v>
                </c:pt>
                <c:pt idx="12">
                  <c:v>38.180729999999997</c:v>
                </c:pt>
                <c:pt idx="13">
                  <c:v>38.179580000000001</c:v>
                </c:pt>
                <c:pt idx="14">
                  <c:v>38.186819999999997</c:v>
                </c:pt>
                <c:pt idx="15">
                  <c:v>38.174340000000001</c:v>
                </c:pt>
                <c:pt idx="16">
                  <c:v>38.134230000000002</c:v>
                </c:pt>
                <c:pt idx="17">
                  <c:v>38.055509999999998</c:v>
                </c:pt>
                <c:pt idx="18">
                  <c:v>37.812550000000002</c:v>
                </c:pt>
                <c:pt idx="19">
                  <c:v>37.649239999999999</c:v>
                </c:pt>
                <c:pt idx="20">
                  <c:v>37.479950000000002</c:v>
                </c:pt>
                <c:pt idx="21">
                  <c:v>37.253920000000001</c:v>
                </c:pt>
                <c:pt idx="22">
                  <c:v>37.126800000000003</c:v>
                </c:pt>
                <c:pt idx="23">
                  <c:v>37.000860000000003</c:v>
                </c:pt>
                <c:pt idx="24">
                  <c:v>36.877769999999998</c:v>
                </c:pt>
                <c:pt idx="25">
                  <c:v>36.896889999999999</c:v>
                </c:pt>
                <c:pt idx="26">
                  <c:v>36.849580000000003</c:v>
                </c:pt>
                <c:pt idx="27">
                  <c:v>36.761609999999997</c:v>
                </c:pt>
                <c:pt idx="28">
                  <c:v>36.74944</c:v>
                </c:pt>
                <c:pt idx="29">
                  <c:v>36.737789999999997</c:v>
                </c:pt>
                <c:pt idx="30">
                  <c:v>36.585120000000003</c:v>
                </c:pt>
                <c:pt idx="31">
                  <c:v>36.661349999999999</c:v>
                </c:pt>
                <c:pt idx="32">
                  <c:v>36.633249999999997</c:v>
                </c:pt>
                <c:pt idx="33">
                  <c:v>36.578519999999997</c:v>
                </c:pt>
                <c:pt idx="34">
                  <c:v>36.577840000000002</c:v>
                </c:pt>
                <c:pt idx="35">
                  <c:v>36.527329999999999</c:v>
                </c:pt>
                <c:pt idx="36">
                  <c:v>36.546999999999997</c:v>
                </c:pt>
                <c:pt idx="37">
                  <c:v>36.527979999999999</c:v>
                </c:pt>
                <c:pt idx="38">
                  <c:v>36.504429999999999</c:v>
                </c:pt>
                <c:pt idx="39">
                  <c:v>36.600859999999997</c:v>
                </c:pt>
                <c:pt idx="40">
                  <c:v>36.588380000000001</c:v>
                </c:pt>
                <c:pt idx="41">
                  <c:v>36.525019999999998</c:v>
                </c:pt>
                <c:pt idx="42">
                  <c:v>36.420650000000002</c:v>
                </c:pt>
                <c:pt idx="43">
                  <c:v>36.372300000000003</c:v>
                </c:pt>
                <c:pt idx="44">
                  <c:v>36.700360000000003</c:v>
                </c:pt>
                <c:pt idx="45">
                  <c:v>37.220849999999999</c:v>
                </c:pt>
                <c:pt idx="46">
                  <c:v>37.379840000000002</c:v>
                </c:pt>
                <c:pt idx="47">
                  <c:v>37.52355</c:v>
                </c:pt>
                <c:pt idx="48">
                  <c:v>37.690510000000003</c:v>
                </c:pt>
                <c:pt idx="49">
                  <c:v>37.769939999999998</c:v>
                </c:pt>
                <c:pt idx="50">
                  <c:v>37.841540000000002</c:v>
                </c:pt>
                <c:pt idx="51">
                  <c:v>37.83484</c:v>
                </c:pt>
                <c:pt idx="52">
                  <c:v>37.878</c:v>
                </c:pt>
                <c:pt idx="53">
                  <c:v>37.949019999999997</c:v>
                </c:pt>
                <c:pt idx="54">
                  <c:v>37.93721</c:v>
                </c:pt>
                <c:pt idx="55">
                  <c:v>37.907989999999998</c:v>
                </c:pt>
                <c:pt idx="56">
                  <c:v>37.972839999999998</c:v>
                </c:pt>
                <c:pt idx="57">
                  <c:v>37.978299999999997</c:v>
                </c:pt>
                <c:pt idx="58">
                  <c:v>38.042580000000001</c:v>
                </c:pt>
                <c:pt idx="59">
                  <c:v>38.042409999999997</c:v>
                </c:pt>
                <c:pt idx="60">
                  <c:v>38.0413</c:v>
                </c:pt>
                <c:pt idx="61">
                  <c:v>38.078139999999998</c:v>
                </c:pt>
                <c:pt idx="62">
                  <c:v>38.058169999999997</c:v>
                </c:pt>
                <c:pt idx="63">
                  <c:v>37.837809999999998</c:v>
                </c:pt>
                <c:pt idx="64">
                  <c:v>37.652589999999996</c:v>
                </c:pt>
                <c:pt idx="65">
                  <c:v>37.385179999999998</c:v>
                </c:pt>
                <c:pt idx="66">
                  <c:v>37.146569999999997</c:v>
                </c:pt>
                <c:pt idx="67">
                  <c:v>37.013030000000001</c:v>
                </c:pt>
                <c:pt idx="68">
                  <c:v>36.867829999999998</c:v>
                </c:pt>
                <c:pt idx="69">
                  <c:v>36.741549999999997</c:v>
                </c:pt>
                <c:pt idx="70">
                  <c:v>36.688960000000002</c:v>
                </c:pt>
                <c:pt idx="71">
                  <c:v>36.639859999999999</c:v>
                </c:pt>
                <c:pt idx="72">
                  <c:v>36.566650000000003</c:v>
                </c:pt>
                <c:pt idx="73">
                  <c:v>36.519100000000002</c:v>
                </c:pt>
                <c:pt idx="74">
                  <c:v>36.485469999999999</c:v>
                </c:pt>
                <c:pt idx="75">
                  <c:v>36.384079999999997</c:v>
                </c:pt>
                <c:pt idx="76">
                  <c:v>36.401380000000003</c:v>
                </c:pt>
                <c:pt idx="77">
                  <c:v>36.323740000000001</c:v>
                </c:pt>
                <c:pt idx="78">
                  <c:v>36.268090000000001</c:v>
                </c:pt>
                <c:pt idx="79">
                  <c:v>36.33952</c:v>
                </c:pt>
                <c:pt idx="80">
                  <c:v>36.312390000000001</c:v>
                </c:pt>
                <c:pt idx="81">
                  <c:v>36.255189999999999</c:v>
                </c:pt>
                <c:pt idx="82">
                  <c:v>36.340649999999997</c:v>
                </c:pt>
                <c:pt idx="83">
                  <c:v>36.311340000000001</c:v>
                </c:pt>
                <c:pt idx="84">
                  <c:v>36.293750000000003</c:v>
                </c:pt>
                <c:pt idx="85">
                  <c:v>36.319830000000003</c:v>
                </c:pt>
                <c:pt idx="86">
                  <c:v>36.353580000000001</c:v>
                </c:pt>
              </c:numCache>
            </c:numRef>
          </c:xVal>
          <c:yVal>
            <c:numRef>
              <c:f>B7a!$C$10:$C$334</c:f>
              <c:numCache>
                <c:formatCode>0.00</c:formatCode>
                <c:ptCount val="325"/>
                <c:pt idx="0">
                  <c:v>12.906130000000001</c:v>
                </c:pt>
                <c:pt idx="1">
                  <c:v>12.91737</c:v>
                </c:pt>
                <c:pt idx="2">
                  <c:v>12.904960000000001</c:v>
                </c:pt>
                <c:pt idx="3">
                  <c:v>12.90657</c:v>
                </c:pt>
                <c:pt idx="4">
                  <c:v>12.92826</c:v>
                </c:pt>
                <c:pt idx="5">
                  <c:v>12.91147</c:v>
                </c:pt>
                <c:pt idx="6">
                  <c:v>12.91774</c:v>
                </c:pt>
                <c:pt idx="7">
                  <c:v>12.920920000000001</c:v>
                </c:pt>
                <c:pt idx="8">
                  <c:v>12.90231</c:v>
                </c:pt>
                <c:pt idx="9">
                  <c:v>12.929870000000001</c:v>
                </c:pt>
                <c:pt idx="10">
                  <c:v>12.92069</c:v>
                </c:pt>
                <c:pt idx="11">
                  <c:v>12.931940000000001</c:v>
                </c:pt>
                <c:pt idx="12">
                  <c:v>12.92427</c:v>
                </c:pt>
                <c:pt idx="13">
                  <c:v>12.9236</c:v>
                </c:pt>
                <c:pt idx="14">
                  <c:v>12.912520000000001</c:v>
                </c:pt>
                <c:pt idx="15">
                  <c:v>12.89091</c:v>
                </c:pt>
                <c:pt idx="16">
                  <c:v>12.9099</c:v>
                </c:pt>
                <c:pt idx="17">
                  <c:v>12.913360000000001</c:v>
                </c:pt>
                <c:pt idx="18">
                  <c:v>12.90474</c:v>
                </c:pt>
                <c:pt idx="19">
                  <c:v>12.89883</c:v>
                </c:pt>
                <c:pt idx="20">
                  <c:v>12.89964</c:v>
                </c:pt>
                <c:pt idx="21">
                  <c:v>12.88514</c:v>
                </c:pt>
                <c:pt idx="22">
                  <c:v>12.87998</c:v>
                </c:pt>
                <c:pt idx="23">
                  <c:v>12.87668</c:v>
                </c:pt>
                <c:pt idx="24">
                  <c:v>12.87344</c:v>
                </c:pt>
                <c:pt idx="25">
                  <c:v>12.87335</c:v>
                </c:pt>
                <c:pt idx="26">
                  <c:v>12.872200000000001</c:v>
                </c:pt>
                <c:pt idx="27">
                  <c:v>12.871030000000001</c:v>
                </c:pt>
                <c:pt idx="28">
                  <c:v>12.873380000000001</c:v>
                </c:pt>
                <c:pt idx="29">
                  <c:v>12.875590000000001</c:v>
                </c:pt>
                <c:pt idx="30">
                  <c:v>12.86163</c:v>
                </c:pt>
                <c:pt idx="31">
                  <c:v>12.87453</c:v>
                </c:pt>
                <c:pt idx="32">
                  <c:v>12.864550000000001</c:v>
                </c:pt>
                <c:pt idx="33">
                  <c:v>12.86903</c:v>
                </c:pt>
                <c:pt idx="34">
                  <c:v>12.86511</c:v>
                </c:pt>
                <c:pt idx="35">
                  <c:v>12.86886</c:v>
                </c:pt>
                <c:pt idx="36">
                  <c:v>12.87115</c:v>
                </c:pt>
                <c:pt idx="37">
                  <c:v>12.86598</c:v>
                </c:pt>
                <c:pt idx="38">
                  <c:v>12.86078</c:v>
                </c:pt>
                <c:pt idx="39">
                  <c:v>12.86782</c:v>
                </c:pt>
                <c:pt idx="40">
                  <c:v>12.869910000000001</c:v>
                </c:pt>
                <c:pt idx="41">
                  <c:v>12.873470000000001</c:v>
                </c:pt>
                <c:pt idx="42">
                  <c:v>12.867980000000001</c:v>
                </c:pt>
                <c:pt idx="43">
                  <c:v>12.85239</c:v>
                </c:pt>
                <c:pt idx="44">
                  <c:v>12.867520000000001</c:v>
                </c:pt>
                <c:pt idx="45">
                  <c:v>12.90391</c:v>
                </c:pt>
                <c:pt idx="46">
                  <c:v>12.9094</c:v>
                </c:pt>
                <c:pt idx="47">
                  <c:v>12.911200000000001</c:v>
                </c:pt>
                <c:pt idx="48">
                  <c:v>12.90737</c:v>
                </c:pt>
                <c:pt idx="49">
                  <c:v>12.917070000000001</c:v>
                </c:pt>
                <c:pt idx="50">
                  <c:v>12.921190000000001</c:v>
                </c:pt>
                <c:pt idx="51">
                  <c:v>12.916450000000001</c:v>
                </c:pt>
                <c:pt idx="52">
                  <c:v>12.919130000000001</c:v>
                </c:pt>
                <c:pt idx="53">
                  <c:v>12.931790000000001</c:v>
                </c:pt>
                <c:pt idx="54">
                  <c:v>12.918530000000001</c:v>
                </c:pt>
                <c:pt idx="55">
                  <c:v>12.904300000000001</c:v>
                </c:pt>
                <c:pt idx="56">
                  <c:v>12.908380000000001</c:v>
                </c:pt>
                <c:pt idx="57">
                  <c:v>12.924340000000001</c:v>
                </c:pt>
                <c:pt idx="58">
                  <c:v>12.92338</c:v>
                </c:pt>
                <c:pt idx="59">
                  <c:v>12.92516</c:v>
                </c:pt>
                <c:pt idx="60">
                  <c:v>12.908810000000001</c:v>
                </c:pt>
                <c:pt idx="61">
                  <c:v>12.91286</c:v>
                </c:pt>
                <c:pt idx="62">
                  <c:v>12.919230000000001</c:v>
                </c:pt>
                <c:pt idx="63">
                  <c:v>12.90057</c:v>
                </c:pt>
                <c:pt idx="64">
                  <c:v>12.89639</c:v>
                </c:pt>
                <c:pt idx="65">
                  <c:v>12.887460000000001</c:v>
                </c:pt>
                <c:pt idx="66">
                  <c:v>12.87879</c:v>
                </c:pt>
                <c:pt idx="67">
                  <c:v>12.869900000000001</c:v>
                </c:pt>
                <c:pt idx="68">
                  <c:v>12.86551</c:v>
                </c:pt>
                <c:pt idx="69">
                  <c:v>12.86422</c:v>
                </c:pt>
                <c:pt idx="70">
                  <c:v>12.862410000000001</c:v>
                </c:pt>
                <c:pt idx="71">
                  <c:v>12.86356</c:v>
                </c:pt>
                <c:pt idx="72">
                  <c:v>12.8558</c:v>
                </c:pt>
                <c:pt idx="73">
                  <c:v>12.858830000000001</c:v>
                </c:pt>
                <c:pt idx="74">
                  <c:v>12.859670000000001</c:v>
                </c:pt>
                <c:pt idx="75">
                  <c:v>12.857850000000001</c:v>
                </c:pt>
                <c:pt idx="76">
                  <c:v>12.85608</c:v>
                </c:pt>
                <c:pt idx="77">
                  <c:v>12.86669</c:v>
                </c:pt>
                <c:pt idx="78">
                  <c:v>12.85361</c:v>
                </c:pt>
                <c:pt idx="79">
                  <c:v>12.85514</c:v>
                </c:pt>
                <c:pt idx="80">
                  <c:v>12.849780000000001</c:v>
                </c:pt>
                <c:pt idx="81">
                  <c:v>12.85732</c:v>
                </c:pt>
                <c:pt idx="82">
                  <c:v>12.85275</c:v>
                </c:pt>
                <c:pt idx="83">
                  <c:v>12.84981</c:v>
                </c:pt>
                <c:pt idx="84">
                  <c:v>12.848990000000001</c:v>
                </c:pt>
                <c:pt idx="85">
                  <c:v>12.85585</c:v>
                </c:pt>
                <c:pt idx="86">
                  <c:v>12.849360000000001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B7a!$O$5:$O$6</c:f>
              <c:numCache>
                <c:formatCode>0.00</c:formatCode>
                <c:ptCount val="2"/>
                <c:pt idx="0">
                  <c:v>12.234806670309478</c:v>
                </c:pt>
                <c:pt idx="1">
                  <c:v>13.372433150352645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33120"/>
        <c:axId val="377733696"/>
      </c:scatterChart>
      <c:valAx>
        <c:axId val="37773312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3696"/>
        <c:crossesAt val="-10"/>
        <c:crossBetween val="midCat"/>
        <c:majorUnit val="1"/>
      </c:valAx>
      <c:valAx>
        <c:axId val="377733696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312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B7b!$H$10:$H$334</c:f>
              <c:numCache>
                <c:formatCode>0.00</c:formatCode>
                <c:ptCount val="325"/>
                <c:pt idx="0">
                  <c:v>37.998399999999997</c:v>
                </c:pt>
                <c:pt idx="1">
                  <c:v>38.128590000000003</c:v>
                </c:pt>
                <c:pt idx="2">
                  <c:v>38.010414999999995</c:v>
                </c:pt>
                <c:pt idx="3">
                  <c:v>37.791044999999997</c:v>
                </c:pt>
                <c:pt idx="4">
                  <c:v>37.531565000000001</c:v>
                </c:pt>
                <c:pt idx="5">
                  <c:v>37.388655</c:v>
                </c:pt>
                <c:pt idx="6">
                  <c:v>37.274090000000001</c:v>
                </c:pt>
                <c:pt idx="7">
                  <c:v>37.182029999999997</c:v>
                </c:pt>
                <c:pt idx="8">
                  <c:v>37.092579999999998</c:v>
                </c:pt>
                <c:pt idx="9">
                  <c:v>37.027325000000005</c:v>
                </c:pt>
                <c:pt idx="10">
                  <c:v>36.997349999999997</c:v>
                </c:pt>
                <c:pt idx="11">
                  <c:v>36.908915</c:v>
                </c:pt>
                <c:pt idx="12">
                  <c:v>36.855334999999997</c:v>
                </c:pt>
                <c:pt idx="13">
                  <c:v>36.903030000000001</c:v>
                </c:pt>
                <c:pt idx="14">
                  <c:v>36.792175</c:v>
                </c:pt>
                <c:pt idx="15">
                  <c:v>36.769860000000001</c:v>
                </c:pt>
                <c:pt idx="16">
                  <c:v>36.710480000000004</c:v>
                </c:pt>
                <c:pt idx="17">
                  <c:v>36.722409999999996</c:v>
                </c:pt>
                <c:pt idx="18">
                  <c:v>36.739944999999999</c:v>
                </c:pt>
                <c:pt idx="19">
                  <c:v>36.714174999999997</c:v>
                </c:pt>
                <c:pt idx="20">
                  <c:v>36.809725</c:v>
                </c:pt>
                <c:pt idx="21">
                  <c:v>36.758650000000003</c:v>
                </c:pt>
                <c:pt idx="22">
                  <c:v>36.703625000000002</c:v>
                </c:pt>
                <c:pt idx="23">
                  <c:v>36.715824999999995</c:v>
                </c:pt>
                <c:pt idx="24">
                  <c:v>36.667325000000005</c:v>
                </c:pt>
                <c:pt idx="25">
                  <c:v>36.642679999999999</c:v>
                </c:pt>
              </c:numCache>
            </c:numRef>
          </c:xVal>
          <c:yVal>
            <c:numRef>
              <c:f>B7b!$G$10:$G$334</c:f>
              <c:numCache>
                <c:formatCode>0.00</c:formatCode>
                <c:ptCount val="325"/>
                <c:pt idx="0">
                  <c:v>12.875835000000002</c:v>
                </c:pt>
                <c:pt idx="1">
                  <c:v>12.887520000000002</c:v>
                </c:pt>
                <c:pt idx="2">
                  <c:v>12.883775</c:v>
                </c:pt>
                <c:pt idx="3">
                  <c:v>12.873005000000001</c:v>
                </c:pt>
                <c:pt idx="4">
                  <c:v>12.860435000000001</c:v>
                </c:pt>
                <c:pt idx="5">
                  <c:v>12.86059</c:v>
                </c:pt>
                <c:pt idx="6">
                  <c:v>12.859014999999999</c:v>
                </c:pt>
                <c:pt idx="7">
                  <c:v>12.856470000000002</c:v>
                </c:pt>
                <c:pt idx="8">
                  <c:v>12.850125000000002</c:v>
                </c:pt>
                <c:pt idx="9">
                  <c:v>12.844405000000002</c:v>
                </c:pt>
                <c:pt idx="10">
                  <c:v>12.838525000000001</c:v>
                </c:pt>
                <c:pt idx="11">
                  <c:v>12.850385000000001</c:v>
                </c:pt>
                <c:pt idx="12">
                  <c:v>12.845895000000001</c:v>
                </c:pt>
                <c:pt idx="13">
                  <c:v>12.842325000000001</c:v>
                </c:pt>
                <c:pt idx="14">
                  <c:v>12.843720000000001</c:v>
                </c:pt>
                <c:pt idx="15">
                  <c:v>12.848210000000002</c:v>
                </c:pt>
                <c:pt idx="16">
                  <c:v>12.84355</c:v>
                </c:pt>
                <c:pt idx="17">
                  <c:v>12.832730000000002</c:v>
                </c:pt>
                <c:pt idx="18">
                  <c:v>12.845305</c:v>
                </c:pt>
                <c:pt idx="19">
                  <c:v>12.8367</c:v>
                </c:pt>
                <c:pt idx="20">
                  <c:v>12.840010000000001</c:v>
                </c:pt>
                <c:pt idx="21">
                  <c:v>12.840714999999999</c:v>
                </c:pt>
                <c:pt idx="22">
                  <c:v>12.83563</c:v>
                </c:pt>
                <c:pt idx="23">
                  <c:v>12.837060000000001</c:v>
                </c:pt>
                <c:pt idx="24">
                  <c:v>12.830950000000001</c:v>
                </c:pt>
                <c:pt idx="25">
                  <c:v>12.84009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B7b!$P$5:$P$6</c:f>
              <c:numCache>
                <c:formatCode>0.00</c:formatCode>
                <c:ptCount val="2"/>
                <c:pt idx="0">
                  <c:v>12.300656139755802</c:v>
                </c:pt>
                <c:pt idx="1">
                  <c:v>13.266276927296831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36000"/>
        <c:axId val="377736576"/>
      </c:scatterChart>
      <c:valAx>
        <c:axId val="3777360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6576"/>
        <c:crossesAt val="-10"/>
        <c:crossBetween val="midCat"/>
        <c:majorUnit val="1"/>
      </c:valAx>
      <c:valAx>
        <c:axId val="37773657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600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B1a!$H$10:$H$334</c:f>
              <c:numCache>
                <c:formatCode>0.00</c:formatCode>
                <c:ptCount val="325"/>
                <c:pt idx="0">
                  <c:v>37.311925000000002</c:v>
                </c:pt>
                <c:pt idx="1">
                  <c:v>37.75949</c:v>
                </c:pt>
                <c:pt idx="2">
                  <c:v>37.942790000000002</c:v>
                </c:pt>
                <c:pt idx="3">
                  <c:v>37.962395000000001</c:v>
                </c:pt>
                <c:pt idx="4">
                  <c:v>37.991045</c:v>
                </c:pt>
                <c:pt idx="5">
                  <c:v>38.038944999999998</c:v>
                </c:pt>
                <c:pt idx="6">
                  <c:v>38.090005000000005</c:v>
                </c:pt>
                <c:pt idx="7">
                  <c:v>38.100089999999994</c:v>
                </c:pt>
                <c:pt idx="8">
                  <c:v>38.08802</c:v>
                </c:pt>
              </c:numCache>
            </c:numRef>
          </c:xVal>
          <c:yVal>
            <c:numRef>
              <c:f>B1a!$G$10:$G$334</c:f>
              <c:numCache>
                <c:formatCode>0.00</c:formatCode>
                <c:ptCount val="325"/>
                <c:pt idx="0">
                  <c:v>12.9328</c:v>
                </c:pt>
                <c:pt idx="1">
                  <c:v>12.94374</c:v>
                </c:pt>
                <c:pt idx="2">
                  <c:v>12.947355</c:v>
                </c:pt>
                <c:pt idx="3">
                  <c:v>12.94659</c:v>
                </c:pt>
                <c:pt idx="4">
                  <c:v>12.954360000000001</c:v>
                </c:pt>
                <c:pt idx="5">
                  <c:v>12.952120000000001</c:v>
                </c:pt>
                <c:pt idx="6">
                  <c:v>12.949484999999999</c:v>
                </c:pt>
                <c:pt idx="7">
                  <c:v>12.96461</c:v>
                </c:pt>
                <c:pt idx="8">
                  <c:v>12.948074999999999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B1a!$P$5:$P$6</c:f>
              <c:numCache>
                <c:formatCode>0.00</c:formatCode>
                <c:ptCount val="2"/>
                <c:pt idx="0">
                  <c:v>12.451901466803598</c:v>
                </c:pt>
                <c:pt idx="1">
                  <c:v>13.283726492943616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11040"/>
        <c:axId val="381911616"/>
      </c:scatterChart>
      <c:valAx>
        <c:axId val="38191104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1616"/>
        <c:crossesAt val="-10"/>
        <c:crossBetween val="midCat"/>
        <c:majorUnit val="1"/>
      </c:valAx>
      <c:valAx>
        <c:axId val="38191161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104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B7b!$D$10:$D$334</c:f>
              <c:numCache>
                <c:formatCode>0.00</c:formatCode>
                <c:ptCount val="325"/>
                <c:pt idx="0">
                  <c:v>38.249429999999997</c:v>
                </c:pt>
                <c:pt idx="1">
                  <c:v>38.381489999999999</c:v>
                </c:pt>
                <c:pt idx="2">
                  <c:v>38.227159999999998</c:v>
                </c:pt>
                <c:pt idx="3">
                  <c:v>38.007269999999998</c:v>
                </c:pt>
                <c:pt idx="4">
                  <c:v>37.745460000000001</c:v>
                </c:pt>
                <c:pt idx="5">
                  <c:v>37.600740000000002</c:v>
                </c:pt>
                <c:pt idx="6">
                  <c:v>37.487029999999997</c:v>
                </c:pt>
                <c:pt idx="7">
                  <c:v>37.402439999999999</c:v>
                </c:pt>
                <c:pt idx="8">
                  <c:v>37.315480000000001</c:v>
                </c:pt>
                <c:pt idx="9">
                  <c:v>37.265210000000003</c:v>
                </c:pt>
                <c:pt idx="10">
                  <c:v>37.228290000000001</c:v>
                </c:pt>
                <c:pt idx="11">
                  <c:v>37.122860000000003</c:v>
                </c:pt>
                <c:pt idx="12">
                  <c:v>37.066499999999998</c:v>
                </c:pt>
                <c:pt idx="13">
                  <c:v>37.13064</c:v>
                </c:pt>
                <c:pt idx="14">
                  <c:v>37.012390000000003</c:v>
                </c:pt>
                <c:pt idx="15">
                  <c:v>37.01314</c:v>
                </c:pt>
                <c:pt idx="16">
                  <c:v>36.919139999999999</c:v>
                </c:pt>
                <c:pt idx="17">
                  <c:v>36.923900000000003</c:v>
                </c:pt>
                <c:pt idx="18">
                  <c:v>36.945309999999999</c:v>
                </c:pt>
                <c:pt idx="19">
                  <c:v>36.911479999999997</c:v>
                </c:pt>
                <c:pt idx="20">
                  <c:v>37.01473</c:v>
                </c:pt>
                <c:pt idx="21">
                  <c:v>36.965130000000002</c:v>
                </c:pt>
                <c:pt idx="22">
                  <c:v>36.898200000000003</c:v>
                </c:pt>
                <c:pt idx="23">
                  <c:v>36.916260000000001</c:v>
                </c:pt>
                <c:pt idx="24">
                  <c:v>36.860900000000001</c:v>
                </c:pt>
                <c:pt idx="25">
                  <c:v>36.851370000000003</c:v>
                </c:pt>
              </c:numCache>
            </c:numRef>
          </c:xVal>
          <c:yVal>
            <c:numRef>
              <c:f>B7b!$B$10:$B$334</c:f>
              <c:numCache>
                <c:formatCode>0.00</c:formatCode>
                <c:ptCount val="325"/>
                <c:pt idx="0">
                  <c:v>12.857520000000001</c:v>
                </c:pt>
                <c:pt idx="1">
                  <c:v>12.875860000000001</c:v>
                </c:pt>
                <c:pt idx="2">
                  <c:v>12.86476</c:v>
                </c:pt>
                <c:pt idx="3">
                  <c:v>12.85378</c:v>
                </c:pt>
                <c:pt idx="4">
                  <c:v>12.83938</c:v>
                </c:pt>
                <c:pt idx="5">
                  <c:v>12.8383</c:v>
                </c:pt>
                <c:pt idx="6">
                  <c:v>12.83601</c:v>
                </c:pt>
                <c:pt idx="7">
                  <c:v>12.832970000000001</c:v>
                </c:pt>
                <c:pt idx="8">
                  <c:v>12.828790000000001</c:v>
                </c:pt>
                <c:pt idx="9">
                  <c:v>12.827250000000001</c:v>
                </c:pt>
                <c:pt idx="10">
                  <c:v>12.822370000000001</c:v>
                </c:pt>
                <c:pt idx="11">
                  <c:v>12.826450000000001</c:v>
                </c:pt>
                <c:pt idx="12">
                  <c:v>12.826170000000001</c:v>
                </c:pt>
                <c:pt idx="13">
                  <c:v>12.823590000000001</c:v>
                </c:pt>
                <c:pt idx="14">
                  <c:v>12.823830000000001</c:v>
                </c:pt>
                <c:pt idx="15">
                  <c:v>12.823840000000001</c:v>
                </c:pt>
                <c:pt idx="16">
                  <c:v>12.823270000000001</c:v>
                </c:pt>
                <c:pt idx="17">
                  <c:v>12.81644</c:v>
                </c:pt>
                <c:pt idx="18">
                  <c:v>12.820220000000001</c:v>
                </c:pt>
                <c:pt idx="19">
                  <c:v>12.81831</c:v>
                </c:pt>
                <c:pt idx="20">
                  <c:v>12.816970000000001</c:v>
                </c:pt>
                <c:pt idx="21">
                  <c:v>12.817460000000001</c:v>
                </c:pt>
                <c:pt idx="22">
                  <c:v>12.81813</c:v>
                </c:pt>
                <c:pt idx="23">
                  <c:v>12.816030000000001</c:v>
                </c:pt>
                <c:pt idx="24">
                  <c:v>12.814540000000001</c:v>
                </c:pt>
                <c:pt idx="25">
                  <c:v>12.815770000000001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B7b!$N$5:$N$6</c:f>
              <c:numCache>
                <c:formatCode>0.00</c:formatCode>
                <c:ptCount val="2"/>
                <c:pt idx="0">
                  <c:v>12.273500638296504</c:v>
                </c:pt>
                <c:pt idx="1">
                  <c:v>13.239121425837533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B7b!$E$10:$E$334</c:f>
              <c:numCache>
                <c:formatCode>0.00</c:formatCode>
                <c:ptCount val="325"/>
                <c:pt idx="0">
                  <c:v>37.747369999999997</c:v>
                </c:pt>
                <c:pt idx="1">
                  <c:v>37.875689999999999</c:v>
                </c:pt>
                <c:pt idx="2">
                  <c:v>37.793669999999999</c:v>
                </c:pt>
                <c:pt idx="3">
                  <c:v>37.574820000000003</c:v>
                </c:pt>
                <c:pt idx="4">
                  <c:v>37.31767</c:v>
                </c:pt>
                <c:pt idx="5">
                  <c:v>37.176569999999998</c:v>
                </c:pt>
                <c:pt idx="6">
                  <c:v>37.061149999999998</c:v>
                </c:pt>
                <c:pt idx="7">
                  <c:v>36.961620000000003</c:v>
                </c:pt>
                <c:pt idx="8">
                  <c:v>36.869680000000002</c:v>
                </c:pt>
                <c:pt idx="9">
                  <c:v>36.789439999999999</c:v>
                </c:pt>
                <c:pt idx="10">
                  <c:v>36.76641</c:v>
                </c:pt>
                <c:pt idx="11">
                  <c:v>36.694969999999998</c:v>
                </c:pt>
                <c:pt idx="12">
                  <c:v>36.644170000000003</c:v>
                </c:pt>
                <c:pt idx="13">
                  <c:v>36.675420000000003</c:v>
                </c:pt>
                <c:pt idx="14">
                  <c:v>36.571959999999997</c:v>
                </c:pt>
                <c:pt idx="15">
                  <c:v>36.526580000000003</c:v>
                </c:pt>
                <c:pt idx="16">
                  <c:v>36.501820000000002</c:v>
                </c:pt>
                <c:pt idx="17">
                  <c:v>36.520919999999997</c:v>
                </c:pt>
                <c:pt idx="18">
                  <c:v>36.534579999999998</c:v>
                </c:pt>
                <c:pt idx="19">
                  <c:v>36.516869999999997</c:v>
                </c:pt>
                <c:pt idx="20">
                  <c:v>36.60472</c:v>
                </c:pt>
                <c:pt idx="21">
                  <c:v>36.552169999999997</c:v>
                </c:pt>
                <c:pt idx="22">
                  <c:v>36.509050000000002</c:v>
                </c:pt>
                <c:pt idx="23">
                  <c:v>36.515389999999996</c:v>
                </c:pt>
                <c:pt idx="24">
                  <c:v>36.473750000000003</c:v>
                </c:pt>
                <c:pt idx="25">
                  <c:v>36.433990000000001</c:v>
                </c:pt>
              </c:numCache>
            </c:numRef>
          </c:xVal>
          <c:yVal>
            <c:numRef>
              <c:f>B7b!$C$10:$C$334</c:f>
              <c:numCache>
                <c:formatCode>0.00</c:formatCode>
                <c:ptCount val="325"/>
                <c:pt idx="0">
                  <c:v>12.894150000000002</c:v>
                </c:pt>
                <c:pt idx="1">
                  <c:v>12.899180000000001</c:v>
                </c:pt>
                <c:pt idx="2">
                  <c:v>12.902790000000001</c:v>
                </c:pt>
                <c:pt idx="3">
                  <c:v>12.892230000000001</c:v>
                </c:pt>
                <c:pt idx="4">
                  <c:v>12.881490000000001</c:v>
                </c:pt>
                <c:pt idx="5">
                  <c:v>12.88288</c:v>
                </c:pt>
                <c:pt idx="6">
                  <c:v>12.882020000000001</c:v>
                </c:pt>
                <c:pt idx="7">
                  <c:v>12.87997</c:v>
                </c:pt>
                <c:pt idx="8">
                  <c:v>12.871460000000001</c:v>
                </c:pt>
                <c:pt idx="9">
                  <c:v>12.861560000000001</c:v>
                </c:pt>
                <c:pt idx="10">
                  <c:v>12.85468</c:v>
                </c:pt>
                <c:pt idx="11">
                  <c:v>12.874320000000001</c:v>
                </c:pt>
                <c:pt idx="12">
                  <c:v>12.86562</c:v>
                </c:pt>
                <c:pt idx="13">
                  <c:v>12.86106</c:v>
                </c:pt>
                <c:pt idx="14">
                  <c:v>12.863610000000001</c:v>
                </c:pt>
                <c:pt idx="15">
                  <c:v>12.872580000000001</c:v>
                </c:pt>
                <c:pt idx="16">
                  <c:v>12.86383</c:v>
                </c:pt>
                <c:pt idx="17">
                  <c:v>12.849020000000001</c:v>
                </c:pt>
                <c:pt idx="18">
                  <c:v>12.87039</c:v>
                </c:pt>
                <c:pt idx="19">
                  <c:v>12.855090000000001</c:v>
                </c:pt>
                <c:pt idx="20">
                  <c:v>12.863050000000001</c:v>
                </c:pt>
                <c:pt idx="21">
                  <c:v>12.86397</c:v>
                </c:pt>
                <c:pt idx="22">
                  <c:v>12.85313</c:v>
                </c:pt>
                <c:pt idx="23">
                  <c:v>12.858090000000001</c:v>
                </c:pt>
                <c:pt idx="24">
                  <c:v>12.84736</c:v>
                </c:pt>
                <c:pt idx="25">
                  <c:v>12.864410000000001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B7b!$O$5:$O$6</c:f>
              <c:numCache>
                <c:formatCode>0.00</c:formatCode>
                <c:ptCount val="2"/>
                <c:pt idx="0">
                  <c:v>12.32781164123371</c:v>
                </c:pt>
                <c:pt idx="1">
                  <c:v>13.293432428774739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38304"/>
        <c:axId val="377738880"/>
      </c:scatterChart>
      <c:valAx>
        <c:axId val="37773830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8880"/>
        <c:crossesAt val="-10"/>
        <c:crossBetween val="midCat"/>
        <c:majorUnit val="1"/>
      </c:valAx>
      <c:valAx>
        <c:axId val="37773888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3830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B8a!$H$10:$H$334</c:f>
              <c:numCache>
                <c:formatCode>0.00</c:formatCode>
                <c:ptCount val="325"/>
                <c:pt idx="0">
                  <c:v>36.844180000000001</c:v>
                </c:pt>
                <c:pt idx="1">
                  <c:v>37.235529999999997</c:v>
                </c:pt>
                <c:pt idx="2">
                  <c:v>37.403575000000004</c:v>
                </c:pt>
                <c:pt idx="3">
                  <c:v>37.465609999999998</c:v>
                </c:pt>
                <c:pt idx="4">
                  <c:v>37.588120000000004</c:v>
                </c:pt>
                <c:pt idx="5">
                  <c:v>37.582324999999997</c:v>
                </c:pt>
                <c:pt idx="6">
                  <c:v>37.330765</c:v>
                </c:pt>
                <c:pt idx="7">
                  <c:v>37.390610000000002</c:v>
                </c:pt>
                <c:pt idx="8">
                  <c:v>37.517474999999997</c:v>
                </c:pt>
                <c:pt idx="9">
                  <c:v>37.514364999999998</c:v>
                </c:pt>
                <c:pt idx="10">
                  <c:v>37.582625</c:v>
                </c:pt>
              </c:numCache>
            </c:numRef>
          </c:xVal>
          <c:yVal>
            <c:numRef>
              <c:f>B8a!$G$10:$G$334</c:f>
              <c:numCache>
                <c:formatCode>0.00</c:formatCode>
                <c:ptCount val="325"/>
                <c:pt idx="0">
                  <c:v>12.21036</c:v>
                </c:pt>
                <c:pt idx="1">
                  <c:v>12.224605</c:v>
                </c:pt>
                <c:pt idx="2">
                  <c:v>12.231835</c:v>
                </c:pt>
                <c:pt idx="3">
                  <c:v>12.226900000000001</c:v>
                </c:pt>
                <c:pt idx="4">
                  <c:v>12.235025</c:v>
                </c:pt>
                <c:pt idx="5">
                  <c:v>12.237210000000001</c:v>
                </c:pt>
                <c:pt idx="6">
                  <c:v>12.22349</c:v>
                </c:pt>
                <c:pt idx="7">
                  <c:v>12.228265</c:v>
                </c:pt>
                <c:pt idx="8">
                  <c:v>12.232965</c:v>
                </c:pt>
                <c:pt idx="9">
                  <c:v>12.230360000000001</c:v>
                </c:pt>
                <c:pt idx="10">
                  <c:v>12.230689999999999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B8a!$P$5:$P$6</c:f>
              <c:numCache>
                <c:formatCode>0.00</c:formatCode>
                <c:ptCount val="2"/>
                <c:pt idx="0">
                  <c:v>11.679449549043616</c:v>
                </c:pt>
                <c:pt idx="1">
                  <c:v>12.625534156571968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40032"/>
        <c:axId val="377740608"/>
      </c:scatterChart>
      <c:valAx>
        <c:axId val="37774003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40608"/>
        <c:crossesAt val="-10"/>
        <c:crossBetween val="midCat"/>
        <c:majorUnit val="1"/>
      </c:valAx>
      <c:valAx>
        <c:axId val="377740608"/>
        <c:scaling>
          <c:orientation val="minMax"/>
          <c:max val="13"/>
          <c:min val="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774003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B8a!$D$10:$D$334</c:f>
              <c:numCache>
                <c:formatCode>0.00</c:formatCode>
                <c:ptCount val="325"/>
                <c:pt idx="0">
                  <c:v>36.801960000000001</c:v>
                </c:pt>
                <c:pt idx="1">
                  <c:v>37.200920000000004</c:v>
                </c:pt>
                <c:pt idx="2">
                  <c:v>37.377070000000003</c:v>
                </c:pt>
                <c:pt idx="3">
                  <c:v>37.443069999999999</c:v>
                </c:pt>
                <c:pt idx="4">
                  <c:v>37.565060000000003</c:v>
                </c:pt>
                <c:pt idx="5">
                  <c:v>37.556539999999998</c:v>
                </c:pt>
                <c:pt idx="6">
                  <c:v>37.316409999999998</c:v>
                </c:pt>
                <c:pt idx="7">
                  <c:v>37.378100000000003</c:v>
                </c:pt>
                <c:pt idx="8">
                  <c:v>37.507489999999997</c:v>
                </c:pt>
                <c:pt idx="9">
                  <c:v>37.50067</c:v>
                </c:pt>
                <c:pt idx="10">
                  <c:v>37.566859999999998</c:v>
                </c:pt>
              </c:numCache>
            </c:numRef>
          </c:xVal>
          <c:yVal>
            <c:numRef>
              <c:f>B8a!$B$10:$B$334</c:f>
              <c:numCache>
                <c:formatCode>0.00</c:formatCode>
                <c:ptCount val="325"/>
                <c:pt idx="0">
                  <c:v>12.22457</c:v>
                </c:pt>
                <c:pt idx="1">
                  <c:v>12.24166</c:v>
                </c:pt>
                <c:pt idx="2">
                  <c:v>12.246969999999999</c:v>
                </c:pt>
                <c:pt idx="3">
                  <c:v>12.24606</c:v>
                </c:pt>
                <c:pt idx="4">
                  <c:v>12.257960000000001</c:v>
                </c:pt>
                <c:pt idx="5">
                  <c:v>12.25756</c:v>
                </c:pt>
                <c:pt idx="6">
                  <c:v>12.24239</c:v>
                </c:pt>
                <c:pt idx="7">
                  <c:v>12.24708</c:v>
                </c:pt>
                <c:pt idx="8">
                  <c:v>12.254770000000001</c:v>
                </c:pt>
                <c:pt idx="9">
                  <c:v>12.249919999999999</c:v>
                </c:pt>
                <c:pt idx="10">
                  <c:v>12.24926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B8a!$N$5:$N$6</c:f>
              <c:numCache>
                <c:formatCode>0.00</c:formatCode>
                <c:ptCount val="2"/>
                <c:pt idx="0">
                  <c:v>11.698912836192067</c:v>
                </c:pt>
                <c:pt idx="1">
                  <c:v>12.644997443720419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B8a!$E$10:$E$334</c:f>
              <c:numCache>
                <c:formatCode>0.00</c:formatCode>
                <c:ptCount val="325"/>
                <c:pt idx="0">
                  <c:v>36.886400000000002</c:v>
                </c:pt>
                <c:pt idx="1">
                  <c:v>37.270139999999998</c:v>
                </c:pt>
                <c:pt idx="2">
                  <c:v>37.430079999999997</c:v>
                </c:pt>
                <c:pt idx="3">
                  <c:v>37.488149999999997</c:v>
                </c:pt>
                <c:pt idx="4">
                  <c:v>37.611179999999997</c:v>
                </c:pt>
                <c:pt idx="5">
                  <c:v>37.608110000000003</c:v>
                </c:pt>
                <c:pt idx="6">
                  <c:v>37.345120000000001</c:v>
                </c:pt>
                <c:pt idx="7">
                  <c:v>37.403120000000001</c:v>
                </c:pt>
                <c:pt idx="8">
                  <c:v>37.527459999999998</c:v>
                </c:pt>
                <c:pt idx="9">
                  <c:v>37.528060000000004</c:v>
                </c:pt>
                <c:pt idx="10">
                  <c:v>37.598390000000002</c:v>
                </c:pt>
              </c:numCache>
            </c:numRef>
          </c:xVal>
          <c:yVal>
            <c:numRef>
              <c:f>B8a!$C$10:$C$334</c:f>
              <c:numCache>
                <c:formatCode>0.00</c:formatCode>
                <c:ptCount val="325"/>
                <c:pt idx="0">
                  <c:v>12.196149999999999</c:v>
                </c:pt>
                <c:pt idx="1">
                  <c:v>12.207549999999999</c:v>
                </c:pt>
                <c:pt idx="2">
                  <c:v>12.216699999999999</c:v>
                </c:pt>
                <c:pt idx="3">
                  <c:v>12.207739999999999</c:v>
                </c:pt>
                <c:pt idx="4">
                  <c:v>12.21209</c:v>
                </c:pt>
                <c:pt idx="5">
                  <c:v>12.21686</c:v>
                </c:pt>
                <c:pt idx="6">
                  <c:v>12.20459</c:v>
                </c:pt>
                <c:pt idx="7">
                  <c:v>12.20945</c:v>
                </c:pt>
                <c:pt idx="8">
                  <c:v>12.21116</c:v>
                </c:pt>
                <c:pt idx="9">
                  <c:v>12.210800000000001</c:v>
                </c:pt>
                <c:pt idx="10">
                  <c:v>12.212120000000001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B8a!$O$5:$O$6</c:f>
              <c:numCache>
                <c:formatCode>0.00</c:formatCode>
                <c:ptCount val="2"/>
                <c:pt idx="0">
                  <c:v>11.659986261810539</c:v>
                </c:pt>
                <c:pt idx="1">
                  <c:v>12.606070869338891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8560"/>
        <c:axId val="378259136"/>
      </c:scatterChart>
      <c:valAx>
        <c:axId val="37825856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59136"/>
        <c:crossesAt val="-10"/>
        <c:crossBetween val="midCat"/>
        <c:majorUnit val="1"/>
      </c:valAx>
      <c:valAx>
        <c:axId val="378259136"/>
        <c:scaling>
          <c:orientation val="minMax"/>
          <c:max val="13"/>
          <c:min val="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5856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B8b!$H$10:$H$334</c:f>
              <c:numCache>
                <c:formatCode>0.00</c:formatCode>
                <c:ptCount val="325"/>
                <c:pt idx="0">
                  <c:v>36.889569999999999</c:v>
                </c:pt>
                <c:pt idx="1">
                  <c:v>37.276575000000001</c:v>
                </c:pt>
                <c:pt idx="2">
                  <c:v>37.356189999999998</c:v>
                </c:pt>
                <c:pt idx="3">
                  <c:v>37.372389999999996</c:v>
                </c:pt>
                <c:pt idx="4">
                  <c:v>37.362645000000001</c:v>
                </c:pt>
                <c:pt idx="5">
                  <c:v>37.308575000000005</c:v>
                </c:pt>
                <c:pt idx="6">
                  <c:v>37.216449999999995</c:v>
                </c:pt>
                <c:pt idx="7">
                  <c:v>37.121089999999995</c:v>
                </c:pt>
                <c:pt idx="8">
                  <c:v>37.141435000000001</c:v>
                </c:pt>
                <c:pt idx="9">
                  <c:v>37.24485</c:v>
                </c:pt>
                <c:pt idx="10">
                  <c:v>37.260305000000002</c:v>
                </c:pt>
                <c:pt idx="11">
                  <c:v>37.262569999999997</c:v>
                </c:pt>
                <c:pt idx="12">
                  <c:v>37.214534999999998</c:v>
                </c:pt>
                <c:pt idx="13">
                  <c:v>37.215040000000002</c:v>
                </c:pt>
                <c:pt idx="14">
                  <c:v>37.202874999999999</c:v>
                </c:pt>
                <c:pt idx="15">
                  <c:v>37.150859999999994</c:v>
                </c:pt>
                <c:pt idx="16">
                  <c:v>37.127785000000003</c:v>
                </c:pt>
                <c:pt idx="17">
                  <c:v>37.103054999999998</c:v>
                </c:pt>
                <c:pt idx="18">
                  <c:v>37.054630000000003</c:v>
                </c:pt>
                <c:pt idx="19">
                  <c:v>37.060200000000002</c:v>
                </c:pt>
                <c:pt idx="20">
                  <c:v>37.011949999999999</c:v>
                </c:pt>
                <c:pt idx="21">
                  <c:v>37.01182</c:v>
                </c:pt>
                <c:pt idx="22">
                  <c:v>37.0199</c:v>
                </c:pt>
              </c:numCache>
            </c:numRef>
          </c:xVal>
          <c:yVal>
            <c:numRef>
              <c:f>B8b!$G$10:$G$334</c:f>
              <c:numCache>
                <c:formatCode>0.00</c:formatCode>
                <c:ptCount val="325"/>
                <c:pt idx="0">
                  <c:v>12.23901</c:v>
                </c:pt>
                <c:pt idx="1">
                  <c:v>12.244340000000001</c:v>
                </c:pt>
                <c:pt idx="2">
                  <c:v>12.251935</c:v>
                </c:pt>
                <c:pt idx="3">
                  <c:v>12.25637</c:v>
                </c:pt>
                <c:pt idx="4">
                  <c:v>12.24258</c:v>
                </c:pt>
                <c:pt idx="5">
                  <c:v>12.249980000000001</c:v>
                </c:pt>
                <c:pt idx="6">
                  <c:v>12.25492</c:v>
                </c:pt>
                <c:pt idx="7">
                  <c:v>12.24677</c:v>
                </c:pt>
                <c:pt idx="8">
                  <c:v>12.24375</c:v>
                </c:pt>
                <c:pt idx="9">
                  <c:v>12.250489999999999</c:v>
                </c:pt>
                <c:pt idx="10">
                  <c:v>12.242139999999999</c:v>
                </c:pt>
                <c:pt idx="11">
                  <c:v>12.24447</c:v>
                </c:pt>
                <c:pt idx="12">
                  <c:v>12.24525</c:v>
                </c:pt>
                <c:pt idx="13">
                  <c:v>12.24405</c:v>
                </c:pt>
                <c:pt idx="14">
                  <c:v>12.252055</c:v>
                </c:pt>
                <c:pt idx="15">
                  <c:v>12.24422</c:v>
                </c:pt>
                <c:pt idx="16">
                  <c:v>12.242429999999999</c:v>
                </c:pt>
                <c:pt idx="17">
                  <c:v>12.248149999999999</c:v>
                </c:pt>
                <c:pt idx="18">
                  <c:v>12.23762</c:v>
                </c:pt>
                <c:pt idx="19">
                  <c:v>12.239995</c:v>
                </c:pt>
                <c:pt idx="20">
                  <c:v>12.238804999999999</c:v>
                </c:pt>
                <c:pt idx="21">
                  <c:v>12.242965000000002</c:v>
                </c:pt>
                <c:pt idx="22">
                  <c:v>12.235720000000001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B8b!$P$5:$P$6</c:f>
              <c:numCache>
                <c:formatCode>0.00</c:formatCode>
                <c:ptCount val="2"/>
                <c:pt idx="0">
                  <c:v>11.760218686800286</c:v>
                </c:pt>
                <c:pt idx="1">
                  <c:v>12.60731238960182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61440"/>
        <c:axId val="378262016"/>
      </c:scatterChart>
      <c:valAx>
        <c:axId val="37826144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62016"/>
        <c:crossesAt val="-10"/>
        <c:crossBetween val="midCat"/>
        <c:majorUnit val="1"/>
      </c:valAx>
      <c:valAx>
        <c:axId val="378262016"/>
        <c:scaling>
          <c:orientation val="minMax"/>
          <c:max val="13"/>
          <c:min val="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6144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B8b!$D$10:$D$334</c:f>
              <c:numCache>
                <c:formatCode>0.00</c:formatCode>
                <c:ptCount val="325"/>
                <c:pt idx="0">
                  <c:v>37.047739999999997</c:v>
                </c:pt>
                <c:pt idx="1">
                  <c:v>37.451050000000002</c:v>
                </c:pt>
                <c:pt idx="2">
                  <c:v>37.573830000000001</c:v>
                </c:pt>
                <c:pt idx="3">
                  <c:v>37.59713</c:v>
                </c:pt>
                <c:pt idx="4">
                  <c:v>37.56156</c:v>
                </c:pt>
                <c:pt idx="5">
                  <c:v>37.532440000000001</c:v>
                </c:pt>
                <c:pt idx="6">
                  <c:v>37.407899999999998</c:v>
                </c:pt>
                <c:pt idx="7">
                  <c:v>37.287759999999999</c:v>
                </c:pt>
                <c:pt idx="8">
                  <c:v>37.314639999999997</c:v>
                </c:pt>
                <c:pt idx="9">
                  <c:v>37.415570000000002</c:v>
                </c:pt>
                <c:pt idx="10">
                  <c:v>37.441870000000002</c:v>
                </c:pt>
                <c:pt idx="11">
                  <c:v>37.445729999999998</c:v>
                </c:pt>
                <c:pt idx="12">
                  <c:v>37.382339999999999</c:v>
                </c:pt>
                <c:pt idx="13">
                  <c:v>37.394530000000003</c:v>
                </c:pt>
                <c:pt idx="14">
                  <c:v>37.382289999999998</c:v>
                </c:pt>
                <c:pt idx="15">
                  <c:v>37.314419999999998</c:v>
                </c:pt>
                <c:pt idx="16">
                  <c:v>37.307989999999997</c:v>
                </c:pt>
                <c:pt idx="17">
                  <c:v>37.264189999999999</c:v>
                </c:pt>
                <c:pt idx="18">
                  <c:v>37.214640000000003</c:v>
                </c:pt>
                <c:pt idx="19">
                  <c:v>37.250900000000001</c:v>
                </c:pt>
                <c:pt idx="20">
                  <c:v>37.182310000000001</c:v>
                </c:pt>
                <c:pt idx="21">
                  <c:v>37.197879999999998</c:v>
                </c:pt>
                <c:pt idx="22">
                  <c:v>37.154029999999999</c:v>
                </c:pt>
              </c:numCache>
            </c:numRef>
          </c:xVal>
          <c:yVal>
            <c:numRef>
              <c:f>B8b!$B$10:$B$334</c:f>
              <c:numCache>
                <c:formatCode>0.00</c:formatCode>
                <c:ptCount val="325"/>
                <c:pt idx="0">
                  <c:v>12.24605</c:v>
                </c:pt>
                <c:pt idx="1">
                  <c:v>12.25177</c:v>
                </c:pt>
                <c:pt idx="2">
                  <c:v>12.260529999999999</c:v>
                </c:pt>
                <c:pt idx="3">
                  <c:v>12.264419999999999</c:v>
                </c:pt>
                <c:pt idx="4">
                  <c:v>12.2559</c:v>
                </c:pt>
                <c:pt idx="5">
                  <c:v>12.259790000000001</c:v>
                </c:pt>
                <c:pt idx="6">
                  <c:v>12.25773</c:v>
                </c:pt>
                <c:pt idx="7">
                  <c:v>12.255089999999999</c:v>
                </c:pt>
                <c:pt idx="8">
                  <c:v>12.25488</c:v>
                </c:pt>
                <c:pt idx="9">
                  <c:v>12.25601</c:v>
                </c:pt>
                <c:pt idx="10">
                  <c:v>12.252599999999999</c:v>
                </c:pt>
                <c:pt idx="11">
                  <c:v>12.25498</c:v>
                </c:pt>
                <c:pt idx="12">
                  <c:v>12.255750000000001</c:v>
                </c:pt>
                <c:pt idx="13">
                  <c:v>12.25325</c:v>
                </c:pt>
                <c:pt idx="14">
                  <c:v>12.26247</c:v>
                </c:pt>
                <c:pt idx="15">
                  <c:v>12.255660000000001</c:v>
                </c:pt>
                <c:pt idx="16">
                  <c:v>12.25141</c:v>
                </c:pt>
                <c:pt idx="17">
                  <c:v>12.252330000000001</c:v>
                </c:pt>
                <c:pt idx="18">
                  <c:v>12.248559999999999</c:v>
                </c:pt>
                <c:pt idx="19">
                  <c:v>12.24802</c:v>
                </c:pt>
                <c:pt idx="20">
                  <c:v>12.2486</c:v>
                </c:pt>
                <c:pt idx="21">
                  <c:v>12.247730000000001</c:v>
                </c:pt>
                <c:pt idx="22">
                  <c:v>12.236700000000001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B8b!$N$5:$N$6</c:f>
              <c:numCache>
                <c:formatCode>0.00</c:formatCode>
                <c:ptCount val="2"/>
                <c:pt idx="0">
                  <c:v>11.763496435218991</c:v>
                </c:pt>
                <c:pt idx="1">
                  <c:v>12.610590138020527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B8b!$E$10:$E$334</c:f>
              <c:numCache>
                <c:formatCode>0.00</c:formatCode>
                <c:ptCount val="325"/>
                <c:pt idx="0">
                  <c:v>36.731400000000001</c:v>
                </c:pt>
                <c:pt idx="1">
                  <c:v>37.1021</c:v>
                </c:pt>
                <c:pt idx="2">
                  <c:v>37.138550000000002</c:v>
                </c:pt>
                <c:pt idx="3">
                  <c:v>37.147649999999999</c:v>
                </c:pt>
                <c:pt idx="4">
                  <c:v>37.163730000000001</c:v>
                </c:pt>
                <c:pt idx="5">
                  <c:v>37.084710000000001</c:v>
                </c:pt>
                <c:pt idx="6">
                  <c:v>37.024999999999999</c:v>
                </c:pt>
                <c:pt idx="7">
                  <c:v>36.954419999999999</c:v>
                </c:pt>
                <c:pt idx="8">
                  <c:v>36.968229999999998</c:v>
                </c:pt>
                <c:pt idx="9">
                  <c:v>37.074129999999997</c:v>
                </c:pt>
                <c:pt idx="10">
                  <c:v>37.078740000000003</c:v>
                </c:pt>
                <c:pt idx="11">
                  <c:v>37.079410000000003</c:v>
                </c:pt>
                <c:pt idx="12">
                  <c:v>37.046729999999997</c:v>
                </c:pt>
                <c:pt idx="13">
                  <c:v>37.035550000000001</c:v>
                </c:pt>
                <c:pt idx="14">
                  <c:v>37.02346</c:v>
                </c:pt>
                <c:pt idx="15">
                  <c:v>36.987299999999998</c:v>
                </c:pt>
                <c:pt idx="16">
                  <c:v>36.947580000000002</c:v>
                </c:pt>
                <c:pt idx="17">
                  <c:v>36.941920000000003</c:v>
                </c:pt>
                <c:pt idx="18">
                  <c:v>36.894620000000003</c:v>
                </c:pt>
                <c:pt idx="19">
                  <c:v>36.869500000000002</c:v>
                </c:pt>
                <c:pt idx="20">
                  <c:v>36.841589999999997</c:v>
                </c:pt>
                <c:pt idx="21">
                  <c:v>36.825760000000002</c:v>
                </c:pt>
                <c:pt idx="22">
                  <c:v>36.885770000000001</c:v>
                </c:pt>
              </c:numCache>
            </c:numRef>
          </c:xVal>
          <c:yVal>
            <c:numRef>
              <c:f>B8b!$C$10:$C$334</c:f>
              <c:numCache>
                <c:formatCode>0.00</c:formatCode>
                <c:ptCount val="325"/>
                <c:pt idx="0">
                  <c:v>12.23197</c:v>
                </c:pt>
                <c:pt idx="1">
                  <c:v>12.23691</c:v>
                </c:pt>
                <c:pt idx="2">
                  <c:v>12.24334</c:v>
                </c:pt>
                <c:pt idx="3">
                  <c:v>12.24832</c:v>
                </c:pt>
                <c:pt idx="4">
                  <c:v>12.22926</c:v>
                </c:pt>
                <c:pt idx="5">
                  <c:v>12.240170000000001</c:v>
                </c:pt>
                <c:pt idx="6">
                  <c:v>12.25211</c:v>
                </c:pt>
                <c:pt idx="7">
                  <c:v>12.23845</c:v>
                </c:pt>
                <c:pt idx="8">
                  <c:v>12.232620000000001</c:v>
                </c:pt>
                <c:pt idx="9">
                  <c:v>12.24497</c:v>
                </c:pt>
                <c:pt idx="10">
                  <c:v>12.231680000000001</c:v>
                </c:pt>
                <c:pt idx="11">
                  <c:v>12.23396</c:v>
                </c:pt>
                <c:pt idx="12">
                  <c:v>12.23475</c:v>
                </c:pt>
                <c:pt idx="13">
                  <c:v>12.23485</c:v>
                </c:pt>
                <c:pt idx="14">
                  <c:v>12.24164</c:v>
                </c:pt>
                <c:pt idx="15">
                  <c:v>12.23278</c:v>
                </c:pt>
                <c:pt idx="16">
                  <c:v>12.233449999999999</c:v>
                </c:pt>
                <c:pt idx="17">
                  <c:v>12.243969999999999</c:v>
                </c:pt>
                <c:pt idx="18">
                  <c:v>12.22668</c:v>
                </c:pt>
                <c:pt idx="19">
                  <c:v>12.23197</c:v>
                </c:pt>
                <c:pt idx="20">
                  <c:v>12.229010000000001</c:v>
                </c:pt>
                <c:pt idx="21">
                  <c:v>12.238200000000001</c:v>
                </c:pt>
                <c:pt idx="22">
                  <c:v>12.23474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B8b!$O$5:$O$6</c:f>
              <c:numCache>
                <c:formatCode>0.00</c:formatCode>
                <c:ptCount val="2"/>
                <c:pt idx="0">
                  <c:v>11.756940938422435</c:v>
                </c:pt>
                <c:pt idx="1">
                  <c:v>12.604034641223969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63744"/>
        <c:axId val="378264320"/>
      </c:scatterChart>
      <c:valAx>
        <c:axId val="37826374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64320"/>
        <c:crossesAt val="-10"/>
        <c:crossBetween val="midCat"/>
        <c:majorUnit val="1"/>
      </c:valAx>
      <c:valAx>
        <c:axId val="378264320"/>
        <c:scaling>
          <c:orientation val="minMax"/>
          <c:max val="13"/>
          <c:min val="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2637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T1a!$H$10:$H$334</c:f>
              <c:numCache>
                <c:formatCode>0.00</c:formatCode>
                <c:ptCount val="325"/>
                <c:pt idx="0">
                  <c:v>38.834429999999998</c:v>
                </c:pt>
                <c:pt idx="1">
                  <c:v>39.378249999999994</c:v>
                </c:pt>
                <c:pt idx="2">
                  <c:v>39.552859999999995</c:v>
                </c:pt>
                <c:pt idx="3">
                  <c:v>39.662365000000001</c:v>
                </c:pt>
                <c:pt idx="4">
                  <c:v>39.673760000000001</c:v>
                </c:pt>
                <c:pt idx="5">
                  <c:v>39.666615</c:v>
                </c:pt>
                <c:pt idx="6">
                  <c:v>39.717269999999999</c:v>
                </c:pt>
                <c:pt idx="7">
                  <c:v>39.776224999999997</c:v>
                </c:pt>
                <c:pt idx="8">
                  <c:v>39.953429999999997</c:v>
                </c:pt>
                <c:pt idx="9">
                  <c:v>40.019144999999995</c:v>
                </c:pt>
              </c:numCache>
            </c:numRef>
          </c:xVal>
          <c:yVal>
            <c:numRef>
              <c:f>T1a!$G$10:$G$334</c:f>
              <c:numCache>
                <c:formatCode>0.00</c:formatCode>
                <c:ptCount val="325"/>
                <c:pt idx="0">
                  <c:v>12.975805000000001</c:v>
                </c:pt>
                <c:pt idx="1">
                  <c:v>13.010835</c:v>
                </c:pt>
                <c:pt idx="2">
                  <c:v>13.015560000000001</c:v>
                </c:pt>
                <c:pt idx="3">
                  <c:v>13.023305000000001</c:v>
                </c:pt>
                <c:pt idx="4">
                  <c:v>13.021025000000002</c:v>
                </c:pt>
                <c:pt idx="5">
                  <c:v>13.024000000000001</c:v>
                </c:pt>
                <c:pt idx="6">
                  <c:v>13.026029999999999</c:v>
                </c:pt>
                <c:pt idx="7">
                  <c:v>13.02758</c:v>
                </c:pt>
                <c:pt idx="8">
                  <c:v>13.03443</c:v>
                </c:pt>
                <c:pt idx="9">
                  <c:v>13.043475000000001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T1a!$P$5:$P$6</c:f>
              <c:numCache>
                <c:formatCode>0.00</c:formatCode>
                <c:ptCount val="2"/>
                <c:pt idx="0">
                  <c:v>11.959838595796558</c:v>
                </c:pt>
                <c:pt idx="1">
                  <c:v>13.580909378074878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6512"/>
        <c:axId val="379537088"/>
      </c:scatterChart>
      <c:valAx>
        <c:axId val="37953651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37088"/>
        <c:crossesAt val="-10"/>
        <c:crossBetween val="midCat"/>
        <c:majorUnit val="1"/>
      </c:valAx>
      <c:valAx>
        <c:axId val="379537088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3651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T1a!$D$10:$D$334</c:f>
              <c:numCache>
                <c:formatCode>0.00</c:formatCode>
                <c:ptCount val="325"/>
                <c:pt idx="0">
                  <c:v>38.852350000000001</c:v>
                </c:pt>
                <c:pt idx="1">
                  <c:v>39.406689999999998</c:v>
                </c:pt>
                <c:pt idx="2">
                  <c:v>39.589849999999998</c:v>
                </c:pt>
                <c:pt idx="3">
                  <c:v>39.713810000000002</c:v>
                </c:pt>
                <c:pt idx="4">
                  <c:v>39.727370000000001</c:v>
                </c:pt>
                <c:pt idx="5">
                  <c:v>39.700899999999997</c:v>
                </c:pt>
                <c:pt idx="6">
                  <c:v>39.766269999999999</c:v>
                </c:pt>
                <c:pt idx="7">
                  <c:v>39.826520000000002</c:v>
                </c:pt>
                <c:pt idx="8">
                  <c:v>39.999560000000002</c:v>
                </c:pt>
                <c:pt idx="9">
                  <c:v>40.061869999999999</c:v>
                </c:pt>
              </c:numCache>
            </c:numRef>
          </c:xVal>
          <c:yVal>
            <c:numRef>
              <c:f>T1a!$B$10:$B$334</c:f>
              <c:numCache>
                <c:formatCode>0.00</c:formatCode>
                <c:ptCount val="325"/>
                <c:pt idx="0">
                  <c:v>12.97207</c:v>
                </c:pt>
                <c:pt idx="1">
                  <c:v>13.003270000000001</c:v>
                </c:pt>
                <c:pt idx="2">
                  <c:v>13.010289999999999</c:v>
                </c:pt>
                <c:pt idx="3">
                  <c:v>13.015829999999999</c:v>
                </c:pt>
                <c:pt idx="4">
                  <c:v>13.016780000000001</c:v>
                </c:pt>
                <c:pt idx="5">
                  <c:v>13.01802</c:v>
                </c:pt>
                <c:pt idx="6">
                  <c:v>13.022589999999999</c:v>
                </c:pt>
                <c:pt idx="7">
                  <c:v>13.02421</c:v>
                </c:pt>
                <c:pt idx="8">
                  <c:v>13.030530000000001</c:v>
                </c:pt>
                <c:pt idx="9">
                  <c:v>13.037940000000001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T1a!$N$5:$N$6</c:f>
              <c:numCache>
                <c:formatCode>0.00</c:formatCode>
                <c:ptCount val="2"/>
                <c:pt idx="0">
                  <c:v>11.952567093384769</c:v>
                </c:pt>
                <c:pt idx="1">
                  <c:v>13.573637875663088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T1a!$E$10:$E$334</c:f>
              <c:numCache>
                <c:formatCode>0.00</c:formatCode>
                <c:ptCount val="325"/>
                <c:pt idx="0">
                  <c:v>38.816510000000001</c:v>
                </c:pt>
                <c:pt idx="1">
                  <c:v>39.349809999999998</c:v>
                </c:pt>
                <c:pt idx="2">
                  <c:v>39.51587</c:v>
                </c:pt>
                <c:pt idx="3">
                  <c:v>39.61092</c:v>
                </c:pt>
                <c:pt idx="4">
                  <c:v>39.620150000000002</c:v>
                </c:pt>
                <c:pt idx="5">
                  <c:v>39.632330000000003</c:v>
                </c:pt>
                <c:pt idx="6">
                  <c:v>39.66827</c:v>
                </c:pt>
                <c:pt idx="7">
                  <c:v>39.725929999999998</c:v>
                </c:pt>
                <c:pt idx="8">
                  <c:v>39.907299999999999</c:v>
                </c:pt>
                <c:pt idx="9">
                  <c:v>39.976419999999997</c:v>
                </c:pt>
              </c:numCache>
            </c:numRef>
          </c:xVal>
          <c:yVal>
            <c:numRef>
              <c:f>T1a!$C$10:$C$334</c:f>
              <c:numCache>
                <c:formatCode>0.00</c:formatCode>
                <c:ptCount val="325"/>
                <c:pt idx="0">
                  <c:v>12.97954</c:v>
                </c:pt>
                <c:pt idx="1">
                  <c:v>13.0184</c:v>
                </c:pt>
                <c:pt idx="2">
                  <c:v>13.02083</c:v>
                </c:pt>
                <c:pt idx="3">
                  <c:v>13.03078</c:v>
                </c:pt>
                <c:pt idx="4">
                  <c:v>13.025270000000001</c:v>
                </c:pt>
                <c:pt idx="5">
                  <c:v>13.02998</c:v>
                </c:pt>
                <c:pt idx="6">
                  <c:v>13.02947</c:v>
                </c:pt>
                <c:pt idx="7">
                  <c:v>13.030950000000001</c:v>
                </c:pt>
                <c:pt idx="8">
                  <c:v>13.03833</c:v>
                </c:pt>
                <c:pt idx="9">
                  <c:v>13.049010000000001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T1a!$O$5:$O$6</c:f>
              <c:numCache>
                <c:formatCode>0.00</c:formatCode>
                <c:ptCount val="2"/>
                <c:pt idx="0">
                  <c:v>11.967110098186048</c:v>
                </c:pt>
                <c:pt idx="1">
                  <c:v>13.588180880464368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38816"/>
        <c:axId val="379539392"/>
      </c:scatterChart>
      <c:valAx>
        <c:axId val="37953881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39392"/>
        <c:crossesAt val="-10"/>
        <c:crossBetween val="midCat"/>
        <c:majorUnit val="1"/>
      </c:valAx>
      <c:valAx>
        <c:axId val="379539392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388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T1b!$H$10:$H$334</c:f>
              <c:numCache>
                <c:formatCode>0.00</c:formatCode>
                <c:ptCount val="325"/>
                <c:pt idx="0">
                  <c:v>38.557739999999995</c:v>
                </c:pt>
                <c:pt idx="1">
                  <c:v>38.893920000000001</c:v>
                </c:pt>
                <c:pt idx="2">
                  <c:v>38.848749999999995</c:v>
                </c:pt>
                <c:pt idx="3">
                  <c:v>38.831659999999999</c:v>
                </c:pt>
                <c:pt idx="4">
                  <c:v>38.87238</c:v>
                </c:pt>
                <c:pt idx="5">
                  <c:v>38.991659999999996</c:v>
                </c:pt>
                <c:pt idx="6">
                  <c:v>39.132565</c:v>
                </c:pt>
                <c:pt idx="7">
                  <c:v>39.012445</c:v>
                </c:pt>
                <c:pt idx="8">
                  <c:v>38.881</c:v>
                </c:pt>
                <c:pt idx="9">
                  <c:v>38.732889999999998</c:v>
                </c:pt>
                <c:pt idx="10">
                  <c:v>38.612895000000002</c:v>
                </c:pt>
                <c:pt idx="11">
                  <c:v>38.471895000000004</c:v>
                </c:pt>
                <c:pt idx="12">
                  <c:v>38.345880000000001</c:v>
                </c:pt>
                <c:pt idx="13">
                  <c:v>38.32837</c:v>
                </c:pt>
                <c:pt idx="14">
                  <c:v>38.242360000000005</c:v>
                </c:pt>
                <c:pt idx="15">
                  <c:v>38.255115000000004</c:v>
                </c:pt>
                <c:pt idx="16">
                  <c:v>38.115475000000004</c:v>
                </c:pt>
                <c:pt idx="17">
                  <c:v>38.037620000000004</c:v>
                </c:pt>
                <c:pt idx="18">
                  <c:v>38.059069999999998</c:v>
                </c:pt>
                <c:pt idx="19">
                  <c:v>38.078019999999995</c:v>
                </c:pt>
                <c:pt idx="20">
                  <c:v>38.088660000000004</c:v>
                </c:pt>
                <c:pt idx="21">
                  <c:v>38.039304999999999</c:v>
                </c:pt>
                <c:pt idx="22">
                  <c:v>37.996929999999999</c:v>
                </c:pt>
                <c:pt idx="23">
                  <c:v>38.031835000000001</c:v>
                </c:pt>
                <c:pt idx="24">
                  <c:v>38.050084999999996</c:v>
                </c:pt>
                <c:pt idx="25">
                  <c:v>37.920019999999994</c:v>
                </c:pt>
                <c:pt idx="26">
                  <c:v>37.886054999999999</c:v>
                </c:pt>
                <c:pt idx="27">
                  <c:v>37.977599999999995</c:v>
                </c:pt>
                <c:pt idx="28">
                  <c:v>37.871110000000002</c:v>
                </c:pt>
                <c:pt idx="29">
                  <c:v>37.985765000000001</c:v>
                </c:pt>
                <c:pt idx="30">
                  <c:v>38.135170000000002</c:v>
                </c:pt>
                <c:pt idx="31">
                  <c:v>38.098604999999999</c:v>
                </c:pt>
                <c:pt idx="32">
                  <c:v>38.048549999999999</c:v>
                </c:pt>
                <c:pt idx="33">
                  <c:v>38.191209999999998</c:v>
                </c:pt>
                <c:pt idx="34">
                  <c:v>38.238455000000002</c:v>
                </c:pt>
                <c:pt idx="35">
                  <c:v>38.149039999999999</c:v>
                </c:pt>
                <c:pt idx="36">
                  <c:v>38.253315000000001</c:v>
                </c:pt>
                <c:pt idx="37">
                  <c:v>38.34337</c:v>
                </c:pt>
                <c:pt idx="38">
                  <c:v>38.395935000000001</c:v>
                </c:pt>
                <c:pt idx="39">
                  <c:v>38.44276</c:v>
                </c:pt>
                <c:pt idx="40">
                  <c:v>38.356430000000003</c:v>
                </c:pt>
                <c:pt idx="41">
                  <c:v>38.362515000000002</c:v>
                </c:pt>
                <c:pt idx="42">
                  <c:v>38.336100000000002</c:v>
                </c:pt>
                <c:pt idx="43">
                  <c:v>38.393550000000005</c:v>
                </c:pt>
                <c:pt idx="44">
                  <c:v>38.421710000000004</c:v>
                </c:pt>
                <c:pt idx="45">
                  <c:v>38.386749999999999</c:v>
                </c:pt>
                <c:pt idx="46">
                  <c:v>38.422545</c:v>
                </c:pt>
                <c:pt idx="47">
                  <c:v>38.466179999999994</c:v>
                </c:pt>
                <c:pt idx="48">
                  <c:v>38.423794999999998</c:v>
                </c:pt>
                <c:pt idx="49">
                  <c:v>38.523094999999998</c:v>
                </c:pt>
                <c:pt idx="50">
                  <c:v>38.553629999999998</c:v>
                </c:pt>
                <c:pt idx="51">
                  <c:v>38.568655</c:v>
                </c:pt>
                <c:pt idx="52">
                  <c:v>38.472994999999997</c:v>
                </c:pt>
                <c:pt idx="53">
                  <c:v>38.321359999999999</c:v>
                </c:pt>
                <c:pt idx="54">
                  <c:v>38.348870000000005</c:v>
                </c:pt>
                <c:pt idx="55">
                  <c:v>38.349525</c:v>
                </c:pt>
                <c:pt idx="56">
                  <c:v>38.319000000000003</c:v>
                </c:pt>
                <c:pt idx="57">
                  <c:v>38.19699</c:v>
                </c:pt>
                <c:pt idx="58">
                  <c:v>38.094380000000001</c:v>
                </c:pt>
                <c:pt idx="59">
                  <c:v>38.047799999999995</c:v>
                </c:pt>
                <c:pt idx="60">
                  <c:v>37.934235000000001</c:v>
                </c:pt>
                <c:pt idx="61">
                  <c:v>38.012484999999998</c:v>
                </c:pt>
                <c:pt idx="62">
                  <c:v>37.861384999999999</c:v>
                </c:pt>
                <c:pt idx="63">
                  <c:v>37.968955000000001</c:v>
                </c:pt>
                <c:pt idx="64">
                  <c:v>37.880454999999998</c:v>
                </c:pt>
                <c:pt idx="65">
                  <c:v>37.949415000000002</c:v>
                </c:pt>
                <c:pt idx="66">
                  <c:v>37.854840000000003</c:v>
                </c:pt>
                <c:pt idx="67">
                  <c:v>37.852005000000005</c:v>
                </c:pt>
                <c:pt idx="68">
                  <c:v>37.905855000000003</c:v>
                </c:pt>
                <c:pt idx="69">
                  <c:v>37.95234</c:v>
                </c:pt>
                <c:pt idx="70">
                  <c:v>38.066285000000001</c:v>
                </c:pt>
                <c:pt idx="71">
                  <c:v>37.993565000000004</c:v>
                </c:pt>
                <c:pt idx="72">
                  <c:v>38.028814999999994</c:v>
                </c:pt>
                <c:pt idx="73">
                  <c:v>37.984459999999999</c:v>
                </c:pt>
                <c:pt idx="74">
                  <c:v>37.935285</c:v>
                </c:pt>
                <c:pt idx="75">
                  <c:v>37.944334999999995</c:v>
                </c:pt>
              </c:numCache>
            </c:numRef>
          </c:xVal>
          <c:yVal>
            <c:numRef>
              <c:f>T1b!$G$10:$G$334</c:f>
              <c:numCache>
                <c:formatCode>0.00</c:formatCode>
                <c:ptCount val="325"/>
                <c:pt idx="0">
                  <c:v>12.944465000000001</c:v>
                </c:pt>
                <c:pt idx="1">
                  <c:v>12.977865</c:v>
                </c:pt>
                <c:pt idx="2">
                  <c:v>12.971270000000001</c:v>
                </c:pt>
                <c:pt idx="3">
                  <c:v>12.98479</c:v>
                </c:pt>
                <c:pt idx="4">
                  <c:v>12.98333</c:v>
                </c:pt>
                <c:pt idx="5">
                  <c:v>12.996485</c:v>
                </c:pt>
                <c:pt idx="6">
                  <c:v>12.99887</c:v>
                </c:pt>
                <c:pt idx="7">
                  <c:v>12.993220000000001</c:v>
                </c:pt>
                <c:pt idx="8">
                  <c:v>13.005804999999999</c:v>
                </c:pt>
                <c:pt idx="9">
                  <c:v>13.002279999999999</c:v>
                </c:pt>
                <c:pt idx="10">
                  <c:v>13.006494999999999</c:v>
                </c:pt>
                <c:pt idx="11">
                  <c:v>12.980824999999999</c:v>
                </c:pt>
                <c:pt idx="12">
                  <c:v>12.990785000000001</c:v>
                </c:pt>
                <c:pt idx="13">
                  <c:v>12.969365</c:v>
                </c:pt>
                <c:pt idx="14">
                  <c:v>12.973475000000001</c:v>
                </c:pt>
                <c:pt idx="15">
                  <c:v>12.966604999999999</c:v>
                </c:pt>
                <c:pt idx="16">
                  <c:v>12.966215</c:v>
                </c:pt>
                <c:pt idx="17">
                  <c:v>12.979420000000001</c:v>
                </c:pt>
                <c:pt idx="18">
                  <c:v>12.9735</c:v>
                </c:pt>
                <c:pt idx="19">
                  <c:v>12.963315</c:v>
                </c:pt>
                <c:pt idx="20">
                  <c:v>12.966635</c:v>
                </c:pt>
                <c:pt idx="21">
                  <c:v>12.955760000000001</c:v>
                </c:pt>
                <c:pt idx="22">
                  <c:v>12.958415</c:v>
                </c:pt>
                <c:pt idx="23">
                  <c:v>12.948820000000001</c:v>
                </c:pt>
                <c:pt idx="24">
                  <c:v>12.978660000000001</c:v>
                </c:pt>
                <c:pt idx="25">
                  <c:v>12.957560000000001</c:v>
                </c:pt>
                <c:pt idx="26">
                  <c:v>12.95978</c:v>
                </c:pt>
                <c:pt idx="27">
                  <c:v>12.979234999999999</c:v>
                </c:pt>
                <c:pt idx="28">
                  <c:v>12.946314999999998</c:v>
                </c:pt>
                <c:pt idx="29">
                  <c:v>12.947215</c:v>
                </c:pt>
                <c:pt idx="30">
                  <c:v>12.984109999999999</c:v>
                </c:pt>
                <c:pt idx="31">
                  <c:v>12.975305000000001</c:v>
                </c:pt>
                <c:pt idx="32">
                  <c:v>12.946020000000001</c:v>
                </c:pt>
                <c:pt idx="33">
                  <c:v>12.945229999999999</c:v>
                </c:pt>
                <c:pt idx="34">
                  <c:v>12.952864999999999</c:v>
                </c:pt>
                <c:pt idx="35">
                  <c:v>12.949680000000001</c:v>
                </c:pt>
                <c:pt idx="36">
                  <c:v>12.970095000000001</c:v>
                </c:pt>
                <c:pt idx="37">
                  <c:v>12.974170000000001</c:v>
                </c:pt>
                <c:pt idx="38">
                  <c:v>12.968990000000002</c:v>
                </c:pt>
                <c:pt idx="39">
                  <c:v>12.981809999999999</c:v>
                </c:pt>
                <c:pt idx="40">
                  <c:v>12.97301</c:v>
                </c:pt>
                <c:pt idx="41">
                  <c:v>12.968730000000001</c:v>
                </c:pt>
                <c:pt idx="42">
                  <c:v>12.970279999999999</c:v>
                </c:pt>
                <c:pt idx="43">
                  <c:v>12.969245000000001</c:v>
                </c:pt>
                <c:pt idx="44">
                  <c:v>12.965994999999999</c:v>
                </c:pt>
                <c:pt idx="45">
                  <c:v>12.967449999999999</c:v>
                </c:pt>
                <c:pt idx="46">
                  <c:v>12.965520000000001</c:v>
                </c:pt>
                <c:pt idx="47">
                  <c:v>12.974754999999998</c:v>
                </c:pt>
                <c:pt idx="48">
                  <c:v>12.968599999999999</c:v>
                </c:pt>
                <c:pt idx="49">
                  <c:v>12.967055</c:v>
                </c:pt>
                <c:pt idx="50">
                  <c:v>12.97457</c:v>
                </c:pt>
                <c:pt idx="51">
                  <c:v>12.976165</c:v>
                </c:pt>
                <c:pt idx="52">
                  <c:v>12.98413</c:v>
                </c:pt>
                <c:pt idx="53">
                  <c:v>12.966519999999999</c:v>
                </c:pt>
                <c:pt idx="54">
                  <c:v>12.958945</c:v>
                </c:pt>
                <c:pt idx="55">
                  <c:v>12.974539999999999</c:v>
                </c:pt>
                <c:pt idx="56">
                  <c:v>12.96979</c:v>
                </c:pt>
                <c:pt idx="57">
                  <c:v>12.97569</c:v>
                </c:pt>
                <c:pt idx="58">
                  <c:v>12.966615000000001</c:v>
                </c:pt>
                <c:pt idx="59">
                  <c:v>12.96312</c:v>
                </c:pt>
                <c:pt idx="60">
                  <c:v>12.958594999999999</c:v>
                </c:pt>
                <c:pt idx="61">
                  <c:v>12.97486</c:v>
                </c:pt>
                <c:pt idx="62">
                  <c:v>12.957249999999998</c:v>
                </c:pt>
                <c:pt idx="63">
                  <c:v>12.95316</c:v>
                </c:pt>
                <c:pt idx="64">
                  <c:v>12.968959999999999</c:v>
                </c:pt>
                <c:pt idx="65">
                  <c:v>12.967265000000001</c:v>
                </c:pt>
                <c:pt idx="66">
                  <c:v>12.968955000000001</c:v>
                </c:pt>
                <c:pt idx="67">
                  <c:v>12.95847</c:v>
                </c:pt>
                <c:pt idx="68">
                  <c:v>12.954755</c:v>
                </c:pt>
                <c:pt idx="69">
                  <c:v>12.95913</c:v>
                </c:pt>
                <c:pt idx="70">
                  <c:v>12.970905</c:v>
                </c:pt>
                <c:pt idx="71">
                  <c:v>12.939869999999999</c:v>
                </c:pt>
                <c:pt idx="72">
                  <c:v>12.975835</c:v>
                </c:pt>
                <c:pt idx="73">
                  <c:v>12.963495</c:v>
                </c:pt>
                <c:pt idx="74">
                  <c:v>12.96054</c:v>
                </c:pt>
                <c:pt idx="75">
                  <c:v>12.953965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T1b!$P$5:$P$6</c:f>
              <c:numCache>
                <c:formatCode>0.00</c:formatCode>
                <c:ptCount val="2"/>
                <c:pt idx="0">
                  <c:v>12.436369188416897</c:v>
                </c:pt>
                <c:pt idx="1">
                  <c:v>13.311720598515791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41696"/>
        <c:axId val="379542272"/>
      </c:scatterChart>
      <c:valAx>
        <c:axId val="37954169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42272"/>
        <c:crossesAt val="-10"/>
        <c:crossBetween val="midCat"/>
        <c:majorUnit val="1"/>
      </c:valAx>
      <c:valAx>
        <c:axId val="379542272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54169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T1b!$D$10:$D$334</c:f>
              <c:numCache>
                <c:formatCode>0.00</c:formatCode>
                <c:ptCount val="325"/>
                <c:pt idx="0">
                  <c:v>38.767229999999998</c:v>
                </c:pt>
                <c:pt idx="1">
                  <c:v>39.10971</c:v>
                </c:pt>
                <c:pt idx="2">
                  <c:v>39.062559999999998</c:v>
                </c:pt>
                <c:pt idx="3">
                  <c:v>39.051879999999997</c:v>
                </c:pt>
                <c:pt idx="4">
                  <c:v>39.089689999999997</c:v>
                </c:pt>
                <c:pt idx="5">
                  <c:v>39.319049999999997</c:v>
                </c:pt>
                <c:pt idx="6">
                  <c:v>39.506360000000001</c:v>
                </c:pt>
                <c:pt idx="7">
                  <c:v>39.377040000000001</c:v>
                </c:pt>
                <c:pt idx="8">
                  <c:v>39.242759999999997</c:v>
                </c:pt>
                <c:pt idx="9">
                  <c:v>39.093209999999999</c:v>
                </c:pt>
                <c:pt idx="10">
                  <c:v>38.965150000000001</c:v>
                </c:pt>
                <c:pt idx="11">
                  <c:v>38.827710000000003</c:v>
                </c:pt>
                <c:pt idx="12">
                  <c:v>38.703360000000004</c:v>
                </c:pt>
                <c:pt idx="13">
                  <c:v>38.671909999999997</c:v>
                </c:pt>
                <c:pt idx="14">
                  <c:v>38.58126</c:v>
                </c:pt>
                <c:pt idx="15">
                  <c:v>38.602069999999998</c:v>
                </c:pt>
                <c:pt idx="16">
                  <c:v>38.470460000000003</c:v>
                </c:pt>
                <c:pt idx="17">
                  <c:v>38.389600000000002</c:v>
                </c:pt>
                <c:pt idx="18">
                  <c:v>38.399369999999998</c:v>
                </c:pt>
                <c:pt idx="19">
                  <c:v>38.408580000000001</c:v>
                </c:pt>
                <c:pt idx="20">
                  <c:v>38.435890000000001</c:v>
                </c:pt>
                <c:pt idx="21">
                  <c:v>38.361600000000003</c:v>
                </c:pt>
                <c:pt idx="22">
                  <c:v>38.313749999999999</c:v>
                </c:pt>
                <c:pt idx="23">
                  <c:v>38.359940000000002</c:v>
                </c:pt>
                <c:pt idx="24">
                  <c:v>38.36889</c:v>
                </c:pt>
                <c:pt idx="25">
                  <c:v>38.217109999999998</c:v>
                </c:pt>
                <c:pt idx="26">
                  <c:v>38.20196</c:v>
                </c:pt>
                <c:pt idx="27">
                  <c:v>38.277650000000001</c:v>
                </c:pt>
                <c:pt idx="28">
                  <c:v>38.159869999999998</c:v>
                </c:pt>
                <c:pt idx="29">
                  <c:v>38.30265</c:v>
                </c:pt>
                <c:pt idx="30">
                  <c:v>38.428249999999998</c:v>
                </c:pt>
                <c:pt idx="31">
                  <c:v>38.392769999999999</c:v>
                </c:pt>
                <c:pt idx="32">
                  <c:v>38.305999999999997</c:v>
                </c:pt>
                <c:pt idx="33">
                  <c:v>38.408650000000002</c:v>
                </c:pt>
                <c:pt idx="34">
                  <c:v>38.460099999999997</c:v>
                </c:pt>
                <c:pt idx="35">
                  <c:v>38.393479999999997</c:v>
                </c:pt>
                <c:pt idx="36">
                  <c:v>38.481029999999997</c:v>
                </c:pt>
                <c:pt idx="37">
                  <c:v>38.572989999999997</c:v>
                </c:pt>
                <c:pt idx="38">
                  <c:v>38.643430000000002</c:v>
                </c:pt>
                <c:pt idx="39">
                  <c:v>38.673499999999997</c:v>
                </c:pt>
                <c:pt idx="40">
                  <c:v>38.603610000000003</c:v>
                </c:pt>
                <c:pt idx="41">
                  <c:v>38.59478</c:v>
                </c:pt>
                <c:pt idx="42">
                  <c:v>38.554940000000002</c:v>
                </c:pt>
                <c:pt idx="43">
                  <c:v>38.601880000000001</c:v>
                </c:pt>
                <c:pt idx="44">
                  <c:v>38.62724</c:v>
                </c:pt>
                <c:pt idx="45">
                  <c:v>38.593649999999997</c:v>
                </c:pt>
                <c:pt idx="46">
                  <c:v>38.624250000000004</c:v>
                </c:pt>
                <c:pt idx="47">
                  <c:v>38.667279999999998</c:v>
                </c:pt>
                <c:pt idx="48">
                  <c:v>38.622979999999998</c:v>
                </c:pt>
                <c:pt idx="49">
                  <c:v>38.726799999999997</c:v>
                </c:pt>
                <c:pt idx="50">
                  <c:v>38.766840000000002</c:v>
                </c:pt>
                <c:pt idx="51">
                  <c:v>38.776139999999998</c:v>
                </c:pt>
                <c:pt idx="52">
                  <c:v>38.696420000000003</c:v>
                </c:pt>
                <c:pt idx="53">
                  <c:v>38.588120000000004</c:v>
                </c:pt>
                <c:pt idx="54">
                  <c:v>38.674100000000003</c:v>
                </c:pt>
                <c:pt idx="55">
                  <c:v>38.703099999999999</c:v>
                </c:pt>
                <c:pt idx="56">
                  <c:v>38.67671</c:v>
                </c:pt>
                <c:pt idx="57">
                  <c:v>38.553550000000001</c:v>
                </c:pt>
                <c:pt idx="58">
                  <c:v>38.450060000000001</c:v>
                </c:pt>
                <c:pt idx="59">
                  <c:v>38.406610000000001</c:v>
                </c:pt>
                <c:pt idx="60">
                  <c:v>38.276420000000002</c:v>
                </c:pt>
                <c:pt idx="61">
                  <c:v>38.346870000000003</c:v>
                </c:pt>
                <c:pt idx="62">
                  <c:v>38.181829999999998</c:v>
                </c:pt>
                <c:pt idx="63">
                  <c:v>38.28707</c:v>
                </c:pt>
                <c:pt idx="64">
                  <c:v>38.2121</c:v>
                </c:pt>
                <c:pt idx="65">
                  <c:v>38.267270000000003</c:v>
                </c:pt>
                <c:pt idx="66">
                  <c:v>38.164990000000003</c:v>
                </c:pt>
                <c:pt idx="67">
                  <c:v>38.162840000000003</c:v>
                </c:pt>
                <c:pt idx="68">
                  <c:v>38.195659999999997</c:v>
                </c:pt>
                <c:pt idx="69">
                  <c:v>38.273809999999997</c:v>
                </c:pt>
                <c:pt idx="70">
                  <c:v>38.373919999999998</c:v>
                </c:pt>
                <c:pt idx="71">
                  <c:v>38.284689999999998</c:v>
                </c:pt>
                <c:pt idx="72">
                  <c:v>38.349899999999998</c:v>
                </c:pt>
                <c:pt idx="73">
                  <c:v>38.259349999999998</c:v>
                </c:pt>
                <c:pt idx="74">
                  <c:v>38.240929999999999</c:v>
                </c:pt>
                <c:pt idx="75">
                  <c:v>38.22437</c:v>
                </c:pt>
              </c:numCache>
            </c:numRef>
          </c:xVal>
          <c:yVal>
            <c:numRef>
              <c:f>T1b!$B$10:$B$334</c:f>
              <c:numCache>
                <c:formatCode>0.00</c:formatCode>
                <c:ptCount val="325"/>
                <c:pt idx="0">
                  <c:v>12.94815</c:v>
                </c:pt>
                <c:pt idx="1">
                  <c:v>12.95107</c:v>
                </c:pt>
                <c:pt idx="2">
                  <c:v>12.961650000000001</c:v>
                </c:pt>
                <c:pt idx="3">
                  <c:v>12.97401</c:v>
                </c:pt>
                <c:pt idx="4">
                  <c:v>12.971</c:v>
                </c:pt>
                <c:pt idx="5">
                  <c:v>12.991009999999999</c:v>
                </c:pt>
                <c:pt idx="6">
                  <c:v>12.98151</c:v>
                </c:pt>
                <c:pt idx="7">
                  <c:v>12.98029</c:v>
                </c:pt>
                <c:pt idx="8">
                  <c:v>12.98954</c:v>
                </c:pt>
                <c:pt idx="9">
                  <c:v>12.96927</c:v>
                </c:pt>
                <c:pt idx="10">
                  <c:v>12.980689999999999</c:v>
                </c:pt>
                <c:pt idx="11">
                  <c:v>12.970330000000001</c:v>
                </c:pt>
                <c:pt idx="12">
                  <c:v>12.956670000000001</c:v>
                </c:pt>
                <c:pt idx="13">
                  <c:v>12.961740000000001</c:v>
                </c:pt>
                <c:pt idx="14">
                  <c:v>12.954940000000001</c:v>
                </c:pt>
                <c:pt idx="15">
                  <c:v>12.95158</c:v>
                </c:pt>
                <c:pt idx="16">
                  <c:v>12.948539999999999</c:v>
                </c:pt>
                <c:pt idx="17">
                  <c:v>12.95534</c:v>
                </c:pt>
                <c:pt idx="18">
                  <c:v>12.954319999999999</c:v>
                </c:pt>
                <c:pt idx="19">
                  <c:v>12.942209999999999</c:v>
                </c:pt>
                <c:pt idx="20">
                  <c:v>12.9565</c:v>
                </c:pt>
                <c:pt idx="21">
                  <c:v>12.945360000000001</c:v>
                </c:pt>
                <c:pt idx="22">
                  <c:v>12.948560000000001</c:v>
                </c:pt>
                <c:pt idx="23">
                  <c:v>12.942880000000001</c:v>
                </c:pt>
                <c:pt idx="24">
                  <c:v>12.958830000000001</c:v>
                </c:pt>
                <c:pt idx="25">
                  <c:v>12.923590000000001</c:v>
                </c:pt>
                <c:pt idx="26">
                  <c:v>12.93182</c:v>
                </c:pt>
                <c:pt idx="27">
                  <c:v>12.956709999999999</c:v>
                </c:pt>
                <c:pt idx="28">
                  <c:v>12.92489</c:v>
                </c:pt>
                <c:pt idx="29">
                  <c:v>12.93427</c:v>
                </c:pt>
                <c:pt idx="30">
                  <c:v>12.959</c:v>
                </c:pt>
                <c:pt idx="31">
                  <c:v>12.939450000000001</c:v>
                </c:pt>
                <c:pt idx="32">
                  <c:v>12.92685</c:v>
                </c:pt>
                <c:pt idx="33">
                  <c:v>12.933059999999999</c:v>
                </c:pt>
                <c:pt idx="34">
                  <c:v>12.93988</c:v>
                </c:pt>
                <c:pt idx="35">
                  <c:v>12.946529999999999</c:v>
                </c:pt>
                <c:pt idx="36">
                  <c:v>12.94871</c:v>
                </c:pt>
                <c:pt idx="37">
                  <c:v>12.95481</c:v>
                </c:pt>
                <c:pt idx="38">
                  <c:v>12.951930000000001</c:v>
                </c:pt>
                <c:pt idx="39">
                  <c:v>12.960520000000001</c:v>
                </c:pt>
                <c:pt idx="40">
                  <c:v>12.9557</c:v>
                </c:pt>
                <c:pt idx="41">
                  <c:v>12.946669999999999</c:v>
                </c:pt>
                <c:pt idx="42">
                  <c:v>12.95499</c:v>
                </c:pt>
                <c:pt idx="43">
                  <c:v>12.947620000000001</c:v>
                </c:pt>
                <c:pt idx="44">
                  <c:v>12.948779999999999</c:v>
                </c:pt>
                <c:pt idx="45">
                  <c:v>12.945180000000001</c:v>
                </c:pt>
                <c:pt idx="46">
                  <c:v>12.940250000000001</c:v>
                </c:pt>
                <c:pt idx="47">
                  <c:v>12.948549999999999</c:v>
                </c:pt>
                <c:pt idx="48">
                  <c:v>12.9453</c:v>
                </c:pt>
                <c:pt idx="49">
                  <c:v>12.9556</c:v>
                </c:pt>
                <c:pt idx="50">
                  <c:v>12.95804</c:v>
                </c:pt>
                <c:pt idx="51">
                  <c:v>12.95298</c:v>
                </c:pt>
                <c:pt idx="52">
                  <c:v>12.96148</c:v>
                </c:pt>
                <c:pt idx="53">
                  <c:v>12.94234</c:v>
                </c:pt>
                <c:pt idx="54">
                  <c:v>12.95078</c:v>
                </c:pt>
                <c:pt idx="55">
                  <c:v>12.958869999999999</c:v>
                </c:pt>
                <c:pt idx="56">
                  <c:v>12.95518</c:v>
                </c:pt>
                <c:pt idx="57">
                  <c:v>12.95289</c:v>
                </c:pt>
                <c:pt idx="58">
                  <c:v>12.94692</c:v>
                </c:pt>
                <c:pt idx="59">
                  <c:v>12.94805</c:v>
                </c:pt>
                <c:pt idx="60">
                  <c:v>12.93676</c:v>
                </c:pt>
                <c:pt idx="61">
                  <c:v>12.95393</c:v>
                </c:pt>
                <c:pt idx="62">
                  <c:v>12.931839999999999</c:v>
                </c:pt>
                <c:pt idx="63">
                  <c:v>12.94886</c:v>
                </c:pt>
                <c:pt idx="64">
                  <c:v>12.943669999999999</c:v>
                </c:pt>
                <c:pt idx="65">
                  <c:v>12.9513</c:v>
                </c:pt>
                <c:pt idx="66">
                  <c:v>12.94318</c:v>
                </c:pt>
                <c:pt idx="67">
                  <c:v>12.93946</c:v>
                </c:pt>
                <c:pt idx="68">
                  <c:v>12.93622</c:v>
                </c:pt>
                <c:pt idx="69">
                  <c:v>12.936400000000001</c:v>
                </c:pt>
                <c:pt idx="70">
                  <c:v>12.9618</c:v>
                </c:pt>
                <c:pt idx="71">
                  <c:v>12.924989999999999</c:v>
                </c:pt>
                <c:pt idx="72">
                  <c:v>12.95288</c:v>
                </c:pt>
                <c:pt idx="73">
                  <c:v>12.945600000000001</c:v>
                </c:pt>
                <c:pt idx="74">
                  <c:v>12.935280000000001</c:v>
                </c:pt>
                <c:pt idx="75">
                  <c:v>12.94533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T1b!$N$5:$N$6</c:f>
              <c:numCache>
                <c:formatCode>0.00</c:formatCode>
                <c:ptCount val="2"/>
                <c:pt idx="0">
                  <c:v>12.409735329892371</c:v>
                </c:pt>
                <c:pt idx="1">
                  <c:v>13.285086739991264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T1b!$E$10:$E$334</c:f>
              <c:numCache>
                <c:formatCode>0.00</c:formatCode>
                <c:ptCount val="325"/>
                <c:pt idx="0">
                  <c:v>38.34825</c:v>
                </c:pt>
                <c:pt idx="1">
                  <c:v>38.678130000000003</c:v>
                </c:pt>
                <c:pt idx="2">
                  <c:v>38.63494</c:v>
                </c:pt>
                <c:pt idx="3">
                  <c:v>38.611440000000002</c:v>
                </c:pt>
                <c:pt idx="4">
                  <c:v>38.655070000000002</c:v>
                </c:pt>
                <c:pt idx="5">
                  <c:v>38.664270000000002</c:v>
                </c:pt>
                <c:pt idx="6">
                  <c:v>38.758769999999998</c:v>
                </c:pt>
                <c:pt idx="7">
                  <c:v>38.647849999999998</c:v>
                </c:pt>
                <c:pt idx="8">
                  <c:v>38.519240000000003</c:v>
                </c:pt>
                <c:pt idx="9">
                  <c:v>38.372570000000003</c:v>
                </c:pt>
                <c:pt idx="10">
                  <c:v>38.260640000000002</c:v>
                </c:pt>
                <c:pt idx="11">
                  <c:v>38.116079999999997</c:v>
                </c:pt>
                <c:pt idx="12">
                  <c:v>37.988399999999999</c:v>
                </c:pt>
                <c:pt idx="13">
                  <c:v>37.984830000000002</c:v>
                </c:pt>
                <c:pt idx="14">
                  <c:v>37.903460000000003</c:v>
                </c:pt>
                <c:pt idx="15">
                  <c:v>37.908160000000002</c:v>
                </c:pt>
                <c:pt idx="16">
                  <c:v>37.760489999999997</c:v>
                </c:pt>
                <c:pt idx="17">
                  <c:v>37.685639999999999</c:v>
                </c:pt>
                <c:pt idx="18">
                  <c:v>37.718769999999999</c:v>
                </c:pt>
                <c:pt idx="19">
                  <c:v>37.747459999999997</c:v>
                </c:pt>
                <c:pt idx="20">
                  <c:v>37.741430000000001</c:v>
                </c:pt>
                <c:pt idx="21">
                  <c:v>37.717010000000002</c:v>
                </c:pt>
                <c:pt idx="22">
                  <c:v>37.680109999999999</c:v>
                </c:pt>
                <c:pt idx="23">
                  <c:v>37.70373</c:v>
                </c:pt>
                <c:pt idx="24">
                  <c:v>37.731279999999998</c:v>
                </c:pt>
                <c:pt idx="25">
                  <c:v>37.622929999999997</c:v>
                </c:pt>
                <c:pt idx="26">
                  <c:v>37.570149999999998</c:v>
                </c:pt>
                <c:pt idx="27">
                  <c:v>37.677549999999997</c:v>
                </c:pt>
                <c:pt idx="28">
                  <c:v>37.582349999999998</c:v>
                </c:pt>
                <c:pt idx="29">
                  <c:v>37.668880000000001</c:v>
                </c:pt>
                <c:pt idx="30">
                  <c:v>37.842089999999999</c:v>
                </c:pt>
                <c:pt idx="31">
                  <c:v>37.80444</c:v>
                </c:pt>
                <c:pt idx="32">
                  <c:v>37.7911</c:v>
                </c:pt>
                <c:pt idx="33">
                  <c:v>37.973770000000002</c:v>
                </c:pt>
                <c:pt idx="34">
                  <c:v>38.01681</c:v>
                </c:pt>
                <c:pt idx="35">
                  <c:v>37.904600000000002</c:v>
                </c:pt>
                <c:pt idx="36">
                  <c:v>38.025599999999997</c:v>
                </c:pt>
                <c:pt idx="37">
                  <c:v>38.113750000000003</c:v>
                </c:pt>
                <c:pt idx="38">
                  <c:v>38.148440000000001</c:v>
                </c:pt>
                <c:pt idx="39">
                  <c:v>38.212020000000003</c:v>
                </c:pt>
                <c:pt idx="40">
                  <c:v>38.109250000000003</c:v>
                </c:pt>
                <c:pt idx="41">
                  <c:v>38.130249999999997</c:v>
                </c:pt>
                <c:pt idx="42">
                  <c:v>38.117260000000002</c:v>
                </c:pt>
                <c:pt idx="43">
                  <c:v>38.185220000000001</c:v>
                </c:pt>
                <c:pt idx="44">
                  <c:v>38.216180000000001</c:v>
                </c:pt>
                <c:pt idx="45">
                  <c:v>38.179850000000002</c:v>
                </c:pt>
                <c:pt idx="46">
                  <c:v>38.220840000000003</c:v>
                </c:pt>
                <c:pt idx="47">
                  <c:v>38.265079999999998</c:v>
                </c:pt>
                <c:pt idx="48">
                  <c:v>38.224609999999998</c:v>
                </c:pt>
                <c:pt idx="49">
                  <c:v>38.319389999999999</c:v>
                </c:pt>
                <c:pt idx="50">
                  <c:v>38.340420000000002</c:v>
                </c:pt>
                <c:pt idx="51">
                  <c:v>38.361170000000001</c:v>
                </c:pt>
                <c:pt idx="52">
                  <c:v>38.249569999999999</c:v>
                </c:pt>
                <c:pt idx="53">
                  <c:v>38.054600000000001</c:v>
                </c:pt>
                <c:pt idx="54">
                  <c:v>38.02364</c:v>
                </c:pt>
                <c:pt idx="55">
                  <c:v>37.995950000000001</c:v>
                </c:pt>
                <c:pt idx="56">
                  <c:v>37.961289999999998</c:v>
                </c:pt>
                <c:pt idx="57">
                  <c:v>37.840429999999998</c:v>
                </c:pt>
                <c:pt idx="58">
                  <c:v>37.738700000000001</c:v>
                </c:pt>
                <c:pt idx="59">
                  <c:v>37.688989999999997</c:v>
                </c:pt>
                <c:pt idx="60">
                  <c:v>37.59205</c:v>
                </c:pt>
                <c:pt idx="61">
                  <c:v>37.678100000000001</c:v>
                </c:pt>
                <c:pt idx="62">
                  <c:v>37.540939999999999</c:v>
                </c:pt>
                <c:pt idx="63">
                  <c:v>37.650840000000002</c:v>
                </c:pt>
                <c:pt idx="64">
                  <c:v>37.548810000000003</c:v>
                </c:pt>
                <c:pt idx="65">
                  <c:v>37.63156</c:v>
                </c:pt>
                <c:pt idx="66">
                  <c:v>37.544690000000003</c:v>
                </c:pt>
                <c:pt idx="67">
                  <c:v>37.541170000000001</c:v>
                </c:pt>
                <c:pt idx="68">
                  <c:v>37.616050000000001</c:v>
                </c:pt>
                <c:pt idx="69">
                  <c:v>37.630870000000002</c:v>
                </c:pt>
                <c:pt idx="70">
                  <c:v>37.758650000000003</c:v>
                </c:pt>
                <c:pt idx="71">
                  <c:v>37.702440000000003</c:v>
                </c:pt>
                <c:pt idx="72">
                  <c:v>37.707729999999998</c:v>
                </c:pt>
                <c:pt idx="73">
                  <c:v>37.709569999999999</c:v>
                </c:pt>
                <c:pt idx="74">
                  <c:v>37.629640000000002</c:v>
                </c:pt>
                <c:pt idx="75">
                  <c:v>37.664299999999997</c:v>
                </c:pt>
              </c:numCache>
            </c:numRef>
          </c:xVal>
          <c:yVal>
            <c:numRef>
              <c:f>T1b!$C$10:$C$334</c:f>
              <c:numCache>
                <c:formatCode>0.00</c:formatCode>
                <c:ptCount val="325"/>
                <c:pt idx="0">
                  <c:v>12.94078</c:v>
                </c:pt>
                <c:pt idx="1">
                  <c:v>13.004659999999999</c:v>
                </c:pt>
                <c:pt idx="2">
                  <c:v>12.98089</c:v>
                </c:pt>
                <c:pt idx="3">
                  <c:v>12.995570000000001</c:v>
                </c:pt>
                <c:pt idx="4">
                  <c:v>12.995660000000001</c:v>
                </c:pt>
                <c:pt idx="5">
                  <c:v>13.00196</c:v>
                </c:pt>
                <c:pt idx="6">
                  <c:v>13.01623</c:v>
                </c:pt>
                <c:pt idx="7">
                  <c:v>13.00615</c:v>
                </c:pt>
                <c:pt idx="8">
                  <c:v>13.022069999999999</c:v>
                </c:pt>
                <c:pt idx="9">
                  <c:v>13.03529</c:v>
                </c:pt>
                <c:pt idx="10">
                  <c:v>13.032299999999999</c:v>
                </c:pt>
                <c:pt idx="11">
                  <c:v>12.99132</c:v>
                </c:pt>
                <c:pt idx="12">
                  <c:v>13.024900000000001</c:v>
                </c:pt>
                <c:pt idx="13">
                  <c:v>12.976990000000001</c:v>
                </c:pt>
                <c:pt idx="14">
                  <c:v>12.992010000000001</c:v>
                </c:pt>
                <c:pt idx="15">
                  <c:v>12.981629999999999</c:v>
                </c:pt>
                <c:pt idx="16">
                  <c:v>12.983890000000001</c:v>
                </c:pt>
                <c:pt idx="17">
                  <c:v>13.003500000000001</c:v>
                </c:pt>
                <c:pt idx="18">
                  <c:v>12.99268</c:v>
                </c:pt>
                <c:pt idx="19">
                  <c:v>12.98442</c:v>
                </c:pt>
                <c:pt idx="20">
                  <c:v>12.97677</c:v>
                </c:pt>
                <c:pt idx="21">
                  <c:v>12.96616</c:v>
                </c:pt>
                <c:pt idx="22">
                  <c:v>12.96827</c:v>
                </c:pt>
                <c:pt idx="23">
                  <c:v>12.95476</c:v>
                </c:pt>
                <c:pt idx="24">
                  <c:v>12.99849</c:v>
                </c:pt>
                <c:pt idx="25">
                  <c:v>12.991529999999999</c:v>
                </c:pt>
                <c:pt idx="26">
                  <c:v>12.987740000000001</c:v>
                </c:pt>
                <c:pt idx="27">
                  <c:v>13.001760000000001</c:v>
                </c:pt>
                <c:pt idx="28">
                  <c:v>12.967739999999999</c:v>
                </c:pt>
                <c:pt idx="29">
                  <c:v>12.96016</c:v>
                </c:pt>
                <c:pt idx="30">
                  <c:v>13.009219999999999</c:v>
                </c:pt>
                <c:pt idx="31">
                  <c:v>13.01116</c:v>
                </c:pt>
                <c:pt idx="32">
                  <c:v>12.96519</c:v>
                </c:pt>
                <c:pt idx="33">
                  <c:v>12.9574</c:v>
                </c:pt>
                <c:pt idx="34">
                  <c:v>12.96585</c:v>
                </c:pt>
                <c:pt idx="35">
                  <c:v>12.952830000000001</c:v>
                </c:pt>
                <c:pt idx="36">
                  <c:v>12.991479999999999</c:v>
                </c:pt>
                <c:pt idx="37">
                  <c:v>12.99353</c:v>
                </c:pt>
                <c:pt idx="38">
                  <c:v>12.986050000000001</c:v>
                </c:pt>
                <c:pt idx="39">
                  <c:v>13.0031</c:v>
                </c:pt>
                <c:pt idx="40">
                  <c:v>12.990320000000001</c:v>
                </c:pt>
                <c:pt idx="41">
                  <c:v>12.990790000000001</c:v>
                </c:pt>
                <c:pt idx="42">
                  <c:v>12.985569999999999</c:v>
                </c:pt>
                <c:pt idx="43">
                  <c:v>12.990869999999999</c:v>
                </c:pt>
                <c:pt idx="44">
                  <c:v>12.98321</c:v>
                </c:pt>
                <c:pt idx="45">
                  <c:v>12.98972</c:v>
                </c:pt>
                <c:pt idx="46">
                  <c:v>12.990790000000001</c:v>
                </c:pt>
                <c:pt idx="47">
                  <c:v>13.000959999999999</c:v>
                </c:pt>
                <c:pt idx="48">
                  <c:v>12.991899999999999</c:v>
                </c:pt>
                <c:pt idx="49">
                  <c:v>12.97851</c:v>
                </c:pt>
                <c:pt idx="50">
                  <c:v>12.991099999999999</c:v>
                </c:pt>
                <c:pt idx="51">
                  <c:v>12.99935</c:v>
                </c:pt>
                <c:pt idx="52">
                  <c:v>13.006779999999999</c:v>
                </c:pt>
                <c:pt idx="53">
                  <c:v>12.9907</c:v>
                </c:pt>
                <c:pt idx="54">
                  <c:v>12.96711</c:v>
                </c:pt>
                <c:pt idx="55">
                  <c:v>12.990209999999999</c:v>
                </c:pt>
                <c:pt idx="56">
                  <c:v>12.984400000000001</c:v>
                </c:pt>
                <c:pt idx="57">
                  <c:v>12.99849</c:v>
                </c:pt>
                <c:pt idx="58">
                  <c:v>12.98631</c:v>
                </c:pt>
                <c:pt idx="59">
                  <c:v>12.97819</c:v>
                </c:pt>
                <c:pt idx="60">
                  <c:v>12.98043</c:v>
                </c:pt>
                <c:pt idx="61">
                  <c:v>12.99579</c:v>
                </c:pt>
                <c:pt idx="62">
                  <c:v>12.982659999999999</c:v>
                </c:pt>
                <c:pt idx="63">
                  <c:v>12.957459999999999</c:v>
                </c:pt>
                <c:pt idx="64">
                  <c:v>12.994249999999999</c:v>
                </c:pt>
                <c:pt idx="65">
                  <c:v>12.983230000000001</c:v>
                </c:pt>
                <c:pt idx="66">
                  <c:v>12.994730000000001</c:v>
                </c:pt>
                <c:pt idx="67">
                  <c:v>12.97748</c:v>
                </c:pt>
                <c:pt idx="68">
                  <c:v>12.97329</c:v>
                </c:pt>
                <c:pt idx="69">
                  <c:v>12.981859999999999</c:v>
                </c:pt>
                <c:pt idx="70">
                  <c:v>12.98001</c:v>
                </c:pt>
                <c:pt idx="71">
                  <c:v>12.954750000000001</c:v>
                </c:pt>
                <c:pt idx="72">
                  <c:v>12.99879</c:v>
                </c:pt>
                <c:pt idx="73">
                  <c:v>12.981389999999999</c:v>
                </c:pt>
                <c:pt idx="74">
                  <c:v>12.985799999999999</c:v>
                </c:pt>
                <c:pt idx="75">
                  <c:v>12.9626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T1b!$O$5:$O$6</c:f>
              <c:numCache>
                <c:formatCode>0.00</c:formatCode>
                <c:ptCount val="2"/>
                <c:pt idx="0">
                  <c:v>12.463003046968709</c:v>
                </c:pt>
                <c:pt idx="1">
                  <c:v>13.338354457067602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49216"/>
        <c:axId val="379249792"/>
      </c:scatterChart>
      <c:valAx>
        <c:axId val="37924921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49792"/>
        <c:crossesAt val="-10"/>
        <c:crossBetween val="midCat"/>
        <c:majorUnit val="1"/>
      </c:valAx>
      <c:valAx>
        <c:axId val="379249792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492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T2a!$H$10:$H$334</c:f>
              <c:numCache>
                <c:formatCode>0.00</c:formatCode>
                <c:ptCount val="325"/>
                <c:pt idx="0">
                  <c:v>39.063384999999997</c:v>
                </c:pt>
                <c:pt idx="1">
                  <c:v>39.439544999999995</c:v>
                </c:pt>
                <c:pt idx="2">
                  <c:v>39.651624999999996</c:v>
                </c:pt>
                <c:pt idx="3">
                  <c:v>39.747320000000002</c:v>
                </c:pt>
                <c:pt idx="4">
                  <c:v>39.571314999999998</c:v>
                </c:pt>
                <c:pt idx="5">
                  <c:v>39.295605000000002</c:v>
                </c:pt>
                <c:pt idx="6">
                  <c:v>39.16977</c:v>
                </c:pt>
                <c:pt idx="7">
                  <c:v>39.089305000000003</c:v>
                </c:pt>
                <c:pt idx="8">
                  <c:v>39.121245000000002</c:v>
                </c:pt>
                <c:pt idx="9">
                  <c:v>39.180414999999996</c:v>
                </c:pt>
                <c:pt idx="10">
                  <c:v>39.165399999999998</c:v>
                </c:pt>
                <c:pt idx="11">
                  <c:v>39.095275000000001</c:v>
                </c:pt>
                <c:pt idx="12">
                  <c:v>39.080510000000004</c:v>
                </c:pt>
                <c:pt idx="13">
                  <c:v>38.962465000000002</c:v>
                </c:pt>
                <c:pt idx="14">
                  <c:v>38.893785000000001</c:v>
                </c:pt>
                <c:pt idx="15">
                  <c:v>38.873374999999996</c:v>
                </c:pt>
                <c:pt idx="16">
                  <c:v>38.806439999999995</c:v>
                </c:pt>
                <c:pt idx="17">
                  <c:v>38.72231</c:v>
                </c:pt>
                <c:pt idx="18">
                  <c:v>38.665615000000003</c:v>
                </c:pt>
                <c:pt idx="19">
                  <c:v>38.766910000000003</c:v>
                </c:pt>
                <c:pt idx="20">
                  <c:v>38.767295000000004</c:v>
                </c:pt>
                <c:pt idx="21">
                  <c:v>38.685580000000002</c:v>
                </c:pt>
                <c:pt idx="22">
                  <c:v>38.578180000000003</c:v>
                </c:pt>
                <c:pt idx="23">
                  <c:v>38.651285000000001</c:v>
                </c:pt>
                <c:pt idx="24">
                  <c:v>38.599505000000001</c:v>
                </c:pt>
                <c:pt idx="25">
                  <c:v>38.698570000000004</c:v>
                </c:pt>
                <c:pt idx="26">
                  <c:v>38.6982</c:v>
                </c:pt>
                <c:pt idx="27">
                  <c:v>38.624459999999999</c:v>
                </c:pt>
                <c:pt idx="28">
                  <c:v>38.47381</c:v>
                </c:pt>
                <c:pt idx="29">
                  <c:v>38.466584999999995</c:v>
                </c:pt>
                <c:pt idx="30">
                  <c:v>38.362884999999999</c:v>
                </c:pt>
                <c:pt idx="31">
                  <c:v>38.063839999999999</c:v>
                </c:pt>
                <c:pt idx="32">
                  <c:v>38.105360000000005</c:v>
                </c:pt>
              </c:numCache>
            </c:numRef>
          </c:xVal>
          <c:yVal>
            <c:numRef>
              <c:f>T2a!$G$10:$G$334</c:f>
              <c:numCache>
                <c:formatCode>0.00</c:formatCode>
                <c:ptCount val="325"/>
                <c:pt idx="0">
                  <c:v>10.83995</c:v>
                </c:pt>
                <c:pt idx="1">
                  <c:v>10.85689</c:v>
                </c:pt>
                <c:pt idx="2">
                  <c:v>10.869465</c:v>
                </c:pt>
                <c:pt idx="3">
                  <c:v>10.876580000000001</c:v>
                </c:pt>
                <c:pt idx="4">
                  <c:v>10.864495</c:v>
                </c:pt>
                <c:pt idx="5">
                  <c:v>10.845965</c:v>
                </c:pt>
                <c:pt idx="6">
                  <c:v>10.845275000000001</c:v>
                </c:pt>
                <c:pt idx="7">
                  <c:v>10.844975</c:v>
                </c:pt>
                <c:pt idx="8">
                  <c:v>10.8439</c:v>
                </c:pt>
                <c:pt idx="9">
                  <c:v>10.84681</c:v>
                </c:pt>
                <c:pt idx="10">
                  <c:v>10.844899999999999</c:v>
                </c:pt>
                <c:pt idx="11">
                  <c:v>10.841505</c:v>
                </c:pt>
                <c:pt idx="12">
                  <c:v>10.83685</c:v>
                </c:pt>
                <c:pt idx="13">
                  <c:v>10.832789999999999</c:v>
                </c:pt>
                <c:pt idx="14">
                  <c:v>10.830410000000001</c:v>
                </c:pt>
                <c:pt idx="15">
                  <c:v>10.832025000000002</c:v>
                </c:pt>
                <c:pt idx="16">
                  <c:v>10.829505000000001</c:v>
                </c:pt>
                <c:pt idx="17">
                  <c:v>10.825565000000001</c:v>
                </c:pt>
                <c:pt idx="18">
                  <c:v>10.818940000000001</c:v>
                </c:pt>
                <c:pt idx="19">
                  <c:v>10.828520000000001</c:v>
                </c:pt>
                <c:pt idx="20">
                  <c:v>10.829615</c:v>
                </c:pt>
                <c:pt idx="21">
                  <c:v>10.819295</c:v>
                </c:pt>
                <c:pt idx="22">
                  <c:v>10.819859999999998</c:v>
                </c:pt>
                <c:pt idx="23">
                  <c:v>10.822310000000002</c:v>
                </c:pt>
                <c:pt idx="24">
                  <c:v>10.824629999999999</c:v>
                </c:pt>
                <c:pt idx="25">
                  <c:v>10.820489999999999</c:v>
                </c:pt>
                <c:pt idx="26">
                  <c:v>10.825625</c:v>
                </c:pt>
                <c:pt idx="27">
                  <c:v>10.82455</c:v>
                </c:pt>
                <c:pt idx="28">
                  <c:v>10.811540000000001</c:v>
                </c:pt>
                <c:pt idx="29">
                  <c:v>10.81451</c:v>
                </c:pt>
                <c:pt idx="30">
                  <c:v>10.810415000000001</c:v>
                </c:pt>
                <c:pt idx="31">
                  <c:v>10.796700000000001</c:v>
                </c:pt>
                <c:pt idx="32">
                  <c:v>10.806905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T2a!$P$5:$P$6</c:f>
              <c:numCache>
                <c:formatCode>0.00</c:formatCode>
                <c:ptCount val="2"/>
                <c:pt idx="0">
                  <c:v>10.001961485953089</c:v>
                </c:pt>
                <c:pt idx="1">
                  <c:v>11.321913125019124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52096"/>
        <c:axId val="379252672"/>
      </c:scatterChart>
      <c:valAx>
        <c:axId val="37925209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52672"/>
        <c:crossesAt val="-10"/>
        <c:crossBetween val="midCat"/>
        <c:majorUnit val="1"/>
      </c:valAx>
      <c:valAx>
        <c:axId val="379252672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5209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B1a!$D$10:$D$334</c:f>
              <c:numCache>
                <c:formatCode>0.00</c:formatCode>
                <c:ptCount val="325"/>
                <c:pt idx="0">
                  <c:v>37.22795</c:v>
                </c:pt>
                <c:pt idx="1">
                  <c:v>37.669280000000001</c:v>
                </c:pt>
                <c:pt idx="2">
                  <c:v>37.853639999999999</c:v>
                </c:pt>
                <c:pt idx="3">
                  <c:v>37.879939999999998</c:v>
                </c:pt>
                <c:pt idx="4">
                  <c:v>37.89902</c:v>
                </c:pt>
                <c:pt idx="5">
                  <c:v>37.942889999999998</c:v>
                </c:pt>
                <c:pt idx="6">
                  <c:v>37.98912</c:v>
                </c:pt>
                <c:pt idx="7">
                  <c:v>38.010919999999999</c:v>
                </c:pt>
                <c:pt idx="8">
                  <c:v>37.987690000000001</c:v>
                </c:pt>
              </c:numCache>
            </c:numRef>
          </c:xVal>
          <c:yVal>
            <c:numRef>
              <c:f>B1a!$B$10:$B$334</c:f>
              <c:numCache>
                <c:formatCode>0.00</c:formatCode>
                <c:ptCount val="325"/>
                <c:pt idx="0">
                  <c:v>12.915050000000001</c:v>
                </c:pt>
                <c:pt idx="1">
                  <c:v>12.934060000000001</c:v>
                </c:pt>
                <c:pt idx="2">
                  <c:v>12.934089999999999</c:v>
                </c:pt>
                <c:pt idx="3">
                  <c:v>12.93614</c:v>
                </c:pt>
                <c:pt idx="4">
                  <c:v>12.94092</c:v>
                </c:pt>
                <c:pt idx="5">
                  <c:v>12.93914</c:v>
                </c:pt>
                <c:pt idx="6">
                  <c:v>12.94312</c:v>
                </c:pt>
                <c:pt idx="7">
                  <c:v>12.94332</c:v>
                </c:pt>
                <c:pt idx="8">
                  <c:v>12.94407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B1a!$N$5:$N$6</c:f>
              <c:numCache>
                <c:formatCode>0.00</c:formatCode>
                <c:ptCount val="2"/>
                <c:pt idx="0">
                  <c:v>12.44230474809004</c:v>
                </c:pt>
                <c:pt idx="1">
                  <c:v>13.274129774230058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B1a!$E$10:$E$334</c:f>
              <c:numCache>
                <c:formatCode>0.00</c:formatCode>
                <c:ptCount val="325"/>
                <c:pt idx="0">
                  <c:v>37.395899999999997</c:v>
                </c:pt>
                <c:pt idx="1">
                  <c:v>37.849699999999999</c:v>
                </c:pt>
                <c:pt idx="2">
                  <c:v>38.031939999999999</c:v>
                </c:pt>
                <c:pt idx="3">
                  <c:v>38.044849999999997</c:v>
                </c:pt>
                <c:pt idx="4">
                  <c:v>38.083069999999999</c:v>
                </c:pt>
                <c:pt idx="5">
                  <c:v>38.134999999999998</c:v>
                </c:pt>
                <c:pt idx="6">
                  <c:v>38.190890000000003</c:v>
                </c:pt>
                <c:pt idx="7">
                  <c:v>38.189259999999997</c:v>
                </c:pt>
                <c:pt idx="8">
                  <c:v>38.18835</c:v>
                </c:pt>
              </c:numCache>
            </c:numRef>
          </c:xVal>
          <c:yVal>
            <c:numRef>
              <c:f>B1a!$C$10:$C$334</c:f>
              <c:numCache>
                <c:formatCode>0.00</c:formatCode>
                <c:ptCount val="325"/>
                <c:pt idx="0">
                  <c:v>12.95055</c:v>
                </c:pt>
                <c:pt idx="1">
                  <c:v>12.953419999999999</c:v>
                </c:pt>
                <c:pt idx="2">
                  <c:v>12.96062</c:v>
                </c:pt>
                <c:pt idx="3">
                  <c:v>12.957039999999999</c:v>
                </c:pt>
                <c:pt idx="4">
                  <c:v>12.9678</c:v>
                </c:pt>
                <c:pt idx="5">
                  <c:v>12.9651</c:v>
                </c:pt>
                <c:pt idx="6">
                  <c:v>12.95585</c:v>
                </c:pt>
                <c:pt idx="7">
                  <c:v>12.985900000000001</c:v>
                </c:pt>
                <c:pt idx="8">
                  <c:v>12.95208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B1a!$O$5:$O$6</c:f>
              <c:numCache>
                <c:formatCode>0.00</c:formatCode>
                <c:ptCount val="2"/>
                <c:pt idx="0">
                  <c:v>12.461498185594326</c:v>
                </c:pt>
                <c:pt idx="1">
                  <c:v>13.293323211734345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13344"/>
        <c:axId val="381913920"/>
      </c:scatterChart>
      <c:valAx>
        <c:axId val="38191334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3920"/>
        <c:crossesAt val="-10"/>
        <c:crossBetween val="midCat"/>
        <c:majorUnit val="1"/>
      </c:valAx>
      <c:valAx>
        <c:axId val="38191392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33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T2a!$D$10:$D$334</c:f>
              <c:numCache>
                <c:formatCode>0.00</c:formatCode>
                <c:ptCount val="325"/>
                <c:pt idx="0">
                  <c:v>39.018450000000001</c:v>
                </c:pt>
                <c:pt idx="1">
                  <c:v>39.384889999999999</c:v>
                </c:pt>
                <c:pt idx="2">
                  <c:v>39.626899999999999</c:v>
                </c:pt>
                <c:pt idx="3">
                  <c:v>39.711759999999998</c:v>
                </c:pt>
                <c:pt idx="4">
                  <c:v>39.51829</c:v>
                </c:pt>
                <c:pt idx="5">
                  <c:v>39.233060000000002</c:v>
                </c:pt>
                <c:pt idx="6">
                  <c:v>39.10624</c:v>
                </c:pt>
                <c:pt idx="7">
                  <c:v>39.023180000000004</c:v>
                </c:pt>
                <c:pt idx="8">
                  <c:v>39.064</c:v>
                </c:pt>
                <c:pt idx="9">
                  <c:v>39.133719999999997</c:v>
                </c:pt>
                <c:pt idx="10">
                  <c:v>39.115279999999998</c:v>
                </c:pt>
                <c:pt idx="11">
                  <c:v>39.04007</c:v>
                </c:pt>
                <c:pt idx="12">
                  <c:v>39.031230000000001</c:v>
                </c:pt>
                <c:pt idx="13">
                  <c:v>38.911830000000002</c:v>
                </c:pt>
                <c:pt idx="14">
                  <c:v>38.850709999999999</c:v>
                </c:pt>
                <c:pt idx="15">
                  <c:v>38.823189999999997</c:v>
                </c:pt>
                <c:pt idx="16">
                  <c:v>38.758209999999998</c:v>
                </c:pt>
                <c:pt idx="17">
                  <c:v>38.671059999999997</c:v>
                </c:pt>
                <c:pt idx="18">
                  <c:v>38.617510000000003</c:v>
                </c:pt>
                <c:pt idx="19">
                  <c:v>38.714460000000003</c:v>
                </c:pt>
                <c:pt idx="20">
                  <c:v>38.711410000000001</c:v>
                </c:pt>
                <c:pt idx="21">
                  <c:v>38.635399999999997</c:v>
                </c:pt>
                <c:pt idx="22">
                  <c:v>38.52769</c:v>
                </c:pt>
                <c:pt idx="23">
                  <c:v>38.593780000000002</c:v>
                </c:pt>
                <c:pt idx="24">
                  <c:v>38.546030000000002</c:v>
                </c:pt>
                <c:pt idx="25">
                  <c:v>38.647010000000002</c:v>
                </c:pt>
                <c:pt idx="26">
                  <c:v>38.636870000000002</c:v>
                </c:pt>
                <c:pt idx="27">
                  <c:v>38.571719999999999</c:v>
                </c:pt>
                <c:pt idx="28">
                  <c:v>38.424059999999997</c:v>
                </c:pt>
                <c:pt idx="29">
                  <c:v>38.426369999999999</c:v>
                </c:pt>
                <c:pt idx="30">
                  <c:v>38.321399999999997</c:v>
                </c:pt>
                <c:pt idx="31">
                  <c:v>37.993510000000001</c:v>
                </c:pt>
                <c:pt idx="32">
                  <c:v>38.053930000000001</c:v>
                </c:pt>
              </c:numCache>
            </c:numRef>
          </c:xVal>
          <c:yVal>
            <c:numRef>
              <c:f>T2a!$B$10:$B$334</c:f>
              <c:numCache>
                <c:formatCode>0.00</c:formatCode>
                <c:ptCount val="325"/>
                <c:pt idx="0">
                  <c:v>10.83381</c:v>
                </c:pt>
                <c:pt idx="1">
                  <c:v>10.846310000000001</c:v>
                </c:pt>
                <c:pt idx="2">
                  <c:v>10.855409999999999</c:v>
                </c:pt>
                <c:pt idx="3">
                  <c:v>10.87595</c:v>
                </c:pt>
                <c:pt idx="4">
                  <c:v>10.85304</c:v>
                </c:pt>
                <c:pt idx="5">
                  <c:v>10.839029999999999</c:v>
                </c:pt>
                <c:pt idx="6">
                  <c:v>10.83319</c:v>
                </c:pt>
                <c:pt idx="7">
                  <c:v>10.83877</c:v>
                </c:pt>
                <c:pt idx="8">
                  <c:v>10.831709999999999</c:v>
                </c:pt>
                <c:pt idx="9">
                  <c:v>10.839639999999999</c:v>
                </c:pt>
                <c:pt idx="10">
                  <c:v>10.836040000000001</c:v>
                </c:pt>
                <c:pt idx="11">
                  <c:v>10.833019999999999</c:v>
                </c:pt>
                <c:pt idx="12">
                  <c:v>10.83109</c:v>
                </c:pt>
                <c:pt idx="13">
                  <c:v>10.82634</c:v>
                </c:pt>
                <c:pt idx="14">
                  <c:v>10.823639999999999</c:v>
                </c:pt>
                <c:pt idx="15">
                  <c:v>10.822950000000001</c:v>
                </c:pt>
                <c:pt idx="16">
                  <c:v>10.81888</c:v>
                </c:pt>
                <c:pt idx="17">
                  <c:v>10.820069999999999</c:v>
                </c:pt>
                <c:pt idx="18">
                  <c:v>10.812110000000001</c:v>
                </c:pt>
                <c:pt idx="19">
                  <c:v>10.81738</c:v>
                </c:pt>
                <c:pt idx="20">
                  <c:v>10.822480000000001</c:v>
                </c:pt>
                <c:pt idx="21">
                  <c:v>10.81334</c:v>
                </c:pt>
                <c:pt idx="22">
                  <c:v>10.810919999999999</c:v>
                </c:pt>
                <c:pt idx="23">
                  <c:v>10.816700000000001</c:v>
                </c:pt>
                <c:pt idx="24">
                  <c:v>10.81338</c:v>
                </c:pt>
                <c:pt idx="25">
                  <c:v>10.809570000000001</c:v>
                </c:pt>
                <c:pt idx="26">
                  <c:v>10.815480000000001</c:v>
                </c:pt>
                <c:pt idx="27">
                  <c:v>10.815390000000001</c:v>
                </c:pt>
                <c:pt idx="28">
                  <c:v>10.80246</c:v>
                </c:pt>
                <c:pt idx="29">
                  <c:v>10.80897</c:v>
                </c:pt>
                <c:pt idx="30">
                  <c:v>10.803050000000001</c:v>
                </c:pt>
                <c:pt idx="31">
                  <c:v>10.799060000000001</c:v>
                </c:pt>
                <c:pt idx="32">
                  <c:v>10.79457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T2a!$N$5:$N$6</c:f>
              <c:numCache>
                <c:formatCode>0.00</c:formatCode>
                <c:ptCount val="2"/>
                <c:pt idx="0">
                  <c:v>9.9960984880550736</c:v>
                </c:pt>
                <c:pt idx="1">
                  <c:v>11.316050127121109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T2a!$E$10:$E$334</c:f>
              <c:numCache>
                <c:formatCode>0.00</c:formatCode>
                <c:ptCount val="325"/>
                <c:pt idx="0">
                  <c:v>39.108319999999999</c:v>
                </c:pt>
                <c:pt idx="1">
                  <c:v>39.494199999999999</c:v>
                </c:pt>
                <c:pt idx="2">
                  <c:v>39.676349999999999</c:v>
                </c:pt>
                <c:pt idx="3">
                  <c:v>39.782879999999999</c:v>
                </c:pt>
                <c:pt idx="4">
                  <c:v>39.624339999999997</c:v>
                </c:pt>
                <c:pt idx="5">
                  <c:v>39.358150000000002</c:v>
                </c:pt>
                <c:pt idx="6">
                  <c:v>39.2333</c:v>
                </c:pt>
                <c:pt idx="7">
                  <c:v>39.155430000000003</c:v>
                </c:pt>
                <c:pt idx="8">
                  <c:v>39.178489999999996</c:v>
                </c:pt>
                <c:pt idx="9">
                  <c:v>39.227110000000003</c:v>
                </c:pt>
                <c:pt idx="10">
                  <c:v>39.215519999999998</c:v>
                </c:pt>
                <c:pt idx="11">
                  <c:v>39.150480000000002</c:v>
                </c:pt>
                <c:pt idx="12">
                  <c:v>39.12979</c:v>
                </c:pt>
                <c:pt idx="13">
                  <c:v>39.013100000000001</c:v>
                </c:pt>
                <c:pt idx="14">
                  <c:v>38.936860000000003</c:v>
                </c:pt>
                <c:pt idx="15">
                  <c:v>38.923560000000002</c:v>
                </c:pt>
                <c:pt idx="16">
                  <c:v>38.854669999999999</c:v>
                </c:pt>
                <c:pt idx="17">
                  <c:v>38.773560000000003</c:v>
                </c:pt>
                <c:pt idx="18">
                  <c:v>38.713720000000002</c:v>
                </c:pt>
                <c:pt idx="19">
                  <c:v>38.819360000000003</c:v>
                </c:pt>
                <c:pt idx="20">
                  <c:v>38.823180000000001</c:v>
                </c:pt>
                <c:pt idx="21">
                  <c:v>38.735759999999999</c:v>
                </c:pt>
                <c:pt idx="22">
                  <c:v>38.62867</c:v>
                </c:pt>
                <c:pt idx="23">
                  <c:v>38.70879</c:v>
                </c:pt>
                <c:pt idx="24">
                  <c:v>38.652979999999999</c:v>
                </c:pt>
                <c:pt idx="25">
                  <c:v>38.750129999999999</c:v>
                </c:pt>
                <c:pt idx="26">
                  <c:v>38.759529999999998</c:v>
                </c:pt>
                <c:pt idx="27">
                  <c:v>38.677199999999999</c:v>
                </c:pt>
                <c:pt idx="28">
                  <c:v>38.523560000000003</c:v>
                </c:pt>
                <c:pt idx="29">
                  <c:v>38.506799999999998</c:v>
                </c:pt>
                <c:pt idx="30">
                  <c:v>38.40437</c:v>
                </c:pt>
                <c:pt idx="31">
                  <c:v>38.134169999999997</c:v>
                </c:pt>
                <c:pt idx="32">
                  <c:v>38.156790000000001</c:v>
                </c:pt>
              </c:numCache>
            </c:numRef>
          </c:xVal>
          <c:yVal>
            <c:numRef>
              <c:f>T2a!$C$10:$C$334</c:f>
              <c:numCache>
                <c:formatCode>0.00</c:formatCode>
                <c:ptCount val="325"/>
                <c:pt idx="0">
                  <c:v>10.84609</c:v>
                </c:pt>
                <c:pt idx="1">
                  <c:v>10.867470000000001</c:v>
                </c:pt>
                <c:pt idx="2">
                  <c:v>10.883520000000001</c:v>
                </c:pt>
                <c:pt idx="3">
                  <c:v>10.87721</c:v>
                </c:pt>
                <c:pt idx="4">
                  <c:v>10.87595</c:v>
                </c:pt>
                <c:pt idx="5">
                  <c:v>10.8529</c:v>
                </c:pt>
                <c:pt idx="6">
                  <c:v>10.85736</c:v>
                </c:pt>
                <c:pt idx="7">
                  <c:v>10.851179999999999</c:v>
                </c:pt>
                <c:pt idx="8">
                  <c:v>10.85609</c:v>
                </c:pt>
                <c:pt idx="9">
                  <c:v>10.85398</c:v>
                </c:pt>
                <c:pt idx="10">
                  <c:v>10.853759999999999</c:v>
                </c:pt>
                <c:pt idx="11">
                  <c:v>10.84999</c:v>
                </c:pt>
                <c:pt idx="12">
                  <c:v>10.842610000000001</c:v>
                </c:pt>
                <c:pt idx="13">
                  <c:v>10.83924</c:v>
                </c:pt>
                <c:pt idx="14">
                  <c:v>10.83718</c:v>
                </c:pt>
                <c:pt idx="15">
                  <c:v>10.841100000000001</c:v>
                </c:pt>
                <c:pt idx="16">
                  <c:v>10.84013</c:v>
                </c:pt>
                <c:pt idx="17">
                  <c:v>10.831060000000001</c:v>
                </c:pt>
                <c:pt idx="18">
                  <c:v>10.82577</c:v>
                </c:pt>
                <c:pt idx="19">
                  <c:v>10.83966</c:v>
                </c:pt>
                <c:pt idx="20">
                  <c:v>10.83675</c:v>
                </c:pt>
                <c:pt idx="21">
                  <c:v>10.82525</c:v>
                </c:pt>
                <c:pt idx="22">
                  <c:v>10.828799999999999</c:v>
                </c:pt>
                <c:pt idx="23">
                  <c:v>10.827920000000001</c:v>
                </c:pt>
                <c:pt idx="24">
                  <c:v>10.83588</c:v>
                </c:pt>
                <c:pt idx="25">
                  <c:v>10.83141</c:v>
                </c:pt>
                <c:pt idx="26">
                  <c:v>10.83577</c:v>
                </c:pt>
                <c:pt idx="27">
                  <c:v>10.83371</c:v>
                </c:pt>
                <c:pt idx="28">
                  <c:v>10.82062</c:v>
                </c:pt>
                <c:pt idx="29">
                  <c:v>10.82005</c:v>
                </c:pt>
                <c:pt idx="30">
                  <c:v>10.817780000000001</c:v>
                </c:pt>
                <c:pt idx="31">
                  <c:v>10.79434</c:v>
                </c:pt>
                <c:pt idx="32">
                  <c:v>10.819240000000001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T2a!$O$5:$O$6</c:f>
              <c:numCache>
                <c:formatCode>0.00</c:formatCode>
                <c:ptCount val="2"/>
                <c:pt idx="0">
                  <c:v>10.007824483855082</c:v>
                </c:pt>
                <c:pt idx="1">
                  <c:v>11.327776122921119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54400"/>
        <c:axId val="379254976"/>
      </c:scatterChart>
      <c:valAx>
        <c:axId val="3792544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54976"/>
        <c:crossesAt val="-10"/>
        <c:crossBetween val="midCat"/>
        <c:majorUnit val="1"/>
      </c:valAx>
      <c:valAx>
        <c:axId val="379254976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25440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T2b!$H$10:$H$334</c:f>
              <c:numCache>
                <c:formatCode>0.00</c:formatCode>
                <c:ptCount val="325"/>
                <c:pt idx="0">
                  <c:v>37.922690000000003</c:v>
                </c:pt>
                <c:pt idx="1">
                  <c:v>38.499105</c:v>
                </c:pt>
                <c:pt idx="2">
                  <c:v>38.662585</c:v>
                </c:pt>
                <c:pt idx="3">
                  <c:v>38.669555000000003</c:v>
                </c:pt>
                <c:pt idx="4">
                  <c:v>38.712615</c:v>
                </c:pt>
                <c:pt idx="5">
                  <c:v>38.732495</c:v>
                </c:pt>
                <c:pt idx="6">
                  <c:v>38.798564999999996</c:v>
                </c:pt>
                <c:pt idx="7">
                  <c:v>38.865915000000001</c:v>
                </c:pt>
                <c:pt idx="8">
                  <c:v>38.838565000000003</c:v>
                </c:pt>
              </c:numCache>
            </c:numRef>
          </c:xVal>
          <c:yVal>
            <c:numRef>
              <c:f>T2b!$G$10:$G$334</c:f>
              <c:numCache>
                <c:formatCode>0.00</c:formatCode>
                <c:ptCount val="325"/>
                <c:pt idx="0">
                  <c:v>10.828965</c:v>
                </c:pt>
                <c:pt idx="1">
                  <c:v>10.817084999999999</c:v>
                </c:pt>
                <c:pt idx="2">
                  <c:v>10.830615</c:v>
                </c:pt>
                <c:pt idx="3">
                  <c:v>10.81413</c:v>
                </c:pt>
                <c:pt idx="4">
                  <c:v>10.809255</c:v>
                </c:pt>
                <c:pt idx="5">
                  <c:v>10.81823</c:v>
                </c:pt>
                <c:pt idx="6">
                  <c:v>10.870885000000001</c:v>
                </c:pt>
                <c:pt idx="7">
                  <c:v>10.86129</c:v>
                </c:pt>
                <c:pt idx="8">
                  <c:v>10.857634999999998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T2b!$P$5:$P$6</c:f>
              <c:numCache>
                <c:formatCode>0.00</c:formatCode>
                <c:ptCount val="2"/>
                <c:pt idx="0">
                  <c:v>10.307425387954641</c:v>
                </c:pt>
                <c:pt idx="1">
                  <c:v>11.155583244903882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1616"/>
        <c:axId val="376792192"/>
      </c:scatterChart>
      <c:valAx>
        <c:axId val="37679161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2192"/>
        <c:crossesAt val="-10"/>
        <c:crossBetween val="midCat"/>
        <c:majorUnit val="1"/>
      </c:valAx>
      <c:valAx>
        <c:axId val="376792192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16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T2b!$D$10:$D$334</c:f>
              <c:numCache>
                <c:formatCode>0.00</c:formatCode>
                <c:ptCount val="325"/>
                <c:pt idx="0">
                  <c:v>38.05733</c:v>
                </c:pt>
                <c:pt idx="1">
                  <c:v>38.642580000000002</c:v>
                </c:pt>
                <c:pt idx="2">
                  <c:v>38.795319999999997</c:v>
                </c:pt>
                <c:pt idx="3">
                  <c:v>38.783459999999998</c:v>
                </c:pt>
                <c:pt idx="4">
                  <c:v>38.812480000000001</c:v>
                </c:pt>
                <c:pt idx="5">
                  <c:v>38.826990000000002</c:v>
                </c:pt>
                <c:pt idx="6">
                  <c:v>38.897889999999997</c:v>
                </c:pt>
                <c:pt idx="7">
                  <c:v>38.977510000000002</c:v>
                </c:pt>
                <c:pt idx="8">
                  <c:v>38.95852</c:v>
                </c:pt>
              </c:numCache>
            </c:numRef>
          </c:xVal>
          <c:yVal>
            <c:numRef>
              <c:f>T2b!$B$10:$B$334</c:f>
              <c:numCache>
                <c:formatCode>0.00</c:formatCode>
                <c:ptCount val="325"/>
                <c:pt idx="0">
                  <c:v>10.80101</c:v>
                </c:pt>
                <c:pt idx="1">
                  <c:v>10.82499</c:v>
                </c:pt>
                <c:pt idx="2">
                  <c:v>10.826449999999999</c:v>
                </c:pt>
                <c:pt idx="3">
                  <c:v>10.826790000000001</c:v>
                </c:pt>
                <c:pt idx="4">
                  <c:v>10.833030000000001</c:v>
                </c:pt>
                <c:pt idx="5">
                  <c:v>10.82985</c:v>
                </c:pt>
                <c:pt idx="6">
                  <c:v>10.832190000000001</c:v>
                </c:pt>
                <c:pt idx="7">
                  <c:v>10.8406</c:v>
                </c:pt>
                <c:pt idx="8">
                  <c:v>10.836639999999999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T2b!$N$5:$N$6</c:f>
              <c:numCache>
                <c:formatCode>0.00</c:formatCode>
                <c:ptCount val="2"/>
                <c:pt idx="0">
                  <c:v>10.2978448054499</c:v>
                </c:pt>
                <c:pt idx="1">
                  <c:v>11.146002662399141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T2b!$E$10:$E$334</c:f>
              <c:numCache>
                <c:formatCode>0.00</c:formatCode>
                <c:ptCount val="325"/>
                <c:pt idx="0">
                  <c:v>37.788049999999998</c:v>
                </c:pt>
                <c:pt idx="1">
                  <c:v>38.355629999999998</c:v>
                </c:pt>
                <c:pt idx="2">
                  <c:v>38.529850000000003</c:v>
                </c:pt>
                <c:pt idx="3">
                  <c:v>38.55565</c:v>
                </c:pt>
                <c:pt idx="4">
                  <c:v>38.612749999999998</c:v>
                </c:pt>
                <c:pt idx="5">
                  <c:v>38.637999999999998</c:v>
                </c:pt>
                <c:pt idx="6">
                  <c:v>38.699240000000003</c:v>
                </c:pt>
                <c:pt idx="7">
                  <c:v>38.75432</c:v>
                </c:pt>
                <c:pt idx="8">
                  <c:v>38.718609999999998</c:v>
                </c:pt>
              </c:numCache>
            </c:numRef>
          </c:xVal>
          <c:yVal>
            <c:numRef>
              <c:f>T2b!$C$10:$C$334</c:f>
              <c:numCache>
                <c:formatCode>0.00</c:formatCode>
                <c:ptCount val="325"/>
                <c:pt idx="0">
                  <c:v>10.856920000000001</c:v>
                </c:pt>
                <c:pt idx="1">
                  <c:v>10.80918</c:v>
                </c:pt>
                <c:pt idx="2">
                  <c:v>10.83478</c:v>
                </c:pt>
                <c:pt idx="3">
                  <c:v>10.80147</c:v>
                </c:pt>
                <c:pt idx="4">
                  <c:v>10.78548</c:v>
                </c:pt>
                <c:pt idx="5">
                  <c:v>10.806609999999999</c:v>
                </c:pt>
                <c:pt idx="6">
                  <c:v>10.90958</c:v>
                </c:pt>
                <c:pt idx="7">
                  <c:v>10.88198</c:v>
                </c:pt>
                <c:pt idx="8">
                  <c:v>10.878629999999999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T2b!$O$5:$O$6</c:f>
              <c:numCache>
                <c:formatCode>0.00</c:formatCode>
                <c:ptCount val="2"/>
                <c:pt idx="0">
                  <c:v>10.317005970399665</c:v>
                </c:pt>
                <c:pt idx="1">
                  <c:v>11.165163827348906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3920"/>
        <c:axId val="376794496"/>
      </c:scatterChart>
      <c:valAx>
        <c:axId val="37679392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4496"/>
        <c:crossesAt val="-10"/>
        <c:crossBetween val="midCat"/>
        <c:majorUnit val="1"/>
      </c:valAx>
      <c:valAx>
        <c:axId val="376794496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392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T3a!$H$10:$H$334</c:f>
              <c:numCache>
                <c:formatCode>0.00</c:formatCode>
                <c:ptCount val="325"/>
                <c:pt idx="0">
                  <c:v>38.602900000000005</c:v>
                </c:pt>
                <c:pt idx="1">
                  <c:v>38.947410000000005</c:v>
                </c:pt>
                <c:pt idx="2">
                  <c:v>39.076659999999997</c:v>
                </c:pt>
                <c:pt idx="3">
                  <c:v>39.118020000000001</c:v>
                </c:pt>
                <c:pt idx="4">
                  <c:v>39.111384999999999</c:v>
                </c:pt>
                <c:pt idx="5">
                  <c:v>39.12574</c:v>
                </c:pt>
              </c:numCache>
            </c:numRef>
          </c:xVal>
          <c:yVal>
            <c:numRef>
              <c:f>T3a!$G$10:$G$334</c:f>
              <c:numCache>
                <c:formatCode>0.00</c:formatCode>
                <c:ptCount val="325"/>
                <c:pt idx="0">
                  <c:v>12.952185</c:v>
                </c:pt>
                <c:pt idx="1">
                  <c:v>12.971969999999999</c:v>
                </c:pt>
                <c:pt idx="2">
                  <c:v>12.980205</c:v>
                </c:pt>
                <c:pt idx="3">
                  <c:v>12.983255</c:v>
                </c:pt>
                <c:pt idx="4">
                  <c:v>12.978339999999999</c:v>
                </c:pt>
                <c:pt idx="5">
                  <c:v>12.97705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T3a!$P$5:$P$6</c:f>
              <c:numCache>
                <c:formatCode>0.00</c:formatCode>
                <c:ptCount val="2"/>
                <c:pt idx="0">
                  <c:v>11.952868686660405</c:v>
                </c:pt>
                <c:pt idx="1">
                  <c:v>13.565172392351476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96800"/>
        <c:axId val="376797376"/>
      </c:scatterChart>
      <c:valAx>
        <c:axId val="3767968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7376"/>
        <c:crossesAt val="-10"/>
        <c:crossBetween val="midCat"/>
        <c:majorUnit val="1"/>
      </c:valAx>
      <c:valAx>
        <c:axId val="37679737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679680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T3a!$D$10:$D$334</c:f>
              <c:numCache>
                <c:formatCode>0.00</c:formatCode>
                <c:ptCount val="325"/>
                <c:pt idx="0">
                  <c:v>38.621810000000004</c:v>
                </c:pt>
                <c:pt idx="1">
                  <c:v>38.965910000000001</c:v>
                </c:pt>
                <c:pt idx="2">
                  <c:v>39.130159999999997</c:v>
                </c:pt>
                <c:pt idx="3">
                  <c:v>39.145150000000001</c:v>
                </c:pt>
                <c:pt idx="4">
                  <c:v>39.106380000000001</c:v>
                </c:pt>
                <c:pt idx="5">
                  <c:v>39.128</c:v>
                </c:pt>
              </c:numCache>
            </c:numRef>
          </c:xVal>
          <c:yVal>
            <c:numRef>
              <c:f>T3a!$B$10:$B$334</c:f>
              <c:numCache>
                <c:formatCode>0.00</c:formatCode>
                <c:ptCount val="325"/>
                <c:pt idx="0">
                  <c:v>12.9353</c:v>
                </c:pt>
                <c:pt idx="1">
                  <c:v>12.9575</c:v>
                </c:pt>
                <c:pt idx="2">
                  <c:v>12.9663</c:v>
                </c:pt>
                <c:pt idx="3">
                  <c:v>12.96767</c:v>
                </c:pt>
                <c:pt idx="4">
                  <c:v>12.96522</c:v>
                </c:pt>
                <c:pt idx="5">
                  <c:v>12.96505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T3a!$N$5:$N$6</c:f>
              <c:numCache>
                <c:formatCode>0.00</c:formatCode>
                <c:ptCount val="2"/>
                <c:pt idx="0">
                  <c:v>11.937508461373593</c:v>
                </c:pt>
                <c:pt idx="1">
                  <c:v>13.549812167064664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T3a!$E$10:$E$334</c:f>
              <c:numCache>
                <c:formatCode>0.00</c:formatCode>
                <c:ptCount val="325"/>
                <c:pt idx="0">
                  <c:v>38.58399</c:v>
                </c:pt>
                <c:pt idx="1">
                  <c:v>38.928910000000002</c:v>
                </c:pt>
                <c:pt idx="2">
                  <c:v>39.023159999999997</c:v>
                </c:pt>
                <c:pt idx="3">
                  <c:v>39.090890000000002</c:v>
                </c:pt>
                <c:pt idx="4">
                  <c:v>39.116390000000003</c:v>
                </c:pt>
                <c:pt idx="5">
                  <c:v>39.123480000000001</c:v>
                </c:pt>
              </c:numCache>
            </c:numRef>
          </c:xVal>
          <c:yVal>
            <c:numRef>
              <c:f>T3a!$C$10:$C$334</c:f>
              <c:numCache>
                <c:formatCode>0.00</c:formatCode>
                <c:ptCount val="325"/>
                <c:pt idx="0">
                  <c:v>12.96907</c:v>
                </c:pt>
                <c:pt idx="1">
                  <c:v>12.98644</c:v>
                </c:pt>
                <c:pt idx="2">
                  <c:v>12.994109999999999</c:v>
                </c:pt>
                <c:pt idx="3">
                  <c:v>12.99884</c:v>
                </c:pt>
                <c:pt idx="4">
                  <c:v>12.99146</c:v>
                </c:pt>
                <c:pt idx="5">
                  <c:v>12.989050000000001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T3a!$O$5:$O$6</c:f>
              <c:numCache>
                <c:formatCode>0.00</c:formatCode>
                <c:ptCount val="2"/>
                <c:pt idx="0">
                  <c:v>11.968228911993013</c:v>
                </c:pt>
                <c:pt idx="1">
                  <c:v>13.580532617684083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14368"/>
        <c:axId val="387514944"/>
      </c:scatterChart>
      <c:valAx>
        <c:axId val="38751436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14944"/>
        <c:crossesAt val="-10"/>
        <c:crossBetween val="midCat"/>
        <c:majorUnit val="1"/>
      </c:valAx>
      <c:valAx>
        <c:axId val="387514944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1436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T3b!$H$10:$H$334</c:f>
              <c:numCache>
                <c:formatCode>0.00</c:formatCode>
                <c:ptCount val="325"/>
                <c:pt idx="0">
                  <c:v>38.932000000000002</c:v>
                </c:pt>
                <c:pt idx="1">
                  <c:v>38.877510000000001</c:v>
                </c:pt>
                <c:pt idx="2">
                  <c:v>38.715949999999999</c:v>
                </c:pt>
                <c:pt idx="3">
                  <c:v>38.676339999999996</c:v>
                </c:pt>
                <c:pt idx="4">
                  <c:v>38.564904999999996</c:v>
                </c:pt>
                <c:pt idx="5">
                  <c:v>38.564545000000003</c:v>
                </c:pt>
                <c:pt idx="6">
                  <c:v>38.534715000000006</c:v>
                </c:pt>
                <c:pt idx="7">
                  <c:v>38.487245000000001</c:v>
                </c:pt>
                <c:pt idx="8">
                  <c:v>38.515945000000002</c:v>
                </c:pt>
                <c:pt idx="9">
                  <c:v>38.455439999999996</c:v>
                </c:pt>
                <c:pt idx="10">
                  <c:v>38.448650000000001</c:v>
                </c:pt>
                <c:pt idx="11">
                  <c:v>38.381540000000001</c:v>
                </c:pt>
                <c:pt idx="12">
                  <c:v>38.364530000000002</c:v>
                </c:pt>
                <c:pt idx="13">
                  <c:v>38.336799999999997</c:v>
                </c:pt>
                <c:pt idx="14">
                  <c:v>38.330840000000002</c:v>
                </c:pt>
                <c:pt idx="15">
                  <c:v>38.293925000000002</c:v>
                </c:pt>
                <c:pt idx="16">
                  <c:v>38.253950000000003</c:v>
                </c:pt>
                <c:pt idx="17">
                  <c:v>38.243684999999999</c:v>
                </c:pt>
                <c:pt idx="18">
                  <c:v>38.195705000000004</c:v>
                </c:pt>
                <c:pt idx="19">
                  <c:v>38.180340000000001</c:v>
                </c:pt>
                <c:pt idx="20">
                  <c:v>38.163094999999998</c:v>
                </c:pt>
                <c:pt idx="21">
                  <c:v>38.194519999999997</c:v>
                </c:pt>
                <c:pt idx="22">
                  <c:v>38.165624999999999</c:v>
                </c:pt>
                <c:pt idx="23">
                  <c:v>38.164739999999995</c:v>
                </c:pt>
                <c:pt idx="24">
                  <c:v>38.141554999999997</c:v>
                </c:pt>
                <c:pt idx="25">
                  <c:v>38.133295000000004</c:v>
                </c:pt>
                <c:pt idx="26">
                  <c:v>38.141550000000002</c:v>
                </c:pt>
                <c:pt idx="27">
                  <c:v>38.166634999999999</c:v>
                </c:pt>
                <c:pt idx="28">
                  <c:v>38.199860000000001</c:v>
                </c:pt>
                <c:pt idx="29">
                  <c:v>38.273039999999995</c:v>
                </c:pt>
                <c:pt idx="30">
                  <c:v>38.301164999999997</c:v>
                </c:pt>
                <c:pt idx="31">
                  <c:v>38.215644999999995</c:v>
                </c:pt>
                <c:pt idx="32">
                  <c:v>38.351214999999996</c:v>
                </c:pt>
                <c:pt idx="33">
                  <c:v>38.577629999999999</c:v>
                </c:pt>
                <c:pt idx="34">
                  <c:v>38.722989999999996</c:v>
                </c:pt>
                <c:pt idx="35">
                  <c:v>38.851655000000001</c:v>
                </c:pt>
                <c:pt idx="36">
                  <c:v>38.922969999999999</c:v>
                </c:pt>
              </c:numCache>
            </c:numRef>
          </c:xVal>
          <c:yVal>
            <c:numRef>
              <c:f>T3b!$G$10:$G$334</c:f>
              <c:numCache>
                <c:formatCode>0.00</c:formatCode>
                <c:ptCount val="325"/>
                <c:pt idx="0">
                  <c:v>12.986415000000001</c:v>
                </c:pt>
                <c:pt idx="1">
                  <c:v>12.969580000000001</c:v>
                </c:pt>
                <c:pt idx="2">
                  <c:v>12.938085000000001</c:v>
                </c:pt>
                <c:pt idx="3">
                  <c:v>12.946569999999999</c:v>
                </c:pt>
                <c:pt idx="4">
                  <c:v>12.941610000000001</c:v>
                </c:pt>
                <c:pt idx="5">
                  <c:v>12.938675</c:v>
                </c:pt>
                <c:pt idx="6">
                  <c:v>12.93571</c:v>
                </c:pt>
                <c:pt idx="7">
                  <c:v>12.941685</c:v>
                </c:pt>
                <c:pt idx="8">
                  <c:v>12.932359999999999</c:v>
                </c:pt>
                <c:pt idx="9">
                  <c:v>12.93802</c:v>
                </c:pt>
                <c:pt idx="10">
                  <c:v>12.933689999999999</c:v>
                </c:pt>
                <c:pt idx="11">
                  <c:v>12.929724999999999</c:v>
                </c:pt>
                <c:pt idx="12">
                  <c:v>12.932115</c:v>
                </c:pt>
                <c:pt idx="13">
                  <c:v>12.931194999999999</c:v>
                </c:pt>
                <c:pt idx="14">
                  <c:v>12.91813</c:v>
                </c:pt>
                <c:pt idx="15">
                  <c:v>12.927765000000001</c:v>
                </c:pt>
                <c:pt idx="16">
                  <c:v>12.922885000000001</c:v>
                </c:pt>
                <c:pt idx="17">
                  <c:v>12.917684999999999</c:v>
                </c:pt>
                <c:pt idx="18">
                  <c:v>12.918455</c:v>
                </c:pt>
                <c:pt idx="19">
                  <c:v>12.9199</c:v>
                </c:pt>
                <c:pt idx="20">
                  <c:v>12.919515000000001</c:v>
                </c:pt>
                <c:pt idx="21">
                  <c:v>12.92371</c:v>
                </c:pt>
                <c:pt idx="22">
                  <c:v>12.919285</c:v>
                </c:pt>
                <c:pt idx="23">
                  <c:v>12.925049999999999</c:v>
                </c:pt>
                <c:pt idx="24">
                  <c:v>12.917025000000001</c:v>
                </c:pt>
                <c:pt idx="25">
                  <c:v>12.916775000000001</c:v>
                </c:pt>
                <c:pt idx="26">
                  <c:v>12.921475000000001</c:v>
                </c:pt>
                <c:pt idx="27">
                  <c:v>12.92184</c:v>
                </c:pt>
                <c:pt idx="28">
                  <c:v>12.914819999999999</c:v>
                </c:pt>
                <c:pt idx="29">
                  <c:v>12.923795</c:v>
                </c:pt>
                <c:pt idx="30">
                  <c:v>12.92333</c:v>
                </c:pt>
                <c:pt idx="31">
                  <c:v>12.912884999999999</c:v>
                </c:pt>
                <c:pt idx="32">
                  <c:v>12.930240000000001</c:v>
                </c:pt>
                <c:pt idx="33">
                  <c:v>12.933019999999999</c:v>
                </c:pt>
                <c:pt idx="34">
                  <c:v>12.93878</c:v>
                </c:pt>
                <c:pt idx="35">
                  <c:v>12.941314999999999</c:v>
                </c:pt>
                <c:pt idx="36">
                  <c:v>12.955085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T3b!$P$5:$P$6</c:f>
              <c:numCache>
                <c:formatCode>0.00</c:formatCode>
                <c:ptCount val="2"/>
                <c:pt idx="0">
                  <c:v>11.910407110396903</c:v>
                </c:pt>
                <c:pt idx="1">
                  <c:v>13.574319955348662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17248"/>
        <c:axId val="387517824"/>
      </c:scatterChart>
      <c:valAx>
        <c:axId val="38751724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17824"/>
        <c:crossesAt val="-10"/>
        <c:crossBetween val="midCat"/>
        <c:majorUnit val="1"/>
      </c:valAx>
      <c:valAx>
        <c:axId val="387517824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1724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T3b!$D$10:$D$334</c:f>
              <c:numCache>
                <c:formatCode>0.00</c:formatCode>
                <c:ptCount val="325"/>
                <c:pt idx="0">
                  <c:v>38.942909999999998</c:v>
                </c:pt>
                <c:pt idx="1">
                  <c:v>38.89752</c:v>
                </c:pt>
                <c:pt idx="2">
                  <c:v>38.724589999999999</c:v>
                </c:pt>
                <c:pt idx="3">
                  <c:v>38.715519999999998</c:v>
                </c:pt>
                <c:pt idx="4">
                  <c:v>38.595469999999999</c:v>
                </c:pt>
                <c:pt idx="5">
                  <c:v>38.616500000000002</c:v>
                </c:pt>
                <c:pt idx="6">
                  <c:v>38.603990000000003</c:v>
                </c:pt>
                <c:pt idx="7">
                  <c:v>38.557699999999997</c:v>
                </c:pt>
                <c:pt idx="8">
                  <c:v>38.616639999999997</c:v>
                </c:pt>
                <c:pt idx="9">
                  <c:v>38.56409</c:v>
                </c:pt>
                <c:pt idx="10">
                  <c:v>38.557380000000002</c:v>
                </c:pt>
                <c:pt idx="11">
                  <c:v>38.491489999999999</c:v>
                </c:pt>
                <c:pt idx="12">
                  <c:v>38.47269</c:v>
                </c:pt>
                <c:pt idx="13">
                  <c:v>38.466619999999999</c:v>
                </c:pt>
                <c:pt idx="14">
                  <c:v>38.443240000000003</c:v>
                </c:pt>
                <c:pt idx="15">
                  <c:v>38.421219999999998</c:v>
                </c:pt>
                <c:pt idx="16">
                  <c:v>38.363289999999999</c:v>
                </c:pt>
                <c:pt idx="17">
                  <c:v>38.341290000000001</c:v>
                </c:pt>
                <c:pt idx="18">
                  <c:v>38.307960000000001</c:v>
                </c:pt>
                <c:pt idx="19">
                  <c:v>38.291759999999996</c:v>
                </c:pt>
                <c:pt idx="20">
                  <c:v>38.276310000000002</c:v>
                </c:pt>
                <c:pt idx="21">
                  <c:v>38.304609999999997</c:v>
                </c:pt>
                <c:pt idx="22">
                  <c:v>38.28819</c:v>
                </c:pt>
                <c:pt idx="23">
                  <c:v>38.274009999999997</c:v>
                </c:pt>
                <c:pt idx="24">
                  <c:v>38.251820000000002</c:v>
                </c:pt>
                <c:pt idx="25">
                  <c:v>38.243180000000002</c:v>
                </c:pt>
                <c:pt idx="26">
                  <c:v>38.250860000000003</c:v>
                </c:pt>
                <c:pt idx="27">
                  <c:v>38.26811</c:v>
                </c:pt>
                <c:pt idx="28">
                  <c:v>38.273389999999999</c:v>
                </c:pt>
                <c:pt idx="29">
                  <c:v>38.364789999999999</c:v>
                </c:pt>
                <c:pt idx="30">
                  <c:v>38.378979999999999</c:v>
                </c:pt>
                <c:pt idx="31">
                  <c:v>38.262219999999999</c:v>
                </c:pt>
                <c:pt idx="32">
                  <c:v>38.357939999999999</c:v>
                </c:pt>
                <c:pt idx="33">
                  <c:v>38.569560000000003</c:v>
                </c:pt>
                <c:pt idx="34">
                  <c:v>38.717489999999998</c:v>
                </c:pt>
                <c:pt idx="35">
                  <c:v>38.862279999999998</c:v>
                </c:pt>
                <c:pt idx="36">
                  <c:v>38.915219999999998</c:v>
                </c:pt>
              </c:numCache>
            </c:numRef>
          </c:xVal>
          <c:yVal>
            <c:numRef>
              <c:f>T3b!$B$10:$B$334</c:f>
              <c:numCache>
                <c:formatCode>0.00</c:formatCode>
                <c:ptCount val="325"/>
                <c:pt idx="0">
                  <c:v>12.96927</c:v>
                </c:pt>
                <c:pt idx="1">
                  <c:v>12.94862</c:v>
                </c:pt>
                <c:pt idx="2">
                  <c:v>12.93371</c:v>
                </c:pt>
                <c:pt idx="3">
                  <c:v>12.942729999999999</c:v>
                </c:pt>
                <c:pt idx="4">
                  <c:v>12.929550000000001</c:v>
                </c:pt>
                <c:pt idx="5">
                  <c:v>12.93361</c:v>
                </c:pt>
                <c:pt idx="6">
                  <c:v>12.93249</c:v>
                </c:pt>
                <c:pt idx="7">
                  <c:v>12.9298</c:v>
                </c:pt>
                <c:pt idx="8">
                  <c:v>12.93291</c:v>
                </c:pt>
                <c:pt idx="9">
                  <c:v>12.92808</c:v>
                </c:pt>
                <c:pt idx="10">
                  <c:v>12.93277</c:v>
                </c:pt>
                <c:pt idx="11">
                  <c:v>12.925459999999999</c:v>
                </c:pt>
                <c:pt idx="12">
                  <c:v>12.92507</c:v>
                </c:pt>
                <c:pt idx="13">
                  <c:v>12.922029999999999</c:v>
                </c:pt>
                <c:pt idx="14">
                  <c:v>12.91803</c:v>
                </c:pt>
                <c:pt idx="15">
                  <c:v>12.923120000000001</c:v>
                </c:pt>
                <c:pt idx="16">
                  <c:v>12.916740000000001</c:v>
                </c:pt>
                <c:pt idx="17">
                  <c:v>12.91592</c:v>
                </c:pt>
                <c:pt idx="18">
                  <c:v>12.914809999999999</c:v>
                </c:pt>
                <c:pt idx="19">
                  <c:v>12.91568</c:v>
                </c:pt>
                <c:pt idx="20">
                  <c:v>12.91606</c:v>
                </c:pt>
                <c:pt idx="21">
                  <c:v>12.92136</c:v>
                </c:pt>
                <c:pt idx="22">
                  <c:v>12.912610000000001</c:v>
                </c:pt>
                <c:pt idx="23">
                  <c:v>12.916589999999999</c:v>
                </c:pt>
                <c:pt idx="24">
                  <c:v>12.913410000000001</c:v>
                </c:pt>
                <c:pt idx="25">
                  <c:v>12.912000000000001</c:v>
                </c:pt>
                <c:pt idx="26">
                  <c:v>12.91662</c:v>
                </c:pt>
                <c:pt idx="27">
                  <c:v>12.910869999999999</c:v>
                </c:pt>
                <c:pt idx="28">
                  <c:v>12.91436</c:v>
                </c:pt>
                <c:pt idx="29">
                  <c:v>12.9146</c:v>
                </c:pt>
                <c:pt idx="30">
                  <c:v>12.9194</c:v>
                </c:pt>
                <c:pt idx="31">
                  <c:v>12.912269999999999</c:v>
                </c:pt>
                <c:pt idx="32">
                  <c:v>12.91891</c:v>
                </c:pt>
                <c:pt idx="33">
                  <c:v>12.92807</c:v>
                </c:pt>
                <c:pt idx="34">
                  <c:v>12.93563</c:v>
                </c:pt>
                <c:pt idx="35">
                  <c:v>12.9373</c:v>
                </c:pt>
                <c:pt idx="36">
                  <c:v>12.94833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T3b!$N$5:$N$6</c:f>
              <c:numCache>
                <c:formatCode>0.00</c:formatCode>
                <c:ptCount val="2"/>
                <c:pt idx="0">
                  <c:v>11.90026623417304</c:v>
                </c:pt>
                <c:pt idx="1">
                  <c:v>13.564179079124798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T3b!$E$10:$E$334</c:f>
              <c:numCache>
                <c:formatCode>0.00</c:formatCode>
                <c:ptCount val="325"/>
                <c:pt idx="0">
                  <c:v>38.92109</c:v>
                </c:pt>
                <c:pt idx="1">
                  <c:v>38.857500000000002</c:v>
                </c:pt>
                <c:pt idx="2">
                  <c:v>38.70731</c:v>
                </c:pt>
                <c:pt idx="3">
                  <c:v>38.637160000000002</c:v>
                </c:pt>
                <c:pt idx="4">
                  <c:v>38.53434</c:v>
                </c:pt>
                <c:pt idx="5">
                  <c:v>38.512590000000003</c:v>
                </c:pt>
                <c:pt idx="6">
                  <c:v>38.465440000000001</c:v>
                </c:pt>
                <c:pt idx="7">
                  <c:v>38.416789999999999</c:v>
                </c:pt>
                <c:pt idx="8">
                  <c:v>38.41525</c:v>
                </c:pt>
                <c:pt idx="9">
                  <c:v>38.346789999999999</c:v>
                </c:pt>
                <c:pt idx="10">
                  <c:v>38.339919999999999</c:v>
                </c:pt>
                <c:pt idx="11">
                  <c:v>38.271590000000003</c:v>
                </c:pt>
                <c:pt idx="12">
                  <c:v>38.256369999999997</c:v>
                </c:pt>
                <c:pt idx="13">
                  <c:v>38.206980000000001</c:v>
                </c:pt>
                <c:pt idx="14">
                  <c:v>38.218440000000001</c:v>
                </c:pt>
                <c:pt idx="15">
                  <c:v>38.166629999999998</c:v>
                </c:pt>
                <c:pt idx="16">
                  <c:v>38.14461</c:v>
                </c:pt>
                <c:pt idx="17">
                  <c:v>38.146079999999998</c:v>
                </c:pt>
                <c:pt idx="18">
                  <c:v>38.083449999999999</c:v>
                </c:pt>
                <c:pt idx="19">
                  <c:v>38.068919999999999</c:v>
                </c:pt>
                <c:pt idx="20">
                  <c:v>38.049880000000002</c:v>
                </c:pt>
                <c:pt idx="21">
                  <c:v>38.084429999999998</c:v>
                </c:pt>
                <c:pt idx="22">
                  <c:v>38.043059999999997</c:v>
                </c:pt>
                <c:pt idx="23">
                  <c:v>38.05547</c:v>
                </c:pt>
                <c:pt idx="24">
                  <c:v>38.031289999999998</c:v>
                </c:pt>
                <c:pt idx="25">
                  <c:v>38.023409999999998</c:v>
                </c:pt>
                <c:pt idx="26">
                  <c:v>38.032240000000002</c:v>
                </c:pt>
                <c:pt idx="27">
                  <c:v>38.065159999999999</c:v>
                </c:pt>
                <c:pt idx="28">
                  <c:v>38.126330000000003</c:v>
                </c:pt>
                <c:pt idx="29">
                  <c:v>38.181289999999997</c:v>
                </c:pt>
                <c:pt idx="30">
                  <c:v>38.223350000000003</c:v>
                </c:pt>
                <c:pt idx="31">
                  <c:v>38.169069999999998</c:v>
                </c:pt>
                <c:pt idx="32">
                  <c:v>38.34449</c:v>
                </c:pt>
                <c:pt idx="33">
                  <c:v>38.585700000000003</c:v>
                </c:pt>
                <c:pt idx="34">
                  <c:v>38.728490000000001</c:v>
                </c:pt>
                <c:pt idx="35">
                  <c:v>38.841030000000003</c:v>
                </c:pt>
                <c:pt idx="36">
                  <c:v>38.930720000000001</c:v>
                </c:pt>
              </c:numCache>
            </c:numRef>
          </c:xVal>
          <c:yVal>
            <c:numRef>
              <c:f>T3b!$C$10:$C$334</c:f>
              <c:numCache>
                <c:formatCode>0.00</c:formatCode>
                <c:ptCount val="325"/>
                <c:pt idx="0">
                  <c:v>13.00356</c:v>
                </c:pt>
                <c:pt idx="1">
                  <c:v>12.990539999999999</c:v>
                </c:pt>
                <c:pt idx="2">
                  <c:v>12.942460000000001</c:v>
                </c:pt>
                <c:pt idx="3">
                  <c:v>12.95041</c:v>
                </c:pt>
                <c:pt idx="4">
                  <c:v>12.953670000000001</c:v>
                </c:pt>
                <c:pt idx="5">
                  <c:v>12.94374</c:v>
                </c:pt>
                <c:pt idx="6">
                  <c:v>12.938929999999999</c:v>
                </c:pt>
                <c:pt idx="7">
                  <c:v>12.953569999999999</c:v>
                </c:pt>
                <c:pt idx="8">
                  <c:v>12.93181</c:v>
                </c:pt>
                <c:pt idx="9">
                  <c:v>12.94796</c:v>
                </c:pt>
                <c:pt idx="10">
                  <c:v>12.934609999999999</c:v>
                </c:pt>
                <c:pt idx="11">
                  <c:v>12.93399</c:v>
                </c:pt>
                <c:pt idx="12">
                  <c:v>12.939159999999999</c:v>
                </c:pt>
                <c:pt idx="13">
                  <c:v>12.94036</c:v>
                </c:pt>
                <c:pt idx="14">
                  <c:v>12.918229999999999</c:v>
                </c:pt>
                <c:pt idx="15">
                  <c:v>12.932410000000001</c:v>
                </c:pt>
                <c:pt idx="16">
                  <c:v>12.929029999999999</c:v>
                </c:pt>
                <c:pt idx="17">
                  <c:v>12.919449999999999</c:v>
                </c:pt>
                <c:pt idx="18">
                  <c:v>12.9221</c:v>
                </c:pt>
                <c:pt idx="19">
                  <c:v>12.92412</c:v>
                </c:pt>
                <c:pt idx="20">
                  <c:v>12.922969999999999</c:v>
                </c:pt>
                <c:pt idx="21">
                  <c:v>12.92606</c:v>
                </c:pt>
                <c:pt idx="22">
                  <c:v>12.92596</c:v>
                </c:pt>
                <c:pt idx="23">
                  <c:v>12.93351</c:v>
                </c:pt>
                <c:pt idx="24">
                  <c:v>12.920640000000001</c:v>
                </c:pt>
                <c:pt idx="25">
                  <c:v>12.92155</c:v>
                </c:pt>
                <c:pt idx="26">
                  <c:v>12.92633</c:v>
                </c:pt>
                <c:pt idx="27">
                  <c:v>12.93281</c:v>
                </c:pt>
                <c:pt idx="28">
                  <c:v>12.915279999999999</c:v>
                </c:pt>
                <c:pt idx="29">
                  <c:v>12.93299</c:v>
                </c:pt>
                <c:pt idx="30">
                  <c:v>12.92726</c:v>
                </c:pt>
                <c:pt idx="31">
                  <c:v>12.913500000000001</c:v>
                </c:pt>
                <c:pt idx="32">
                  <c:v>12.94157</c:v>
                </c:pt>
                <c:pt idx="33">
                  <c:v>12.93797</c:v>
                </c:pt>
                <c:pt idx="34">
                  <c:v>12.941929999999999</c:v>
                </c:pt>
                <c:pt idx="35">
                  <c:v>12.94533</c:v>
                </c:pt>
                <c:pt idx="36">
                  <c:v>12.96184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T3b!$O$5:$O$6</c:f>
              <c:numCache>
                <c:formatCode>0.00</c:formatCode>
                <c:ptCount val="2"/>
                <c:pt idx="0">
                  <c:v>11.920547986630813</c:v>
                </c:pt>
                <c:pt idx="1">
                  <c:v>13.584460831582572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19552"/>
        <c:axId val="387520128"/>
      </c:scatterChart>
      <c:valAx>
        <c:axId val="38751955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20128"/>
        <c:crossesAt val="-10"/>
        <c:crossBetween val="midCat"/>
        <c:majorUnit val="1"/>
      </c:valAx>
      <c:valAx>
        <c:axId val="387520128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75195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T4a!$H$10:$H$334</c:f>
              <c:numCache>
                <c:formatCode>0.00</c:formatCode>
                <c:ptCount val="325"/>
                <c:pt idx="0">
                  <c:v>37.629644999999996</c:v>
                </c:pt>
                <c:pt idx="1">
                  <c:v>37.676275000000004</c:v>
                </c:pt>
                <c:pt idx="2">
                  <c:v>37.891435000000001</c:v>
                </c:pt>
                <c:pt idx="3">
                  <c:v>37.757810000000006</c:v>
                </c:pt>
                <c:pt idx="4">
                  <c:v>37.708730000000003</c:v>
                </c:pt>
                <c:pt idx="5">
                  <c:v>37.747219999999999</c:v>
                </c:pt>
                <c:pt idx="6">
                  <c:v>37.748334999999997</c:v>
                </c:pt>
                <c:pt idx="7">
                  <c:v>37.772894999999998</c:v>
                </c:pt>
                <c:pt idx="8">
                  <c:v>37.533289999999994</c:v>
                </c:pt>
                <c:pt idx="9">
                  <c:v>37.09787</c:v>
                </c:pt>
                <c:pt idx="10">
                  <c:v>36.90701</c:v>
                </c:pt>
                <c:pt idx="11">
                  <c:v>36.879429999999999</c:v>
                </c:pt>
                <c:pt idx="12">
                  <c:v>36.852625000000003</c:v>
                </c:pt>
                <c:pt idx="13">
                  <c:v>36.649384999999995</c:v>
                </c:pt>
                <c:pt idx="14">
                  <c:v>36.306635</c:v>
                </c:pt>
                <c:pt idx="15">
                  <c:v>36.149514999999994</c:v>
                </c:pt>
                <c:pt idx="16">
                  <c:v>36.091639999999998</c:v>
                </c:pt>
                <c:pt idx="17">
                  <c:v>36.022469999999998</c:v>
                </c:pt>
                <c:pt idx="18">
                  <c:v>35.979084999999998</c:v>
                </c:pt>
                <c:pt idx="19">
                  <c:v>36.006730000000005</c:v>
                </c:pt>
                <c:pt idx="20">
                  <c:v>35.917859999999997</c:v>
                </c:pt>
                <c:pt idx="21">
                  <c:v>35.888194999999996</c:v>
                </c:pt>
                <c:pt idx="22">
                  <c:v>35.887045000000001</c:v>
                </c:pt>
                <c:pt idx="23">
                  <c:v>35.891680000000001</c:v>
                </c:pt>
                <c:pt idx="24">
                  <c:v>35.906424999999999</c:v>
                </c:pt>
                <c:pt idx="25">
                  <c:v>35.952970000000001</c:v>
                </c:pt>
                <c:pt idx="26">
                  <c:v>35.948364999999995</c:v>
                </c:pt>
                <c:pt idx="27">
                  <c:v>35.897260000000003</c:v>
                </c:pt>
                <c:pt idx="28">
                  <c:v>35.898955000000001</c:v>
                </c:pt>
                <c:pt idx="29">
                  <c:v>35.88129</c:v>
                </c:pt>
                <c:pt idx="30">
                  <c:v>35.902760000000001</c:v>
                </c:pt>
                <c:pt idx="31">
                  <c:v>35.940570000000001</c:v>
                </c:pt>
                <c:pt idx="32">
                  <c:v>35.909045000000006</c:v>
                </c:pt>
                <c:pt idx="33">
                  <c:v>35.900885000000002</c:v>
                </c:pt>
                <c:pt idx="34">
                  <c:v>35.843705</c:v>
                </c:pt>
                <c:pt idx="35">
                  <c:v>36.099690000000002</c:v>
                </c:pt>
                <c:pt idx="36">
                  <c:v>36.598820000000003</c:v>
                </c:pt>
                <c:pt idx="37">
                  <c:v>36.968420000000002</c:v>
                </c:pt>
                <c:pt idx="38">
                  <c:v>37.080449999999999</c:v>
                </c:pt>
                <c:pt idx="39">
                  <c:v>37.137324999999997</c:v>
                </c:pt>
                <c:pt idx="40">
                  <c:v>37.139939999999996</c:v>
                </c:pt>
                <c:pt idx="41">
                  <c:v>37.405365000000003</c:v>
                </c:pt>
                <c:pt idx="42">
                  <c:v>37.474130000000002</c:v>
                </c:pt>
                <c:pt idx="43">
                  <c:v>37.510559999999998</c:v>
                </c:pt>
                <c:pt idx="44">
                  <c:v>37.444310000000002</c:v>
                </c:pt>
              </c:numCache>
            </c:numRef>
          </c:xVal>
          <c:yVal>
            <c:numRef>
              <c:f>T4a!$G$10:$G$334</c:f>
              <c:numCache>
                <c:formatCode>0.00</c:formatCode>
                <c:ptCount val="325"/>
                <c:pt idx="0">
                  <c:v>12.928925</c:v>
                </c:pt>
                <c:pt idx="1">
                  <c:v>12.931239999999999</c:v>
                </c:pt>
                <c:pt idx="2">
                  <c:v>12.930409999999998</c:v>
                </c:pt>
                <c:pt idx="3">
                  <c:v>12.934615000000001</c:v>
                </c:pt>
                <c:pt idx="4">
                  <c:v>12.93201</c:v>
                </c:pt>
                <c:pt idx="5">
                  <c:v>12.93655</c:v>
                </c:pt>
                <c:pt idx="6">
                  <c:v>12.931945000000001</c:v>
                </c:pt>
                <c:pt idx="7">
                  <c:v>12.934760000000001</c:v>
                </c:pt>
                <c:pt idx="8">
                  <c:v>12.937329999999999</c:v>
                </c:pt>
                <c:pt idx="9">
                  <c:v>12.911169999999998</c:v>
                </c:pt>
                <c:pt idx="10">
                  <c:v>12.90644</c:v>
                </c:pt>
                <c:pt idx="11">
                  <c:v>12.902595</c:v>
                </c:pt>
                <c:pt idx="12">
                  <c:v>12.904615</c:v>
                </c:pt>
                <c:pt idx="13">
                  <c:v>12.89188</c:v>
                </c:pt>
                <c:pt idx="14">
                  <c:v>12.896284999999999</c:v>
                </c:pt>
                <c:pt idx="15">
                  <c:v>12.883419999999999</c:v>
                </c:pt>
                <c:pt idx="16">
                  <c:v>12.88317</c:v>
                </c:pt>
                <c:pt idx="17">
                  <c:v>12.881975000000001</c:v>
                </c:pt>
                <c:pt idx="18">
                  <c:v>12.883089999999999</c:v>
                </c:pt>
                <c:pt idx="19">
                  <c:v>12.881920000000001</c:v>
                </c:pt>
                <c:pt idx="20">
                  <c:v>12.877600000000001</c:v>
                </c:pt>
                <c:pt idx="21">
                  <c:v>12.879159999999999</c:v>
                </c:pt>
                <c:pt idx="22">
                  <c:v>12.877495</c:v>
                </c:pt>
                <c:pt idx="23">
                  <c:v>12.881530000000001</c:v>
                </c:pt>
                <c:pt idx="24">
                  <c:v>12.87886</c:v>
                </c:pt>
                <c:pt idx="25">
                  <c:v>12.882455</c:v>
                </c:pt>
                <c:pt idx="26">
                  <c:v>12.880715</c:v>
                </c:pt>
                <c:pt idx="27">
                  <c:v>12.88645</c:v>
                </c:pt>
                <c:pt idx="28">
                  <c:v>12.87613</c:v>
                </c:pt>
                <c:pt idx="29">
                  <c:v>12.87739</c:v>
                </c:pt>
                <c:pt idx="30">
                  <c:v>12.87865</c:v>
                </c:pt>
                <c:pt idx="31">
                  <c:v>12.881565</c:v>
                </c:pt>
                <c:pt idx="32">
                  <c:v>12.880555000000001</c:v>
                </c:pt>
                <c:pt idx="33">
                  <c:v>12.87382</c:v>
                </c:pt>
                <c:pt idx="34">
                  <c:v>12.885529999999999</c:v>
                </c:pt>
                <c:pt idx="35">
                  <c:v>12.873894999999999</c:v>
                </c:pt>
                <c:pt idx="36">
                  <c:v>12.896595</c:v>
                </c:pt>
                <c:pt idx="37">
                  <c:v>12.904634999999999</c:v>
                </c:pt>
                <c:pt idx="38">
                  <c:v>12.911235000000001</c:v>
                </c:pt>
                <c:pt idx="39">
                  <c:v>12.909965</c:v>
                </c:pt>
                <c:pt idx="40">
                  <c:v>12.914190000000001</c:v>
                </c:pt>
                <c:pt idx="41">
                  <c:v>12.915065</c:v>
                </c:pt>
                <c:pt idx="42">
                  <c:v>12.920465</c:v>
                </c:pt>
                <c:pt idx="43">
                  <c:v>12.925934999999999</c:v>
                </c:pt>
                <c:pt idx="44">
                  <c:v>12.922609999999999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A-447C-8B60-0207005E8E09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T4a!$P$5:$P$6</c:f>
              <c:numCache>
                <c:formatCode>0.00</c:formatCode>
                <c:ptCount val="2"/>
                <c:pt idx="0">
                  <c:v>12.424343713141884</c:v>
                </c:pt>
                <c:pt idx="1">
                  <c:v>13.28138826487741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4A-447C-8B60-0207005E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28768"/>
        <c:axId val="388129344"/>
      </c:scatterChart>
      <c:valAx>
        <c:axId val="38812876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29344"/>
        <c:crossesAt val="-10"/>
        <c:crossBetween val="midCat"/>
        <c:majorUnit val="1"/>
      </c:valAx>
      <c:valAx>
        <c:axId val="388129344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2876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T4a!$D$10:$D$334</c:f>
              <c:numCache>
                <c:formatCode>0.00</c:formatCode>
                <c:ptCount val="325"/>
                <c:pt idx="0">
                  <c:v>37.21331</c:v>
                </c:pt>
                <c:pt idx="1">
                  <c:v>37.268230000000003</c:v>
                </c:pt>
                <c:pt idx="2">
                  <c:v>37.49532</c:v>
                </c:pt>
                <c:pt idx="3">
                  <c:v>37.345100000000002</c:v>
                </c:pt>
                <c:pt idx="4">
                  <c:v>37.300409999999999</c:v>
                </c:pt>
                <c:pt idx="5">
                  <c:v>37.334209999999999</c:v>
                </c:pt>
                <c:pt idx="6">
                  <c:v>37.33849</c:v>
                </c:pt>
                <c:pt idx="7">
                  <c:v>37.359299999999998</c:v>
                </c:pt>
                <c:pt idx="8">
                  <c:v>37.119459999999997</c:v>
                </c:pt>
                <c:pt idx="9">
                  <c:v>36.665649999999999</c:v>
                </c:pt>
                <c:pt idx="10">
                  <c:v>36.479469999999999</c:v>
                </c:pt>
                <c:pt idx="11">
                  <c:v>36.468310000000002</c:v>
                </c:pt>
                <c:pt idx="12">
                  <c:v>36.439140000000002</c:v>
                </c:pt>
                <c:pt idx="13">
                  <c:v>36.215350000000001</c:v>
                </c:pt>
                <c:pt idx="14">
                  <c:v>35.85904</c:v>
                </c:pt>
                <c:pt idx="15">
                  <c:v>35.702379999999998</c:v>
                </c:pt>
                <c:pt idx="16">
                  <c:v>35.651049999999998</c:v>
                </c:pt>
                <c:pt idx="17">
                  <c:v>35.58005</c:v>
                </c:pt>
                <c:pt idx="18">
                  <c:v>35.535980000000002</c:v>
                </c:pt>
                <c:pt idx="19">
                  <c:v>35.564509999999999</c:v>
                </c:pt>
                <c:pt idx="20">
                  <c:v>35.475859999999997</c:v>
                </c:pt>
                <c:pt idx="21">
                  <c:v>35.44706</c:v>
                </c:pt>
                <c:pt idx="22">
                  <c:v>35.44849</c:v>
                </c:pt>
                <c:pt idx="23">
                  <c:v>35.45335</c:v>
                </c:pt>
                <c:pt idx="24">
                  <c:v>35.470790000000001</c:v>
                </c:pt>
                <c:pt idx="25">
                  <c:v>35.517099999999999</c:v>
                </c:pt>
                <c:pt idx="26">
                  <c:v>35.513390000000001</c:v>
                </c:pt>
                <c:pt idx="27">
                  <c:v>35.4452</c:v>
                </c:pt>
                <c:pt idx="28">
                  <c:v>35.445799999999998</c:v>
                </c:pt>
                <c:pt idx="29">
                  <c:v>35.436619999999998</c:v>
                </c:pt>
                <c:pt idx="30">
                  <c:v>35.459760000000003</c:v>
                </c:pt>
                <c:pt idx="31">
                  <c:v>35.486040000000003</c:v>
                </c:pt>
                <c:pt idx="32">
                  <c:v>35.459670000000003</c:v>
                </c:pt>
                <c:pt idx="33">
                  <c:v>35.45635</c:v>
                </c:pt>
                <c:pt idx="34">
                  <c:v>35.391350000000003</c:v>
                </c:pt>
                <c:pt idx="35">
                  <c:v>35.669670000000004</c:v>
                </c:pt>
                <c:pt idx="36">
                  <c:v>36.196849999999998</c:v>
                </c:pt>
                <c:pt idx="37">
                  <c:v>36.557360000000003</c:v>
                </c:pt>
                <c:pt idx="38">
                  <c:v>36.668640000000003</c:v>
                </c:pt>
                <c:pt idx="39">
                  <c:v>36.721069999999997</c:v>
                </c:pt>
                <c:pt idx="40">
                  <c:v>36.729880000000001</c:v>
                </c:pt>
                <c:pt idx="41">
                  <c:v>36.996000000000002</c:v>
                </c:pt>
                <c:pt idx="42">
                  <c:v>37.069719999999997</c:v>
                </c:pt>
                <c:pt idx="43">
                  <c:v>37.107430000000001</c:v>
                </c:pt>
                <c:pt idx="44">
                  <c:v>37.041640000000001</c:v>
                </c:pt>
              </c:numCache>
            </c:numRef>
          </c:xVal>
          <c:yVal>
            <c:numRef>
              <c:f>T4a!$B$10:$B$334</c:f>
              <c:numCache>
                <c:formatCode>0.00</c:formatCode>
                <c:ptCount val="325"/>
                <c:pt idx="0">
                  <c:v>12.91278</c:v>
                </c:pt>
                <c:pt idx="1">
                  <c:v>12.92319</c:v>
                </c:pt>
                <c:pt idx="2">
                  <c:v>12.912599999999999</c:v>
                </c:pt>
                <c:pt idx="3">
                  <c:v>12.92075</c:v>
                </c:pt>
                <c:pt idx="4">
                  <c:v>12.91778</c:v>
                </c:pt>
                <c:pt idx="5">
                  <c:v>12.921609999999999</c:v>
                </c:pt>
                <c:pt idx="6">
                  <c:v>12.917160000000001</c:v>
                </c:pt>
                <c:pt idx="7">
                  <c:v>12.921430000000001</c:v>
                </c:pt>
                <c:pt idx="8">
                  <c:v>12.927960000000001</c:v>
                </c:pt>
                <c:pt idx="9">
                  <c:v>12.904299999999999</c:v>
                </c:pt>
                <c:pt idx="10">
                  <c:v>12.89617</c:v>
                </c:pt>
                <c:pt idx="11">
                  <c:v>12.895479999999999</c:v>
                </c:pt>
                <c:pt idx="12">
                  <c:v>12.89517</c:v>
                </c:pt>
                <c:pt idx="13">
                  <c:v>12.8751</c:v>
                </c:pt>
                <c:pt idx="14">
                  <c:v>12.88941</c:v>
                </c:pt>
                <c:pt idx="15">
                  <c:v>12.878349999999999</c:v>
                </c:pt>
                <c:pt idx="16">
                  <c:v>12.87377</c:v>
                </c:pt>
                <c:pt idx="17">
                  <c:v>12.8756</c:v>
                </c:pt>
                <c:pt idx="18">
                  <c:v>12.87753</c:v>
                </c:pt>
                <c:pt idx="19">
                  <c:v>12.87222</c:v>
                </c:pt>
                <c:pt idx="20">
                  <c:v>12.869910000000001</c:v>
                </c:pt>
                <c:pt idx="21">
                  <c:v>12.87378</c:v>
                </c:pt>
                <c:pt idx="22">
                  <c:v>12.87168</c:v>
                </c:pt>
                <c:pt idx="23">
                  <c:v>12.877230000000001</c:v>
                </c:pt>
                <c:pt idx="24">
                  <c:v>12.870620000000001</c:v>
                </c:pt>
                <c:pt idx="25">
                  <c:v>12.87731</c:v>
                </c:pt>
                <c:pt idx="26">
                  <c:v>12.87419</c:v>
                </c:pt>
                <c:pt idx="27">
                  <c:v>12.88645</c:v>
                </c:pt>
                <c:pt idx="28">
                  <c:v>12.866569999999999</c:v>
                </c:pt>
                <c:pt idx="29">
                  <c:v>12.87276</c:v>
                </c:pt>
                <c:pt idx="30">
                  <c:v>12.873329999999999</c:v>
                </c:pt>
                <c:pt idx="31">
                  <c:v>12.87154</c:v>
                </c:pt>
                <c:pt idx="32">
                  <c:v>12.876200000000001</c:v>
                </c:pt>
                <c:pt idx="33">
                  <c:v>12.8672</c:v>
                </c:pt>
                <c:pt idx="34">
                  <c:v>12.89063</c:v>
                </c:pt>
                <c:pt idx="35">
                  <c:v>12.868359999999999</c:v>
                </c:pt>
                <c:pt idx="36">
                  <c:v>12.888579999999999</c:v>
                </c:pt>
                <c:pt idx="37">
                  <c:v>12.90358</c:v>
                </c:pt>
                <c:pt idx="38">
                  <c:v>12.90667</c:v>
                </c:pt>
                <c:pt idx="39">
                  <c:v>12.903219999999999</c:v>
                </c:pt>
                <c:pt idx="40">
                  <c:v>12.903980000000001</c:v>
                </c:pt>
                <c:pt idx="41">
                  <c:v>12.90339</c:v>
                </c:pt>
                <c:pt idx="42">
                  <c:v>12.91156</c:v>
                </c:pt>
                <c:pt idx="43">
                  <c:v>12.91742</c:v>
                </c:pt>
                <c:pt idx="44">
                  <c:v>12.91291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4-425C-901F-AAF561C07E7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T4a!$N$5:$N$6</c:f>
              <c:numCache>
                <c:formatCode>0.00</c:formatCode>
                <c:ptCount val="2"/>
                <c:pt idx="0">
                  <c:v>12.428345391895341</c:v>
                </c:pt>
                <c:pt idx="1">
                  <c:v>13.285389943630866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25C-901F-AAF561C07E7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T4a!$E$10:$E$334</c:f>
              <c:numCache>
                <c:formatCode>0.00</c:formatCode>
                <c:ptCount val="325"/>
                <c:pt idx="0">
                  <c:v>38.04598</c:v>
                </c:pt>
                <c:pt idx="1">
                  <c:v>38.084319999999998</c:v>
                </c:pt>
                <c:pt idx="2">
                  <c:v>38.287550000000003</c:v>
                </c:pt>
                <c:pt idx="3">
                  <c:v>38.170520000000003</c:v>
                </c:pt>
                <c:pt idx="4">
                  <c:v>38.117049999999999</c:v>
                </c:pt>
                <c:pt idx="5">
                  <c:v>38.160229999999999</c:v>
                </c:pt>
                <c:pt idx="6">
                  <c:v>38.158180000000002</c:v>
                </c:pt>
                <c:pt idx="7">
                  <c:v>38.186489999999999</c:v>
                </c:pt>
                <c:pt idx="8">
                  <c:v>37.947119999999998</c:v>
                </c:pt>
                <c:pt idx="9">
                  <c:v>37.530090000000001</c:v>
                </c:pt>
                <c:pt idx="10">
                  <c:v>37.33455</c:v>
                </c:pt>
                <c:pt idx="11">
                  <c:v>37.290550000000003</c:v>
                </c:pt>
                <c:pt idx="12">
                  <c:v>37.266109999999998</c:v>
                </c:pt>
                <c:pt idx="13">
                  <c:v>37.083419999999997</c:v>
                </c:pt>
                <c:pt idx="14">
                  <c:v>36.75423</c:v>
                </c:pt>
                <c:pt idx="15">
                  <c:v>36.596649999999997</c:v>
                </c:pt>
                <c:pt idx="16">
                  <c:v>36.532229999999998</c:v>
                </c:pt>
                <c:pt idx="17">
                  <c:v>36.464889999999997</c:v>
                </c:pt>
                <c:pt idx="18">
                  <c:v>36.422190000000001</c:v>
                </c:pt>
                <c:pt idx="19">
                  <c:v>36.448950000000004</c:v>
                </c:pt>
                <c:pt idx="20">
                  <c:v>36.359859999999998</c:v>
                </c:pt>
                <c:pt idx="21">
                  <c:v>36.329329999999999</c:v>
                </c:pt>
                <c:pt idx="22">
                  <c:v>36.325600000000001</c:v>
                </c:pt>
                <c:pt idx="23">
                  <c:v>36.330010000000001</c:v>
                </c:pt>
                <c:pt idx="24">
                  <c:v>36.342059999999996</c:v>
                </c:pt>
                <c:pt idx="25">
                  <c:v>36.388840000000002</c:v>
                </c:pt>
                <c:pt idx="26">
                  <c:v>36.383339999999997</c:v>
                </c:pt>
                <c:pt idx="27">
                  <c:v>36.349319999999999</c:v>
                </c:pt>
                <c:pt idx="28">
                  <c:v>36.352110000000003</c:v>
                </c:pt>
                <c:pt idx="29">
                  <c:v>36.325960000000002</c:v>
                </c:pt>
                <c:pt idx="30">
                  <c:v>36.345759999999999</c:v>
                </c:pt>
                <c:pt idx="31">
                  <c:v>36.395099999999999</c:v>
                </c:pt>
                <c:pt idx="32">
                  <c:v>36.358420000000002</c:v>
                </c:pt>
                <c:pt idx="33">
                  <c:v>36.345419999999997</c:v>
                </c:pt>
                <c:pt idx="34">
                  <c:v>36.296059999999997</c:v>
                </c:pt>
                <c:pt idx="35">
                  <c:v>36.529710000000001</c:v>
                </c:pt>
                <c:pt idx="36">
                  <c:v>37.000790000000002</c:v>
                </c:pt>
                <c:pt idx="37">
                  <c:v>37.379480000000001</c:v>
                </c:pt>
                <c:pt idx="38">
                  <c:v>37.492260000000002</c:v>
                </c:pt>
                <c:pt idx="39">
                  <c:v>37.553579999999997</c:v>
                </c:pt>
                <c:pt idx="40">
                  <c:v>37.549999999999997</c:v>
                </c:pt>
                <c:pt idx="41">
                  <c:v>37.814729999999997</c:v>
                </c:pt>
                <c:pt idx="42">
                  <c:v>37.878540000000001</c:v>
                </c:pt>
                <c:pt idx="43">
                  <c:v>37.913690000000003</c:v>
                </c:pt>
                <c:pt idx="44">
                  <c:v>37.846980000000002</c:v>
                </c:pt>
              </c:numCache>
            </c:numRef>
          </c:xVal>
          <c:yVal>
            <c:numRef>
              <c:f>T4a!$C$10:$C$334</c:f>
              <c:numCache>
                <c:formatCode>0.00</c:formatCode>
                <c:ptCount val="325"/>
                <c:pt idx="0">
                  <c:v>12.945069999999999</c:v>
                </c:pt>
                <c:pt idx="1">
                  <c:v>12.93929</c:v>
                </c:pt>
                <c:pt idx="2">
                  <c:v>12.948219999999999</c:v>
                </c:pt>
                <c:pt idx="3">
                  <c:v>12.94848</c:v>
                </c:pt>
                <c:pt idx="4">
                  <c:v>12.94624</c:v>
                </c:pt>
                <c:pt idx="5">
                  <c:v>12.95149</c:v>
                </c:pt>
                <c:pt idx="6">
                  <c:v>12.946730000000001</c:v>
                </c:pt>
                <c:pt idx="7">
                  <c:v>12.948090000000001</c:v>
                </c:pt>
                <c:pt idx="8">
                  <c:v>12.9467</c:v>
                </c:pt>
                <c:pt idx="9">
                  <c:v>12.91804</c:v>
                </c:pt>
                <c:pt idx="10">
                  <c:v>12.91671</c:v>
                </c:pt>
                <c:pt idx="11">
                  <c:v>12.90971</c:v>
                </c:pt>
                <c:pt idx="12">
                  <c:v>12.914059999999999</c:v>
                </c:pt>
                <c:pt idx="13">
                  <c:v>12.908659999999999</c:v>
                </c:pt>
                <c:pt idx="14">
                  <c:v>12.90316</c:v>
                </c:pt>
                <c:pt idx="15">
                  <c:v>12.888489999999999</c:v>
                </c:pt>
                <c:pt idx="16">
                  <c:v>12.892569999999999</c:v>
                </c:pt>
                <c:pt idx="17">
                  <c:v>12.888350000000001</c:v>
                </c:pt>
                <c:pt idx="18">
                  <c:v>12.88865</c:v>
                </c:pt>
                <c:pt idx="19">
                  <c:v>12.89162</c:v>
                </c:pt>
                <c:pt idx="20">
                  <c:v>12.885289999999999</c:v>
                </c:pt>
                <c:pt idx="21">
                  <c:v>12.884539999999999</c:v>
                </c:pt>
                <c:pt idx="22">
                  <c:v>12.88331</c:v>
                </c:pt>
                <c:pt idx="23">
                  <c:v>12.88583</c:v>
                </c:pt>
                <c:pt idx="24">
                  <c:v>12.8871</c:v>
                </c:pt>
                <c:pt idx="25">
                  <c:v>12.887600000000001</c:v>
                </c:pt>
                <c:pt idx="26">
                  <c:v>12.88724</c:v>
                </c:pt>
                <c:pt idx="27">
                  <c:v>12.88645</c:v>
                </c:pt>
                <c:pt idx="28">
                  <c:v>12.88569</c:v>
                </c:pt>
                <c:pt idx="29">
                  <c:v>12.882020000000001</c:v>
                </c:pt>
                <c:pt idx="30">
                  <c:v>12.88397</c:v>
                </c:pt>
                <c:pt idx="31">
                  <c:v>12.891590000000001</c:v>
                </c:pt>
                <c:pt idx="32">
                  <c:v>12.88491</c:v>
                </c:pt>
                <c:pt idx="33">
                  <c:v>12.88044</c:v>
                </c:pt>
                <c:pt idx="34">
                  <c:v>12.88043</c:v>
                </c:pt>
                <c:pt idx="35">
                  <c:v>12.879429999999999</c:v>
                </c:pt>
                <c:pt idx="36">
                  <c:v>12.90461</c:v>
                </c:pt>
                <c:pt idx="37">
                  <c:v>12.90569</c:v>
                </c:pt>
                <c:pt idx="38">
                  <c:v>12.915800000000001</c:v>
                </c:pt>
                <c:pt idx="39">
                  <c:v>12.91671</c:v>
                </c:pt>
                <c:pt idx="40">
                  <c:v>12.9244</c:v>
                </c:pt>
                <c:pt idx="41">
                  <c:v>12.926740000000001</c:v>
                </c:pt>
                <c:pt idx="42">
                  <c:v>12.92937</c:v>
                </c:pt>
                <c:pt idx="43">
                  <c:v>12.93445</c:v>
                </c:pt>
                <c:pt idx="44">
                  <c:v>12.932309999999999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4-425C-901F-AAF561C07E7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T4a!$O$5:$O$6</c:f>
              <c:numCache>
                <c:formatCode>0.00</c:formatCode>
                <c:ptCount val="2"/>
                <c:pt idx="0">
                  <c:v>12.420342034388682</c:v>
                </c:pt>
                <c:pt idx="1">
                  <c:v>13.277386586124209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04-425C-901F-AAF561C0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1072"/>
        <c:axId val="388131648"/>
      </c:scatterChart>
      <c:valAx>
        <c:axId val="38813107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31648"/>
        <c:crossesAt val="-10"/>
        <c:crossBetween val="midCat"/>
        <c:majorUnit val="1"/>
      </c:valAx>
      <c:valAx>
        <c:axId val="388131648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3107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T4b!$H$10:$H$334</c:f>
              <c:numCache>
                <c:formatCode>0.00</c:formatCode>
                <c:ptCount val="325"/>
                <c:pt idx="0">
                  <c:v>37.094070000000002</c:v>
                </c:pt>
                <c:pt idx="1">
                  <c:v>37.516125000000002</c:v>
                </c:pt>
                <c:pt idx="2">
                  <c:v>37.662724999999995</c:v>
                </c:pt>
                <c:pt idx="3">
                  <c:v>37.76435</c:v>
                </c:pt>
                <c:pt idx="4">
                  <c:v>37.896844999999999</c:v>
                </c:pt>
                <c:pt idx="5">
                  <c:v>37.914459999999998</c:v>
                </c:pt>
                <c:pt idx="6">
                  <c:v>37.935029999999998</c:v>
                </c:pt>
                <c:pt idx="7">
                  <c:v>37.98321</c:v>
                </c:pt>
                <c:pt idx="8">
                  <c:v>38.008449999999996</c:v>
                </c:pt>
                <c:pt idx="9">
                  <c:v>38.048999999999999</c:v>
                </c:pt>
                <c:pt idx="10">
                  <c:v>38.130175000000001</c:v>
                </c:pt>
                <c:pt idx="11">
                  <c:v>38.19603</c:v>
                </c:pt>
                <c:pt idx="12">
                  <c:v>38.244200000000006</c:v>
                </c:pt>
                <c:pt idx="13">
                  <c:v>38.268740000000001</c:v>
                </c:pt>
                <c:pt idx="14">
                  <c:v>38.183709999999998</c:v>
                </c:pt>
                <c:pt idx="15">
                  <c:v>38.223124999999996</c:v>
                </c:pt>
                <c:pt idx="16">
                  <c:v>38.268014999999998</c:v>
                </c:pt>
                <c:pt idx="17">
                  <c:v>38.228915000000001</c:v>
                </c:pt>
                <c:pt idx="18">
                  <c:v>38.242005000000006</c:v>
                </c:pt>
                <c:pt idx="19">
                  <c:v>38.294544999999999</c:v>
                </c:pt>
                <c:pt idx="20">
                  <c:v>38.294449999999998</c:v>
                </c:pt>
                <c:pt idx="21">
                  <c:v>38.257300000000001</c:v>
                </c:pt>
                <c:pt idx="22">
                  <c:v>38.244254999999995</c:v>
                </c:pt>
              </c:numCache>
            </c:numRef>
          </c:xVal>
          <c:yVal>
            <c:numRef>
              <c:f>T4b!$G$10:$G$334</c:f>
              <c:numCache>
                <c:formatCode>0.00</c:formatCode>
                <c:ptCount val="325"/>
                <c:pt idx="0">
                  <c:v>12.899445</c:v>
                </c:pt>
                <c:pt idx="1">
                  <c:v>12.908650000000002</c:v>
                </c:pt>
                <c:pt idx="2">
                  <c:v>12.915230000000001</c:v>
                </c:pt>
                <c:pt idx="3">
                  <c:v>12.908580000000001</c:v>
                </c:pt>
                <c:pt idx="4">
                  <c:v>12.924164999999999</c:v>
                </c:pt>
                <c:pt idx="5">
                  <c:v>12.92376</c:v>
                </c:pt>
                <c:pt idx="6">
                  <c:v>12.922065</c:v>
                </c:pt>
                <c:pt idx="7">
                  <c:v>12.925735</c:v>
                </c:pt>
                <c:pt idx="8">
                  <c:v>12.927244999999999</c:v>
                </c:pt>
                <c:pt idx="9">
                  <c:v>12.928705000000001</c:v>
                </c:pt>
                <c:pt idx="10">
                  <c:v>12.930375</c:v>
                </c:pt>
                <c:pt idx="11">
                  <c:v>12.931480000000001</c:v>
                </c:pt>
                <c:pt idx="12">
                  <c:v>12.9367</c:v>
                </c:pt>
                <c:pt idx="13">
                  <c:v>12.935155</c:v>
                </c:pt>
                <c:pt idx="14">
                  <c:v>12.929870000000001</c:v>
                </c:pt>
                <c:pt idx="15">
                  <c:v>12.934010000000001</c:v>
                </c:pt>
                <c:pt idx="16">
                  <c:v>12.943580000000001</c:v>
                </c:pt>
                <c:pt idx="17">
                  <c:v>12.93496</c:v>
                </c:pt>
                <c:pt idx="18">
                  <c:v>12.93608</c:v>
                </c:pt>
                <c:pt idx="19">
                  <c:v>12.94218</c:v>
                </c:pt>
                <c:pt idx="20">
                  <c:v>12.93627</c:v>
                </c:pt>
                <c:pt idx="21">
                  <c:v>12.938314999999999</c:v>
                </c:pt>
                <c:pt idx="22">
                  <c:v>12.936495000000001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A-447C-8B60-0207005E8E09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T4b!$P$5:$P$6</c:f>
              <c:numCache>
                <c:formatCode>0.00</c:formatCode>
                <c:ptCount val="2"/>
                <c:pt idx="0">
                  <c:v>12.277775320281862</c:v>
                </c:pt>
                <c:pt idx="1">
                  <c:v>13.35949819589251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4A-447C-8B60-0207005E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3952"/>
        <c:axId val="388134528"/>
      </c:scatterChart>
      <c:valAx>
        <c:axId val="38813395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34528"/>
        <c:crossesAt val="-10"/>
        <c:crossBetween val="midCat"/>
        <c:majorUnit val="1"/>
      </c:valAx>
      <c:valAx>
        <c:axId val="388134528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339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B1b!$H$10:$H$334</c:f>
              <c:numCache>
                <c:formatCode>0.00</c:formatCode>
                <c:ptCount val="325"/>
                <c:pt idx="0">
                  <c:v>37.634519999999995</c:v>
                </c:pt>
                <c:pt idx="1">
                  <c:v>38.021945000000002</c:v>
                </c:pt>
                <c:pt idx="2">
                  <c:v>38.161290000000001</c:v>
                </c:pt>
                <c:pt idx="3">
                  <c:v>38.165885000000003</c:v>
                </c:pt>
                <c:pt idx="4">
                  <c:v>38.144345000000001</c:v>
                </c:pt>
                <c:pt idx="5">
                  <c:v>37.940300000000001</c:v>
                </c:pt>
                <c:pt idx="6">
                  <c:v>38.076715</c:v>
                </c:pt>
                <c:pt idx="7">
                  <c:v>38.021285000000006</c:v>
                </c:pt>
                <c:pt idx="8">
                  <c:v>37.894464999999997</c:v>
                </c:pt>
                <c:pt idx="9">
                  <c:v>37.861629999999998</c:v>
                </c:pt>
                <c:pt idx="10">
                  <c:v>37.905235000000005</c:v>
                </c:pt>
                <c:pt idx="11">
                  <c:v>37.773030000000006</c:v>
                </c:pt>
                <c:pt idx="12">
                  <c:v>37.640050000000002</c:v>
                </c:pt>
                <c:pt idx="13">
                  <c:v>37.660044999999997</c:v>
                </c:pt>
                <c:pt idx="14">
                  <c:v>37.579589999999996</c:v>
                </c:pt>
                <c:pt idx="15">
                  <c:v>37.588949999999997</c:v>
                </c:pt>
                <c:pt idx="16">
                  <c:v>37.493414999999999</c:v>
                </c:pt>
                <c:pt idx="17">
                  <c:v>37.390280000000004</c:v>
                </c:pt>
                <c:pt idx="18">
                  <c:v>37.361440000000002</c:v>
                </c:pt>
                <c:pt idx="19">
                  <c:v>37.277254999999997</c:v>
                </c:pt>
                <c:pt idx="20">
                  <c:v>37.22533</c:v>
                </c:pt>
                <c:pt idx="21">
                  <c:v>37.290194999999997</c:v>
                </c:pt>
                <c:pt idx="22">
                  <c:v>37.297139999999999</c:v>
                </c:pt>
                <c:pt idx="23">
                  <c:v>37.35398</c:v>
                </c:pt>
                <c:pt idx="24">
                  <c:v>37.391919999999999</c:v>
                </c:pt>
                <c:pt idx="25">
                  <c:v>37.342945</c:v>
                </c:pt>
                <c:pt idx="26">
                  <c:v>37.432874999999996</c:v>
                </c:pt>
                <c:pt idx="27">
                  <c:v>37.402394999999999</c:v>
                </c:pt>
              </c:numCache>
            </c:numRef>
          </c:xVal>
          <c:yVal>
            <c:numRef>
              <c:f>B1b!$G$10:$G$334</c:f>
              <c:numCache>
                <c:formatCode>0.00</c:formatCode>
                <c:ptCount val="325"/>
                <c:pt idx="0">
                  <c:v>12.930620000000001</c:v>
                </c:pt>
                <c:pt idx="1">
                  <c:v>12.95171</c:v>
                </c:pt>
                <c:pt idx="2">
                  <c:v>12.952030000000001</c:v>
                </c:pt>
                <c:pt idx="3">
                  <c:v>12.95467</c:v>
                </c:pt>
                <c:pt idx="4">
                  <c:v>12.955155</c:v>
                </c:pt>
                <c:pt idx="5">
                  <c:v>12.950990000000001</c:v>
                </c:pt>
                <c:pt idx="6">
                  <c:v>12.941469999999999</c:v>
                </c:pt>
                <c:pt idx="7">
                  <c:v>12.942285</c:v>
                </c:pt>
                <c:pt idx="8">
                  <c:v>12.93099</c:v>
                </c:pt>
                <c:pt idx="9">
                  <c:v>12.937250000000001</c:v>
                </c:pt>
                <c:pt idx="10">
                  <c:v>12.94027</c:v>
                </c:pt>
                <c:pt idx="11">
                  <c:v>12.936454999999999</c:v>
                </c:pt>
                <c:pt idx="12">
                  <c:v>12.929725000000001</c:v>
                </c:pt>
                <c:pt idx="13">
                  <c:v>12.92923</c:v>
                </c:pt>
                <c:pt idx="14">
                  <c:v>12.925805</c:v>
                </c:pt>
                <c:pt idx="15">
                  <c:v>12.925750000000001</c:v>
                </c:pt>
                <c:pt idx="16">
                  <c:v>12.921019999999999</c:v>
                </c:pt>
                <c:pt idx="17">
                  <c:v>12.919274999999999</c:v>
                </c:pt>
                <c:pt idx="18">
                  <c:v>12.922029999999999</c:v>
                </c:pt>
                <c:pt idx="19">
                  <c:v>12.91506</c:v>
                </c:pt>
                <c:pt idx="20">
                  <c:v>12.915189999999999</c:v>
                </c:pt>
                <c:pt idx="21">
                  <c:v>12.91452</c:v>
                </c:pt>
                <c:pt idx="22">
                  <c:v>12.91662</c:v>
                </c:pt>
                <c:pt idx="23">
                  <c:v>12.917335</c:v>
                </c:pt>
                <c:pt idx="24">
                  <c:v>12.920674999999999</c:v>
                </c:pt>
                <c:pt idx="25">
                  <c:v>12.915095000000001</c:v>
                </c:pt>
                <c:pt idx="26">
                  <c:v>12.91949</c:v>
                </c:pt>
                <c:pt idx="27">
                  <c:v>12.920535000000001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B1b!$P$5:$P$6</c:f>
              <c:numCache>
                <c:formatCode>0.00</c:formatCode>
                <c:ptCount val="2"/>
                <c:pt idx="0">
                  <c:v>12.189114588163237</c:v>
                </c:pt>
                <c:pt idx="1">
                  <c:v>13.448765425475175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16224"/>
        <c:axId val="381916800"/>
      </c:scatterChart>
      <c:valAx>
        <c:axId val="38191622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6800"/>
        <c:crossesAt val="-10"/>
        <c:crossBetween val="midCat"/>
        <c:majorUnit val="1"/>
      </c:valAx>
      <c:valAx>
        <c:axId val="381916800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19162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T4b!$D$10:$D$334</c:f>
              <c:numCache>
                <c:formatCode>0.00</c:formatCode>
                <c:ptCount val="325"/>
                <c:pt idx="0">
                  <c:v>37.083109999999998</c:v>
                </c:pt>
                <c:pt idx="1">
                  <c:v>37.509410000000003</c:v>
                </c:pt>
                <c:pt idx="2">
                  <c:v>37.677059999999997</c:v>
                </c:pt>
                <c:pt idx="3">
                  <c:v>37.770139999999998</c:v>
                </c:pt>
                <c:pt idx="4">
                  <c:v>37.865319999999997</c:v>
                </c:pt>
                <c:pt idx="5">
                  <c:v>37.900379999999998</c:v>
                </c:pt>
                <c:pt idx="6">
                  <c:v>37.903570000000002</c:v>
                </c:pt>
                <c:pt idx="7">
                  <c:v>37.95438</c:v>
                </c:pt>
                <c:pt idx="8">
                  <c:v>37.973030000000001</c:v>
                </c:pt>
                <c:pt idx="9">
                  <c:v>38.014400000000002</c:v>
                </c:pt>
                <c:pt idx="10">
                  <c:v>38.11918</c:v>
                </c:pt>
                <c:pt idx="11">
                  <c:v>38.205770000000001</c:v>
                </c:pt>
                <c:pt idx="12">
                  <c:v>38.236020000000003</c:v>
                </c:pt>
                <c:pt idx="13">
                  <c:v>38.248240000000003</c:v>
                </c:pt>
                <c:pt idx="14">
                  <c:v>38.169429999999998</c:v>
                </c:pt>
                <c:pt idx="15">
                  <c:v>38.212769999999999</c:v>
                </c:pt>
                <c:pt idx="16">
                  <c:v>38.251309999999997</c:v>
                </c:pt>
                <c:pt idx="17">
                  <c:v>38.202840000000002</c:v>
                </c:pt>
                <c:pt idx="18">
                  <c:v>38.227310000000003</c:v>
                </c:pt>
                <c:pt idx="19">
                  <c:v>38.290869999999998</c:v>
                </c:pt>
                <c:pt idx="20">
                  <c:v>38.28154</c:v>
                </c:pt>
                <c:pt idx="21">
                  <c:v>38.231749999999998</c:v>
                </c:pt>
                <c:pt idx="22">
                  <c:v>38.225670000000001</c:v>
                </c:pt>
              </c:numCache>
            </c:numRef>
          </c:xVal>
          <c:yVal>
            <c:numRef>
              <c:f>T4b!$B$10:$B$334</c:f>
              <c:numCache>
                <c:formatCode>0.00</c:formatCode>
                <c:ptCount val="325"/>
                <c:pt idx="0">
                  <c:v>12.889530000000001</c:v>
                </c:pt>
                <c:pt idx="1">
                  <c:v>12.899480000000001</c:v>
                </c:pt>
                <c:pt idx="2">
                  <c:v>12.90785</c:v>
                </c:pt>
                <c:pt idx="3">
                  <c:v>12.90404</c:v>
                </c:pt>
                <c:pt idx="4">
                  <c:v>12.91466</c:v>
                </c:pt>
                <c:pt idx="5">
                  <c:v>12.916219999999999</c:v>
                </c:pt>
                <c:pt idx="6">
                  <c:v>12.911569999999999</c:v>
                </c:pt>
                <c:pt idx="7">
                  <c:v>12.916460000000001</c:v>
                </c:pt>
                <c:pt idx="8">
                  <c:v>12.9186</c:v>
                </c:pt>
                <c:pt idx="9">
                  <c:v>12.92076</c:v>
                </c:pt>
                <c:pt idx="10">
                  <c:v>12.91986</c:v>
                </c:pt>
                <c:pt idx="11">
                  <c:v>12.92409</c:v>
                </c:pt>
                <c:pt idx="12">
                  <c:v>12.93042</c:v>
                </c:pt>
                <c:pt idx="13">
                  <c:v>12.929869999999999</c:v>
                </c:pt>
                <c:pt idx="14">
                  <c:v>12.92245</c:v>
                </c:pt>
                <c:pt idx="15">
                  <c:v>12.925660000000001</c:v>
                </c:pt>
                <c:pt idx="16">
                  <c:v>12.933389999999999</c:v>
                </c:pt>
                <c:pt idx="17">
                  <c:v>12.92393</c:v>
                </c:pt>
                <c:pt idx="18">
                  <c:v>12.926489999999999</c:v>
                </c:pt>
                <c:pt idx="19">
                  <c:v>12.93535</c:v>
                </c:pt>
                <c:pt idx="20">
                  <c:v>12.93037</c:v>
                </c:pt>
                <c:pt idx="21">
                  <c:v>12.930490000000001</c:v>
                </c:pt>
                <c:pt idx="22">
                  <c:v>12.92789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4-425C-901F-AAF561C07E7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T4b!$N$5:$N$6</c:f>
              <c:numCache>
                <c:formatCode>0.00</c:formatCode>
                <c:ptCount val="2"/>
                <c:pt idx="0">
                  <c:v>12.270073762152958</c:v>
                </c:pt>
                <c:pt idx="1">
                  <c:v>13.351796637763606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25C-901F-AAF561C07E7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T4b!$E$10:$E$334</c:f>
              <c:numCache>
                <c:formatCode>0.00</c:formatCode>
                <c:ptCount val="325"/>
                <c:pt idx="0">
                  <c:v>37.105029999999999</c:v>
                </c:pt>
                <c:pt idx="1">
                  <c:v>37.522840000000002</c:v>
                </c:pt>
                <c:pt idx="2">
                  <c:v>37.648389999999999</c:v>
                </c:pt>
                <c:pt idx="3">
                  <c:v>37.758560000000003</c:v>
                </c:pt>
                <c:pt idx="4">
                  <c:v>37.928370000000001</c:v>
                </c:pt>
                <c:pt idx="5">
                  <c:v>37.928539999999998</c:v>
                </c:pt>
                <c:pt idx="6">
                  <c:v>37.96649</c:v>
                </c:pt>
                <c:pt idx="7">
                  <c:v>38.012039999999999</c:v>
                </c:pt>
                <c:pt idx="8">
                  <c:v>38.043869999999998</c:v>
                </c:pt>
                <c:pt idx="9">
                  <c:v>38.083599999999997</c:v>
                </c:pt>
                <c:pt idx="10">
                  <c:v>38.141170000000002</c:v>
                </c:pt>
                <c:pt idx="11">
                  <c:v>38.18629</c:v>
                </c:pt>
                <c:pt idx="12">
                  <c:v>38.252380000000002</c:v>
                </c:pt>
                <c:pt idx="13">
                  <c:v>38.289239999999999</c:v>
                </c:pt>
                <c:pt idx="14">
                  <c:v>38.197989999999997</c:v>
                </c:pt>
                <c:pt idx="15">
                  <c:v>38.23348</c:v>
                </c:pt>
                <c:pt idx="16">
                  <c:v>38.28472</c:v>
                </c:pt>
                <c:pt idx="17">
                  <c:v>38.254989999999999</c:v>
                </c:pt>
                <c:pt idx="18">
                  <c:v>38.256700000000002</c:v>
                </c:pt>
                <c:pt idx="19">
                  <c:v>38.298220000000001</c:v>
                </c:pt>
                <c:pt idx="20">
                  <c:v>38.307360000000003</c:v>
                </c:pt>
                <c:pt idx="21">
                  <c:v>38.282850000000003</c:v>
                </c:pt>
                <c:pt idx="22">
                  <c:v>38.262839999999997</c:v>
                </c:pt>
              </c:numCache>
            </c:numRef>
          </c:xVal>
          <c:yVal>
            <c:numRef>
              <c:f>T4b!$C$10:$C$334</c:f>
              <c:numCache>
                <c:formatCode>0.00</c:formatCode>
                <c:ptCount val="325"/>
                <c:pt idx="0">
                  <c:v>12.90936</c:v>
                </c:pt>
                <c:pt idx="1">
                  <c:v>12.917820000000001</c:v>
                </c:pt>
                <c:pt idx="2">
                  <c:v>12.922610000000001</c:v>
                </c:pt>
                <c:pt idx="3">
                  <c:v>12.913119999999999</c:v>
                </c:pt>
                <c:pt idx="4">
                  <c:v>12.933669999999999</c:v>
                </c:pt>
                <c:pt idx="5">
                  <c:v>12.9313</c:v>
                </c:pt>
                <c:pt idx="6">
                  <c:v>12.93256</c:v>
                </c:pt>
                <c:pt idx="7">
                  <c:v>12.93501</c:v>
                </c:pt>
                <c:pt idx="8">
                  <c:v>12.935890000000001</c:v>
                </c:pt>
                <c:pt idx="9">
                  <c:v>12.93665</c:v>
                </c:pt>
                <c:pt idx="10">
                  <c:v>12.94089</c:v>
                </c:pt>
                <c:pt idx="11">
                  <c:v>12.93887</c:v>
                </c:pt>
                <c:pt idx="12">
                  <c:v>12.94298</c:v>
                </c:pt>
                <c:pt idx="13">
                  <c:v>12.940440000000001</c:v>
                </c:pt>
                <c:pt idx="14">
                  <c:v>12.937290000000001</c:v>
                </c:pt>
                <c:pt idx="15">
                  <c:v>12.942360000000001</c:v>
                </c:pt>
                <c:pt idx="16">
                  <c:v>12.95377</c:v>
                </c:pt>
                <c:pt idx="17">
                  <c:v>12.94599</c:v>
                </c:pt>
                <c:pt idx="18">
                  <c:v>12.94567</c:v>
                </c:pt>
                <c:pt idx="19">
                  <c:v>12.949009999999999</c:v>
                </c:pt>
                <c:pt idx="20">
                  <c:v>12.942170000000001</c:v>
                </c:pt>
                <c:pt idx="21">
                  <c:v>12.94614</c:v>
                </c:pt>
                <c:pt idx="22">
                  <c:v>12.9451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4-425C-901F-AAF561C07E7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T4b!$O$5:$O$6</c:f>
              <c:numCache>
                <c:formatCode>0.00</c:formatCode>
                <c:ptCount val="2"/>
                <c:pt idx="0">
                  <c:v>12.285476878352313</c:v>
                </c:pt>
                <c:pt idx="1">
                  <c:v>13.367199753962961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04-425C-901F-AAF561C0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6256"/>
        <c:axId val="414728192"/>
      </c:scatterChart>
      <c:valAx>
        <c:axId val="38813625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28192"/>
        <c:crossesAt val="-10"/>
        <c:crossBetween val="midCat"/>
        <c:majorUnit val="1"/>
      </c:valAx>
      <c:valAx>
        <c:axId val="414728192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813625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T5a!$H$10:$H$334</c:f>
              <c:numCache>
                <c:formatCode>0.00</c:formatCode>
                <c:ptCount val="325"/>
                <c:pt idx="0">
                  <c:v>36.942125000000004</c:v>
                </c:pt>
                <c:pt idx="1">
                  <c:v>37.314035000000004</c:v>
                </c:pt>
                <c:pt idx="2">
                  <c:v>37.401070000000004</c:v>
                </c:pt>
                <c:pt idx="3">
                  <c:v>37.532995</c:v>
                </c:pt>
                <c:pt idx="4">
                  <c:v>37.582125000000005</c:v>
                </c:pt>
                <c:pt idx="5">
                  <c:v>37.624130000000001</c:v>
                </c:pt>
                <c:pt idx="6">
                  <c:v>37.629840000000002</c:v>
                </c:pt>
                <c:pt idx="7">
                  <c:v>37.617660000000001</c:v>
                </c:pt>
                <c:pt idx="8">
                  <c:v>37.646754999999999</c:v>
                </c:pt>
                <c:pt idx="9">
                  <c:v>37.665365000000001</c:v>
                </c:pt>
                <c:pt idx="10">
                  <c:v>37.693660000000001</c:v>
                </c:pt>
                <c:pt idx="11">
                  <c:v>37.76484</c:v>
                </c:pt>
                <c:pt idx="12">
                  <c:v>37.832715</c:v>
                </c:pt>
                <c:pt idx="13">
                  <c:v>37.811</c:v>
                </c:pt>
                <c:pt idx="14">
                  <c:v>37.774735</c:v>
                </c:pt>
                <c:pt idx="15">
                  <c:v>37.693515000000005</c:v>
                </c:pt>
                <c:pt idx="16">
                  <c:v>37.613640000000004</c:v>
                </c:pt>
                <c:pt idx="17">
                  <c:v>37.449754999999996</c:v>
                </c:pt>
                <c:pt idx="18">
                  <c:v>37.363304999999997</c:v>
                </c:pt>
                <c:pt idx="19">
                  <c:v>37.336455000000001</c:v>
                </c:pt>
                <c:pt idx="20">
                  <c:v>37.306094999999999</c:v>
                </c:pt>
                <c:pt idx="21">
                  <c:v>37.190114999999999</c:v>
                </c:pt>
                <c:pt idx="22">
                  <c:v>37.166534999999996</c:v>
                </c:pt>
                <c:pt idx="23">
                  <c:v>37.153424999999999</c:v>
                </c:pt>
                <c:pt idx="24">
                  <c:v>37.170304999999999</c:v>
                </c:pt>
                <c:pt idx="25">
                  <c:v>37.185524999999998</c:v>
                </c:pt>
                <c:pt idx="26">
                  <c:v>37.275945</c:v>
                </c:pt>
                <c:pt idx="27">
                  <c:v>37.371074999999998</c:v>
                </c:pt>
                <c:pt idx="28">
                  <c:v>37.317340000000002</c:v>
                </c:pt>
                <c:pt idx="29">
                  <c:v>37.250574999999998</c:v>
                </c:pt>
                <c:pt idx="30">
                  <c:v>37.250654999999995</c:v>
                </c:pt>
                <c:pt idx="31">
                  <c:v>37.215959999999995</c:v>
                </c:pt>
                <c:pt idx="32">
                  <c:v>37.192719999999994</c:v>
                </c:pt>
                <c:pt idx="33">
                  <c:v>37.297070000000005</c:v>
                </c:pt>
                <c:pt idx="34">
                  <c:v>37.256595000000004</c:v>
                </c:pt>
                <c:pt idx="35">
                  <c:v>37.217534999999998</c:v>
                </c:pt>
                <c:pt idx="36">
                  <c:v>37.218225000000004</c:v>
                </c:pt>
                <c:pt idx="37">
                  <c:v>37.033744999999996</c:v>
                </c:pt>
                <c:pt idx="38">
                  <c:v>36.896924999999996</c:v>
                </c:pt>
                <c:pt idx="39">
                  <c:v>37.028154999999998</c:v>
                </c:pt>
                <c:pt idx="40">
                  <c:v>37.02908</c:v>
                </c:pt>
                <c:pt idx="41">
                  <c:v>36.958624999999998</c:v>
                </c:pt>
                <c:pt idx="42">
                  <c:v>37.028300000000002</c:v>
                </c:pt>
                <c:pt idx="43">
                  <c:v>36.994140000000002</c:v>
                </c:pt>
              </c:numCache>
            </c:numRef>
          </c:xVal>
          <c:yVal>
            <c:numRef>
              <c:f>T5a!$G$10:$G$334</c:f>
              <c:numCache>
                <c:formatCode>0.00</c:formatCode>
                <c:ptCount val="325"/>
                <c:pt idx="0">
                  <c:v>12.269919999999999</c:v>
                </c:pt>
                <c:pt idx="1">
                  <c:v>12.278765</c:v>
                </c:pt>
                <c:pt idx="2">
                  <c:v>12.277909999999999</c:v>
                </c:pt>
                <c:pt idx="3">
                  <c:v>12.2881</c:v>
                </c:pt>
                <c:pt idx="4">
                  <c:v>12.282080000000001</c:v>
                </c:pt>
                <c:pt idx="5">
                  <c:v>12.280024999999998</c:v>
                </c:pt>
                <c:pt idx="6">
                  <c:v>12.280390000000001</c:v>
                </c:pt>
                <c:pt idx="7">
                  <c:v>12.285740000000001</c:v>
                </c:pt>
                <c:pt idx="8">
                  <c:v>12.287915</c:v>
                </c:pt>
                <c:pt idx="9">
                  <c:v>12.283809999999999</c:v>
                </c:pt>
                <c:pt idx="10">
                  <c:v>12.284725</c:v>
                </c:pt>
                <c:pt idx="11">
                  <c:v>12.286560000000001</c:v>
                </c:pt>
                <c:pt idx="12">
                  <c:v>12.28781</c:v>
                </c:pt>
                <c:pt idx="13">
                  <c:v>12.286035</c:v>
                </c:pt>
                <c:pt idx="14">
                  <c:v>12.29372</c:v>
                </c:pt>
                <c:pt idx="15">
                  <c:v>12.294</c:v>
                </c:pt>
                <c:pt idx="16">
                  <c:v>12.284369999999999</c:v>
                </c:pt>
                <c:pt idx="17">
                  <c:v>12.280329999999999</c:v>
                </c:pt>
                <c:pt idx="18">
                  <c:v>12.273299999999999</c:v>
                </c:pt>
                <c:pt idx="19">
                  <c:v>12.257055000000001</c:v>
                </c:pt>
                <c:pt idx="20">
                  <c:v>12.270515</c:v>
                </c:pt>
                <c:pt idx="21">
                  <c:v>12.269915000000001</c:v>
                </c:pt>
                <c:pt idx="22">
                  <c:v>12.266624999999999</c:v>
                </c:pt>
                <c:pt idx="23">
                  <c:v>12.260915000000001</c:v>
                </c:pt>
                <c:pt idx="24">
                  <c:v>12.268605000000001</c:v>
                </c:pt>
                <c:pt idx="25">
                  <c:v>12.265805</c:v>
                </c:pt>
                <c:pt idx="26">
                  <c:v>12.26742</c:v>
                </c:pt>
                <c:pt idx="27">
                  <c:v>12.274224999999999</c:v>
                </c:pt>
                <c:pt idx="28">
                  <c:v>12.274345</c:v>
                </c:pt>
                <c:pt idx="29">
                  <c:v>12.267704999999999</c:v>
                </c:pt>
                <c:pt idx="30">
                  <c:v>12.26994</c:v>
                </c:pt>
                <c:pt idx="31">
                  <c:v>12.271485</c:v>
                </c:pt>
                <c:pt idx="32">
                  <c:v>12.269349999999999</c:v>
                </c:pt>
                <c:pt idx="33">
                  <c:v>12.271294999999999</c:v>
                </c:pt>
                <c:pt idx="34">
                  <c:v>12.26722</c:v>
                </c:pt>
                <c:pt idx="35">
                  <c:v>12.266995</c:v>
                </c:pt>
                <c:pt idx="36">
                  <c:v>12.266224999999999</c:v>
                </c:pt>
                <c:pt idx="37">
                  <c:v>12.260394999999999</c:v>
                </c:pt>
                <c:pt idx="38">
                  <c:v>12.262245</c:v>
                </c:pt>
                <c:pt idx="39">
                  <c:v>12.265654999999999</c:v>
                </c:pt>
                <c:pt idx="40">
                  <c:v>12.266005</c:v>
                </c:pt>
                <c:pt idx="41">
                  <c:v>12.26136</c:v>
                </c:pt>
                <c:pt idx="42">
                  <c:v>12.26172</c:v>
                </c:pt>
                <c:pt idx="43">
                  <c:v>12.269615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A-4EEF-BCD9-FCC9495EC156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T5a!$P$5:$P$6</c:f>
              <c:numCache>
                <c:formatCode>0.00</c:formatCode>
                <c:ptCount val="2"/>
                <c:pt idx="0">
                  <c:v>11.700942247495442</c:v>
                </c:pt>
                <c:pt idx="1">
                  <c:v>12.692041419911821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7A-4EEF-BCD9-FCC9495E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0496"/>
        <c:axId val="414731072"/>
      </c:scatterChart>
      <c:valAx>
        <c:axId val="414730496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31072"/>
        <c:crossesAt val="-10"/>
        <c:crossBetween val="midCat"/>
        <c:majorUnit val="1"/>
      </c:valAx>
      <c:valAx>
        <c:axId val="414731072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3049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T5a!$D$10:$D$334</c:f>
              <c:numCache>
                <c:formatCode>0.00</c:formatCode>
                <c:ptCount val="325"/>
                <c:pt idx="0">
                  <c:v>37.035620000000002</c:v>
                </c:pt>
                <c:pt idx="1">
                  <c:v>37.418300000000002</c:v>
                </c:pt>
                <c:pt idx="2">
                  <c:v>37.502690000000001</c:v>
                </c:pt>
                <c:pt idx="3">
                  <c:v>37.628720000000001</c:v>
                </c:pt>
                <c:pt idx="4">
                  <c:v>37.679380000000002</c:v>
                </c:pt>
                <c:pt idx="5">
                  <c:v>37.725619999999999</c:v>
                </c:pt>
                <c:pt idx="6">
                  <c:v>37.730829999999997</c:v>
                </c:pt>
                <c:pt idx="7">
                  <c:v>37.724080000000001</c:v>
                </c:pt>
                <c:pt idx="8">
                  <c:v>37.744370000000004</c:v>
                </c:pt>
                <c:pt idx="9">
                  <c:v>37.765340000000002</c:v>
                </c:pt>
                <c:pt idx="10">
                  <c:v>37.788589999999999</c:v>
                </c:pt>
                <c:pt idx="11">
                  <c:v>37.878749999999997</c:v>
                </c:pt>
                <c:pt idx="12">
                  <c:v>37.938330000000001</c:v>
                </c:pt>
                <c:pt idx="13">
                  <c:v>37.938870000000001</c:v>
                </c:pt>
                <c:pt idx="14">
                  <c:v>37.90728</c:v>
                </c:pt>
                <c:pt idx="15">
                  <c:v>37.812390000000001</c:v>
                </c:pt>
                <c:pt idx="16">
                  <c:v>37.708840000000002</c:v>
                </c:pt>
                <c:pt idx="17">
                  <c:v>37.582230000000003</c:v>
                </c:pt>
                <c:pt idx="18">
                  <c:v>37.49933</c:v>
                </c:pt>
                <c:pt idx="19">
                  <c:v>37.477040000000002</c:v>
                </c:pt>
                <c:pt idx="20">
                  <c:v>37.405819999999999</c:v>
                </c:pt>
                <c:pt idx="21">
                  <c:v>37.275019999999998</c:v>
                </c:pt>
                <c:pt idx="22">
                  <c:v>37.263910000000003</c:v>
                </c:pt>
                <c:pt idx="23">
                  <c:v>37.2652</c:v>
                </c:pt>
                <c:pt idx="24">
                  <c:v>37.246670000000002</c:v>
                </c:pt>
                <c:pt idx="25">
                  <c:v>37.275829999999999</c:v>
                </c:pt>
                <c:pt idx="26">
                  <c:v>37.376440000000002</c:v>
                </c:pt>
                <c:pt idx="27">
                  <c:v>37.467599999999997</c:v>
                </c:pt>
                <c:pt idx="28">
                  <c:v>37.410310000000003</c:v>
                </c:pt>
                <c:pt idx="29">
                  <c:v>37.338850000000001</c:v>
                </c:pt>
                <c:pt idx="30">
                  <c:v>37.359819999999999</c:v>
                </c:pt>
                <c:pt idx="31">
                  <c:v>37.329509999999999</c:v>
                </c:pt>
                <c:pt idx="32">
                  <c:v>37.342529999999996</c:v>
                </c:pt>
                <c:pt idx="33">
                  <c:v>37.480890000000002</c:v>
                </c:pt>
                <c:pt idx="34">
                  <c:v>37.429400000000001</c:v>
                </c:pt>
                <c:pt idx="35">
                  <c:v>37.417479999999998</c:v>
                </c:pt>
                <c:pt idx="36">
                  <c:v>37.42568</c:v>
                </c:pt>
                <c:pt idx="37">
                  <c:v>37.219760000000001</c:v>
                </c:pt>
                <c:pt idx="38">
                  <c:v>37.096499999999999</c:v>
                </c:pt>
                <c:pt idx="39">
                  <c:v>37.240960000000001</c:v>
                </c:pt>
                <c:pt idx="40">
                  <c:v>37.213520000000003</c:v>
                </c:pt>
                <c:pt idx="41">
                  <c:v>37.169220000000003</c:v>
                </c:pt>
                <c:pt idx="42">
                  <c:v>37.230240000000002</c:v>
                </c:pt>
                <c:pt idx="43">
                  <c:v>37.192630000000001</c:v>
                </c:pt>
              </c:numCache>
            </c:numRef>
          </c:xVal>
          <c:yVal>
            <c:numRef>
              <c:f>T5a!$B$10:$B$334</c:f>
              <c:numCache>
                <c:formatCode>0.00</c:formatCode>
                <c:ptCount val="325"/>
                <c:pt idx="0">
                  <c:v>12.24342</c:v>
                </c:pt>
                <c:pt idx="1">
                  <c:v>12.25299</c:v>
                </c:pt>
                <c:pt idx="2">
                  <c:v>12.25611</c:v>
                </c:pt>
                <c:pt idx="3">
                  <c:v>12.26308</c:v>
                </c:pt>
                <c:pt idx="4">
                  <c:v>12.26479</c:v>
                </c:pt>
                <c:pt idx="5">
                  <c:v>12.260759999999999</c:v>
                </c:pt>
                <c:pt idx="6">
                  <c:v>12.259130000000001</c:v>
                </c:pt>
                <c:pt idx="7">
                  <c:v>12.266540000000001</c:v>
                </c:pt>
                <c:pt idx="8">
                  <c:v>12.26788</c:v>
                </c:pt>
                <c:pt idx="9">
                  <c:v>12.2601</c:v>
                </c:pt>
                <c:pt idx="10">
                  <c:v>12.257300000000001</c:v>
                </c:pt>
                <c:pt idx="11">
                  <c:v>12.264340000000001</c:v>
                </c:pt>
                <c:pt idx="12">
                  <c:v>12.270709999999999</c:v>
                </c:pt>
                <c:pt idx="13">
                  <c:v>12.27136</c:v>
                </c:pt>
                <c:pt idx="14">
                  <c:v>12.27416</c:v>
                </c:pt>
                <c:pt idx="15">
                  <c:v>12.27914</c:v>
                </c:pt>
                <c:pt idx="16">
                  <c:v>12.26529</c:v>
                </c:pt>
                <c:pt idx="17">
                  <c:v>12.25726</c:v>
                </c:pt>
                <c:pt idx="18">
                  <c:v>12.25554</c:v>
                </c:pt>
                <c:pt idx="19">
                  <c:v>12.23169</c:v>
                </c:pt>
                <c:pt idx="20">
                  <c:v>12.24995</c:v>
                </c:pt>
                <c:pt idx="21">
                  <c:v>12.25619</c:v>
                </c:pt>
                <c:pt idx="22">
                  <c:v>12.24362</c:v>
                </c:pt>
                <c:pt idx="23">
                  <c:v>12.239570000000001</c:v>
                </c:pt>
                <c:pt idx="24">
                  <c:v>12.239990000000001</c:v>
                </c:pt>
                <c:pt idx="25">
                  <c:v>12.24512</c:v>
                </c:pt>
                <c:pt idx="26">
                  <c:v>12.2469</c:v>
                </c:pt>
                <c:pt idx="27">
                  <c:v>12.25404</c:v>
                </c:pt>
                <c:pt idx="28">
                  <c:v>12.261620000000001</c:v>
                </c:pt>
                <c:pt idx="29">
                  <c:v>12.24714</c:v>
                </c:pt>
                <c:pt idx="30">
                  <c:v>12.24666</c:v>
                </c:pt>
                <c:pt idx="31">
                  <c:v>12.253410000000001</c:v>
                </c:pt>
                <c:pt idx="32">
                  <c:v>12.24873</c:v>
                </c:pt>
                <c:pt idx="33">
                  <c:v>12.249079999999999</c:v>
                </c:pt>
                <c:pt idx="34">
                  <c:v>12.24389</c:v>
                </c:pt>
                <c:pt idx="35">
                  <c:v>12.243399999999999</c:v>
                </c:pt>
                <c:pt idx="36">
                  <c:v>12.247809999999999</c:v>
                </c:pt>
                <c:pt idx="37">
                  <c:v>12.247120000000001</c:v>
                </c:pt>
                <c:pt idx="38">
                  <c:v>12.23823</c:v>
                </c:pt>
                <c:pt idx="39">
                  <c:v>12.24582</c:v>
                </c:pt>
                <c:pt idx="40">
                  <c:v>12.23982</c:v>
                </c:pt>
                <c:pt idx="41">
                  <c:v>12.244350000000001</c:v>
                </c:pt>
                <c:pt idx="42">
                  <c:v>12.24292</c:v>
                </c:pt>
                <c:pt idx="43">
                  <c:v>12.24727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E1-49D6-970B-D22BD1C1109C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T5a!$N$5:$N$6</c:f>
              <c:numCache>
                <c:formatCode>0.00</c:formatCode>
                <c:ptCount val="2"/>
                <c:pt idx="0">
                  <c:v>11.675917571098502</c:v>
                </c:pt>
                <c:pt idx="1">
                  <c:v>12.667016743514882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E1-49D6-970B-D22BD1C1109C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T5a!$E$10:$E$334</c:f>
              <c:numCache>
                <c:formatCode>0.00</c:formatCode>
                <c:ptCount val="325"/>
                <c:pt idx="0">
                  <c:v>36.84863</c:v>
                </c:pt>
                <c:pt idx="1">
                  <c:v>37.209769999999999</c:v>
                </c:pt>
                <c:pt idx="2">
                  <c:v>37.29945</c:v>
                </c:pt>
                <c:pt idx="3">
                  <c:v>37.437269999999998</c:v>
                </c:pt>
                <c:pt idx="4">
                  <c:v>37.484870000000001</c:v>
                </c:pt>
                <c:pt idx="5">
                  <c:v>37.522640000000003</c:v>
                </c:pt>
                <c:pt idx="6">
                  <c:v>37.528849999999998</c:v>
                </c:pt>
                <c:pt idx="7">
                  <c:v>37.511240000000001</c:v>
                </c:pt>
                <c:pt idx="8">
                  <c:v>37.549140000000001</c:v>
                </c:pt>
                <c:pt idx="9">
                  <c:v>37.565390000000001</c:v>
                </c:pt>
                <c:pt idx="10">
                  <c:v>37.598730000000003</c:v>
                </c:pt>
                <c:pt idx="11">
                  <c:v>37.650930000000002</c:v>
                </c:pt>
                <c:pt idx="12">
                  <c:v>37.7271</c:v>
                </c:pt>
                <c:pt idx="13">
                  <c:v>37.683129999999998</c:v>
                </c:pt>
                <c:pt idx="14">
                  <c:v>37.642189999999999</c:v>
                </c:pt>
                <c:pt idx="15">
                  <c:v>37.574640000000002</c:v>
                </c:pt>
                <c:pt idx="16">
                  <c:v>37.518439999999998</c:v>
                </c:pt>
                <c:pt idx="17">
                  <c:v>37.317279999999997</c:v>
                </c:pt>
                <c:pt idx="18">
                  <c:v>37.22728</c:v>
                </c:pt>
                <c:pt idx="19">
                  <c:v>37.195869999999999</c:v>
                </c:pt>
                <c:pt idx="20">
                  <c:v>37.20637</c:v>
                </c:pt>
                <c:pt idx="21">
                  <c:v>37.10521</c:v>
                </c:pt>
                <c:pt idx="22">
                  <c:v>37.069159999999997</c:v>
                </c:pt>
                <c:pt idx="23">
                  <c:v>37.041649999999997</c:v>
                </c:pt>
                <c:pt idx="24">
                  <c:v>37.093940000000003</c:v>
                </c:pt>
                <c:pt idx="25">
                  <c:v>37.095219999999998</c:v>
                </c:pt>
                <c:pt idx="26">
                  <c:v>37.175449999999998</c:v>
                </c:pt>
                <c:pt idx="27">
                  <c:v>37.274549999999998</c:v>
                </c:pt>
                <c:pt idx="28">
                  <c:v>37.22437</c:v>
                </c:pt>
                <c:pt idx="29">
                  <c:v>37.162300000000002</c:v>
                </c:pt>
                <c:pt idx="30">
                  <c:v>37.141489999999997</c:v>
                </c:pt>
                <c:pt idx="31">
                  <c:v>37.102409999999999</c:v>
                </c:pt>
                <c:pt idx="32">
                  <c:v>37.042909999999999</c:v>
                </c:pt>
                <c:pt idx="33">
                  <c:v>37.113250000000001</c:v>
                </c:pt>
                <c:pt idx="34">
                  <c:v>37.08379</c:v>
                </c:pt>
                <c:pt idx="35">
                  <c:v>37.017589999999998</c:v>
                </c:pt>
                <c:pt idx="36">
                  <c:v>37.010770000000001</c:v>
                </c:pt>
                <c:pt idx="37">
                  <c:v>36.847729999999999</c:v>
                </c:pt>
                <c:pt idx="38">
                  <c:v>36.69735</c:v>
                </c:pt>
                <c:pt idx="39">
                  <c:v>36.815350000000002</c:v>
                </c:pt>
                <c:pt idx="40">
                  <c:v>36.844639999999998</c:v>
                </c:pt>
                <c:pt idx="41">
                  <c:v>36.74803</c:v>
                </c:pt>
                <c:pt idx="42">
                  <c:v>36.826360000000001</c:v>
                </c:pt>
                <c:pt idx="43">
                  <c:v>36.795650000000002</c:v>
                </c:pt>
              </c:numCache>
            </c:numRef>
          </c:xVal>
          <c:yVal>
            <c:numRef>
              <c:f>T5a!$C$10:$C$334</c:f>
              <c:numCache>
                <c:formatCode>0.00</c:formatCode>
                <c:ptCount val="325"/>
                <c:pt idx="0">
                  <c:v>12.296419999999999</c:v>
                </c:pt>
                <c:pt idx="1">
                  <c:v>12.304539999999999</c:v>
                </c:pt>
                <c:pt idx="2">
                  <c:v>12.299709999999999</c:v>
                </c:pt>
                <c:pt idx="3">
                  <c:v>12.31312</c:v>
                </c:pt>
                <c:pt idx="4">
                  <c:v>12.29937</c:v>
                </c:pt>
                <c:pt idx="5">
                  <c:v>12.299289999999999</c:v>
                </c:pt>
                <c:pt idx="6">
                  <c:v>12.30165</c:v>
                </c:pt>
                <c:pt idx="7">
                  <c:v>12.30494</c:v>
                </c:pt>
                <c:pt idx="8">
                  <c:v>12.30795</c:v>
                </c:pt>
                <c:pt idx="9">
                  <c:v>12.30752</c:v>
                </c:pt>
                <c:pt idx="10">
                  <c:v>12.312149999999999</c:v>
                </c:pt>
                <c:pt idx="11">
                  <c:v>12.30878</c:v>
                </c:pt>
                <c:pt idx="12">
                  <c:v>12.30491</c:v>
                </c:pt>
                <c:pt idx="13">
                  <c:v>12.30071</c:v>
                </c:pt>
                <c:pt idx="14">
                  <c:v>12.313279999999999</c:v>
                </c:pt>
                <c:pt idx="15">
                  <c:v>12.308859999999999</c:v>
                </c:pt>
                <c:pt idx="16">
                  <c:v>12.30345</c:v>
                </c:pt>
                <c:pt idx="17">
                  <c:v>12.3034</c:v>
                </c:pt>
                <c:pt idx="18">
                  <c:v>12.29106</c:v>
                </c:pt>
                <c:pt idx="19">
                  <c:v>12.28242</c:v>
                </c:pt>
                <c:pt idx="20">
                  <c:v>12.291079999999999</c:v>
                </c:pt>
                <c:pt idx="21">
                  <c:v>12.28364</c:v>
                </c:pt>
                <c:pt idx="22">
                  <c:v>12.289629999999999</c:v>
                </c:pt>
                <c:pt idx="23">
                  <c:v>12.282259999999999</c:v>
                </c:pt>
                <c:pt idx="24">
                  <c:v>12.297219999999999</c:v>
                </c:pt>
                <c:pt idx="25">
                  <c:v>12.286489999999999</c:v>
                </c:pt>
                <c:pt idx="26">
                  <c:v>12.287939999999999</c:v>
                </c:pt>
                <c:pt idx="27">
                  <c:v>12.294409999999999</c:v>
                </c:pt>
                <c:pt idx="28">
                  <c:v>12.28707</c:v>
                </c:pt>
                <c:pt idx="29">
                  <c:v>12.288269999999999</c:v>
                </c:pt>
                <c:pt idx="30">
                  <c:v>12.29322</c:v>
                </c:pt>
                <c:pt idx="31">
                  <c:v>12.28956</c:v>
                </c:pt>
                <c:pt idx="32">
                  <c:v>12.28997</c:v>
                </c:pt>
                <c:pt idx="33">
                  <c:v>12.293509999999999</c:v>
                </c:pt>
                <c:pt idx="34">
                  <c:v>12.29055</c:v>
                </c:pt>
                <c:pt idx="35">
                  <c:v>12.29059</c:v>
                </c:pt>
                <c:pt idx="36">
                  <c:v>12.28464</c:v>
                </c:pt>
                <c:pt idx="37">
                  <c:v>12.273669999999999</c:v>
                </c:pt>
                <c:pt idx="38">
                  <c:v>12.28626</c:v>
                </c:pt>
                <c:pt idx="39">
                  <c:v>12.285489999999999</c:v>
                </c:pt>
                <c:pt idx="40">
                  <c:v>12.29219</c:v>
                </c:pt>
                <c:pt idx="41">
                  <c:v>12.278369999999999</c:v>
                </c:pt>
                <c:pt idx="42">
                  <c:v>12.280519999999999</c:v>
                </c:pt>
                <c:pt idx="43">
                  <c:v>12.29196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E1-49D6-970B-D22BD1C1109C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T5a!$O$5:$O$6</c:f>
              <c:numCache>
                <c:formatCode>0.00</c:formatCode>
                <c:ptCount val="2"/>
                <c:pt idx="0">
                  <c:v>11.725966923926396</c:v>
                </c:pt>
                <c:pt idx="1">
                  <c:v>12.717066096342775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E1-49D6-970B-D22BD1C1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32800"/>
        <c:axId val="414733376"/>
      </c:scatterChart>
      <c:valAx>
        <c:axId val="4147328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33376"/>
        <c:crossesAt val="-10"/>
        <c:crossBetween val="midCat"/>
        <c:majorUnit val="1"/>
      </c:valAx>
      <c:valAx>
        <c:axId val="414733376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3280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T5b!$H$10:$H$334</c:f>
              <c:numCache>
                <c:formatCode>0.00</c:formatCode>
                <c:ptCount val="325"/>
                <c:pt idx="0">
                  <c:v>36.668005000000001</c:v>
                </c:pt>
                <c:pt idx="1">
                  <c:v>36.919589999999999</c:v>
                </c:pt>
                <c:pt idx="2">
                  <c:v>37.059624999999997</c:v>
                </c:pt>
                <c:pt idx="3">
                  <c:v>37.160314999999997</c:v>
                </c:pt>
                <c:pt idx="4">
                  <c:v>37.224090000000004</c:v>
                </c:pt>
                <c:pt idx="5">
                  <c:v>37.196775000000002</c:v>
                </c:pt>
                <c:pt idx="6">
                  <c:v>37.173110000000001</c:v>
                </c:pt>
                <c:pt idx="7">
                  <c:v>37.240614999999998</c:v>
                </c:pt>
                <c:pt idx="8">
                  <c:v>37.263999999999996</c:v>
                </c:pt>
                <c:pt idx="9">
                  <c:v>37.34796</c:v>
                </c:pt>
                <c:pt idx="10">
                  <c:v>37.340035</c:v>
                </c:pt>
                <c:pt idx="11">
                  <c:v>37.31221</c:v>
                </c:pt>
                <c:pt idx="12">
                  <c:v>37.333375000000004</c:v>
                </c:pt>
                <c:pt idx="13">
                  <c:v>37.382535000000004</c:v>
                </c:pt>
                <c:pt idx="14">
                  <c:v>37.375875000000001</c:v>
                </c:pt>
                <c:pt idx="15">
                  <c:v>37.365385000000003</c:v>
                </c:pt>
                <c:pt idx="16">
                  <c:v>37.299374999999998</c:v>
                </c:pt>
                <c:pt idx="17">
                  <c:v>37.191105</c:v>
                </c:pt>
                <c:pt idx="18">
                  <c:v>37.018765000000002</c:v>
                </c:pt>
                <c:pt idx="19">
                  <c:v>36.860444999999999</c:v>
                </c:pt>
                <c:pt idx="20">
                  <c:v>36.752400000000002</c:v>
                </c:pt>
                <c:pt idx="21">
                  <c:v>36.843825000000002</c:v>
                </c:pt>
                <c:pt idx="22">
                  <c:v>36.753675000000001</c:v>
                </c:pt>
                <c:pt idx="23">
                  <c:v>36.750810000000001</c:v>
                </c:pt>
                <c:pt idx="24">
                  <c:v>36.798504999999999</c:v>
                </c:pt>
                <c:pt idx="25">
                  <c:v>36.697375000000001</c:v>
                </c:pt>
                <c:pt idx="26">
                  <c:v>36.800645000000003</c:v>
                </c:pt>
                <c:pt idx="27">
                  <c:v>36.841380000000001</c:v>
                </c:pt>
                <c:pt idx="28">
                  <c:v>36.684844999999996</c:v>
                </c:pt>
                <c:pt idx="29">
                  <c:v>36.641930000000002</c:v>
                </c:pt>
                <c:pt idx="30">
                  <c:v>36.661905000000004</c:v>
                </c:pt>
                <c:pt idx="31">
                  <c:v>36.573045</c:v>
                </c:pt>
                <c:pt idx="32">
                  <c:v>36.534985000000006</c:v>
                </c:pt>
                <c:pt idx="33">
                  <c:v>36.487665</c:v>
                </c:pt>
                <c:pt idx="34">
                  <c:v>36.429180000000002</c:v>
                </c:pt>
                <c:pt idx="35">
                  <c:v>36.346784999999997</c:v>
                </c:pt>
                <c:pt idx="36">
                  <c:v>36.321005</c:v>
                </c:pt>
                <c:pt idx="37">
                  <c:v>36.339150000000004</c:v>
                </c:pt>
                <c:pt idx="38">
                  <c:v>36.303595000000001</c:v>
                </c:pt>
                <c:pt idx="39">
                  <c:v>36.330375000000004</c:v>
                </c:pt>
                <c:pt idx="40">
                  <c:v>36.261094999999997</c:v>
                </c:pt>
              </c:numCache>
            </c:numRef>
          </c:xVal>
          <c:yVal>
            <c:numRef>
              <c:f>T5b!$G$10:$G$334</c:f>
              <c:numCache>
                <c:formatCode>0.00</c:formatCode>
                <c:ptCount val="325"/>
                <c:pt idx="0">
                  <c:v>12.269089999999998</c:v>
                </c:pt>
                <c:pt idx="1">
                  <c:v>12.27088</c:v>
                </c:pt>
                <c:pt idx="2">
                  <c:v>12.27853</c:v>
                </c:pt>
                <c:pt idx="3">
                  <c:v>12.27211</c:v>
                </c:pt>
                <c:pt idx="4">
                  <c:v>12.280405</c:v>
                </c:pt>
                <c:pt idx="5">
                  <c:v>12.284815</c:v>
                </c:pt>
                <c:pt idx="6">
                  <c:v>12.279035</c:v>
                </c:pt>
                <c:pt idx="7">
                  <c:v>12.27835</c:v>
                </c:pt>
                <c:pt idx="8">
                  <c:v>12.276955000000001</c:v>
                </c:pt>
                <c:pt idx="9">
                  <c:v>12.28302</c:v>
                </c:pt>
                <c:pt idx="10">
                  <c:v>12.289035</c:v>
                </c:pt>
                <c:pt idx="11">
                  <c:v>12.277045000000001</c:v>
                </c:pt>
                <c:pt idx="12">
                  <c:v>12.287140000000001</c:v>
                </c:pt>
                <c:pt idx="13">
                  <c:v>12.290479999999999</c:v>
                </c:pt>
                <c:pt idx="14">
                  <c:v>12.286349999999999</c:v>
                </c:pt>
                <c:pt idx="15">
                  <c:v>12.294784999999999</c:v>
                </c:pt>
                <c:pt idx="16">
                  <c:v>12.286315</c:v>
                </c:pt>
                <c:pt idx="17">
                  <c:v>12.278639999999999</c:v>
                </c:pt>
                <c:pt idx="18">
                  <c:v>12.27224</c:v>
                </c:pt>
                <c:pt idx="19">
                  <c:v>12.262295</c:v>
                </c:pt>
                <c:pt idx="20">
                  <c:v>12.264935000000001</c:v>
                </c:pt>
                <c:pt idx="21">
                  <c:v>12.270465</c:v>
                </c:pt>
                <c:pt idx="22">
                  <c:v>12.266225</c:v>
                </c:pt>
                <c:pt idx="23">
                  <c:v>12.264265</c:v>
                </c:pt>
                <c:pt idx="24">
                  <c:v>12.274854999999999</c:v>
                </c:pt>
                <c:pt idx="25">
                  <c:v>12.260190000000001</c:v>
                </c:pt>
                <c:pt idx="26">
                  <c:v>12.267609999999999</c:v>
                </c:pt>
                <c:pt idx="27">
                  <c:v>12.269455000000001</c:v>
                </c:pt>
                <c:pt idx="28">
                  <c:v>12.266295</c:v>
                </c:pt>
                <c:pt idx="29">
                  <c:v>12.266780000000001</c:v>
                </c:pt>
                <c:pt idx="30">
                  <c:v>12.270254999999999</c:v>
                </c:pt>
                <c:pt idx="31">
                  <c:v>12.26402</c:v>
                </c:pt>
                <c:pt idx="32">
                  <c:v>12.264535</c:v>
                </c:pt>
                <c:pt idx="33">
                  <c:v>12.265934999999999</c:v>
                </c:pt>
                <c:pt idx="34">
                  <c:v>12.25802</c:v>
                </c:pt>
                <c:pt idx="35">
                  <c:v>12.256235</c:v>
                </c:pt>
                <c:pt idx="36">
                  <c:v>12.258714999999999</c:v>
                </c:pt>
                <c:pt idx="37">
                  <c:v>12.258704999999999</c:v>
                </c:pt>
                <c:pt idx="38">
                  <c:v>12.252459999999999</c:v>
                </c:pt>
                <c:pt idx="39">
                  <c:v>12.258125</c:v>
                </c:pt>
                <c:pt idx="40">
                  <c:v>12.252205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A-4EEF-BCD9-FCC9495EC156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T5b!$P$5:$P$6</c:f>
              <c:numCache>
                <c:formatCode>0.00</c:formatCode>
                <c:ptCount val="2"/>
                <c:pt idx="0">
                  <c:v>11.799618008040968</c:v>
                </c:pt>
                <c:pt idx="1">
                  <c:v>12.638343903967462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7A-4EEF-BCD9-FCC9495E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0112"/>
        <c:axId val="414735680"/>
      </c:scatterChart>
      <c:valAx>
        <c:axId val="37897011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4735680"/>
        <c:crossesAt val="-10"/>
        <c:crossBetween val="midCat"/>
        <c:majorUnit val="1"/>
      </c:valAx>
      <c:valAx>
        <c:axId val="414735680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011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T5b!$D$10:$D$334</c:f>
              <c:numCache>
                <c:formatCode>0.00</c:formatCode>
                <c:ptCount val="325"/>
                <c:pt idx="0">
                  <c:v>36.74174</c:v>
                </c:pt>
                <c:pt idx="1">
                  <c:v>37.009599999999999</c:v>
                </c:pt>
                <c:pt idx="2">
                  <c:v>37.15887</c:v>
                </c:pt>
                <c:pt idx="3">
                  <c:v>37.260710000000003</c:v>
                </c:pt>
                <c:pt idx="4">
                  <c:v>37.323979999999999</c:v>
                </c:pt>
                <c:pt idx="5">
                  <c:v>37.285519999999998</c:v>
                </c:pt>
                <c:pt idx="6">
                  <c:v>37.263100000000001</c:v>
                </c:pt>
                <c:pt idx="7">
                  <c:v>37.337389999999999</c:v>
                </c:pt>
                <c:pt idx="8">
                  <c:v>37.359299999999998</c:v>
                </c:pt>
                <c:pt idx="9">
                  <c:v>37.445250000000001</c:v>
                </c:pt>
                <c:pt idx="10">
                  <c:v>37.443640000000002</c:v>
                </c:pt>
                <c:pt idx="11">
                  <c:v>37.405470000000001</c:v>
                </c:pt>
                <c:pt idx="12">
                  <c:v>37.43665</c:v>
                </c:pt>
                <c:pt idx="13">
                  <c:v>37.487920000000003</c:v>
                </c:pt>
                <c:pt idx="14">
                  <c:v>37.479129999999998</c:v>
                </c:pt>
                <c:pt idx="15">
                  <c:v>37.46528</c:v>
                </c:pt>
                <c:pt idx="16">
                  <c:v>37.395699999999998</c:v>
                </c:pt>
                <c:pt idx="17">
                  <c:v>37.268619999999999</c:v>
                </c:pt>
                <c:pt idx="18">
                  <c:v>37.100349999999999</c:v>
                </c:pt>
                <c:pt idx="19">
                  <c:v>36.942019999999999</c:v>
                </c:pt>
                <c:pt idx="20">
                  <c:v>36.838500000000003</c:v>
                </c:pt>
                <c:pt idx="21">
                  <c:v>36.954410000000003</c:v>
                </c:pt>
                <c:pt idx="22">
                  <c:v>36.818989999999999</c:v>
                </c:pt>
                <c:pt idx="23">
                  <c:v>36.860019999999999</c:v>
                </c:pt>
                <c:pt idx="24">
                  <c:v>36.881549999999997</c:v>
                </c:pt>
                <c:pt idx="25">
                  <c:v>36.778820000000003</c:v>
                </c:pt>
                <c:pt idx="26">
                  <c:v>36.919809999999998</c:v>
                </c:pt>
                <c:pt idx="27">
                  <c:v>36.932859999999998</c:v>
                </c:pt>
                <c:pt idx="28">
                  <c:v>36.75123</c:v>
                </c:pt>
                <c:pt idx="29">
                  <c:v>36.723230000000001</c:v>
                </c:pt>
                <c:pt idx="30">
                  <c:v>36.737220000000001</c:v>
                </c:pt>
                <c:pt idx="31">
                  <c:v>36.642130000000002</c:v>
                </c:pt>
                <c:pt idx="32">
                  <c:v>36.605220000000003</c:v>
                </c:pt>
                <c:pt idx="33">
                  <c:v>36.557209999999998</c:v>
                </c:pt>
                <c:pt idx="34">
                  <c:v>36.494889999999998</c:v>
                </c:pt>
                <c:pt idx="35">
                  <c:v>36.409030000000001</c:v>
                </c:pt>
                <c:pt idx="36">
                  <c:v>36.386989999999997</c:v>
                </c:pt>
                <c:pt idx="37">
                  <c:v>36.423439999999999</c:v>
                </c:pt>
                <c:pt idx="38">
                  <c:v>36.39367</c:v>
                </c:pt>
                <c:pt idx="39">
                  <c:v>36.412469999999999</c:v>
                </c:pt>
                <c:pt idx="40">
                  <c:v>36.328969999999998</c:v>
                </c:pt>
              </c:numCache>
            </c:numRef>
          </c:xVal>
          <c:yVal>
            <c:numRef>
              <c:f>T5b!$B$10:$B$334</c:f>
              <c:numCache>
                <c:formatCode>0.00</c:formatCode>
                <c:ptCount val="325"/>
                <c:pt idx="0">
                  <c:v>12.236039999999999</c:v>
                </c:pt>
                <c:pt idx="1">
                  <c:v>12.237970000000001</c:v>
                </c:pt>
                <c:pt idx="2">
                  <c:v>12.24715</c:v>
                </c:pt>
                <c:pt idx="3">
                  <c:v>12.24625</c:v>
                </c:pt>
                <c:pt idx="4">
                  <c:v>12.24694</c:v>
                </c:pt>
                <c:pt idx="5">
                  <c:v>12.253629999999999</c:v>
                </c:pt>
                <c:pt idx="6">
                  <c:v>12.24798</c:v>
                </c:pt>
                <c:pt idx="7">
                  <c:v>12.24629</c:v>
                </c:pt>
                <c:pt idx="8">
                  <c:v>12.245810000000001</c:v>
                </c:pt>
                <c:pt idx="9">
                  <c:v>12.253410000000001</c:v>
                </c:pt>
                <c:pt idx="10">
                  <c:v>12.25362</c:v>
                </c:pt>
                <c:pt idx="11">
                  <c:v>12.24798</c:v>
                </c:pt>
                <c:pt idx="12">
                  <c:v>12.26089</c:v>
                </c:pt>
                <c:pt idx="13">
                  <c:v>12.25667</c:v>
                </c:pt>
                <c:pt idx="14">
                  <c:v>12.25568</c:v>
                </c:pt>
                <c:pt idx="15">
                  <c:v>12.261659999999999</c:v>
                </c:pt>
                <c:pt idx="16">
                  <c:v>12.262600000000001</c:v>
                </c:pt>
                <c:pt idx="17">
                  <c:v>12.251010000000001</c:v>
                </c:pt>
                <c:pt idx="18">
                  <c:v>12.238849999999999</c:v>
                </c:pt>
                <c:pt idx="19">
                  <c:v>12.23437</c:v>
                </c:pt>
                <c:pt idx="20">
                  <c:v>12.23047</c:v>
                </c:pt>
                <c:pt idx="21">
                  <c:v>12.24015</c:v>
                </c:pt>
                <c:pt idx="22">
                  <c:v>12.23602</c:v>
                </c:pt>
                <c:pt idx="23">
                  <c:v>12.22531</c:v>
                </c:pt>
                <c:pt idx="24">
                  <c:v>12.24629</c:v>
                </c:pt>
                <c:pt idx="25">
                  <c:v>12.226800000000001</c:v>
                </c:pt>
                <c:pt idx="26">
                  <c:v>12.236219999999999</c:v>
                </c:pt>
                <c:pt idx="27">
                  <c:v>12.23856</c:v>
                </c:pt>
                <c:pt idx="28">
                  <c:v>12.23438</c:v>
                </c:pt>
                <c:pt idx="29">
                  <c:v>12.2354</c:v>
                </c:pt>
                <c:pt idx="30">
                  <c:v>12.23606</c:v>
                </c:pt>
                <c:pt idx="31">
                  <c:v>12.2308</c:v>
                </c:pt>
                <c:pt idx="32">
                  <c:v>12.232340000000001</c:v>
                </c:pt>
                <c:pt idx="33">
                  <c:v>12.232239999999999</c:v>
                </c:pt>
                <c:pt idx="34">
                  <c:v>12.22433</c:v>
                </c:pt>
                <c:pt idx="35">
                  <c:v>12.222530000000001</c:v>
                </c:pt>
                <c:pt idx="36">
                  <c:v>12.22617</c:v>
                </c:pt>
                <c:pt idx="37">
                  <c:v>12.22418</c:v>
                </c:pt>
                <c:pt idx="38">
                  <c:v>12.222329999999999</c:v>
                </c:pt>
                <c:pt idx="39">
                  <c:v>12.224869999999999</c:v>
                </c:pt>
                <c:pt idx="40">
                  <c:v>12.218999999999999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E1-49D6-970B-D22BD1C1109C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T5b!$N$5:$N$6</c:f>
              <c:numCache>
                <c:formatCode>0.00</c:formatCode>
                <c:ptCount val="2"/>
                <c:pt idx="0">
                  <c:v>11.765509295581838</c:v>
                </c:pt>
                <c:pt idx="1">
                  <c:v>12.604235191508332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E1-49D6-970B-D22BD1C1109C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T5b!$E$10:$E$334</c:f>
              <c:numCache>
                <c:formatCode>0.00</c:formatCode>
                <c:ptCount val="325"/>
                <c:pt idx="0">
                  <c:v>36.594270000000002</c:v>
                </c:pt>
                <c:pt idx="1">
                  <c:v>36.82958</c:v>
                </c:pt>
                <c:pt idx="2">
                  <c:v>36.960380000000001</c:v>
                </c:pt>
                <c:pt idx="3">
                  <c:v>37.059919999999998</c:v>
                </c:pt>
                <c:pt idx="4">
                  <c:v>37.124200000000002</c:v>
                </c:pt>
                <c:pt idx="5">
                  <c:v>37.108029999999999</c:v>
                </c:pt>
                <c:pt idx="6">
                  <c:v>37.083120000000001</c:v>
                </c:pt>
                <c:pt idx="7">
                  <c:v>37.143839999999997</c:v>
                </c:pt>
                <c:pt idx="8">
                  <c:v>37.168700000000001</c:v>
                </c:pt>
                <c:pt idx="9">
                  <c:v>37.25067</c:v>
                </c:pt>
                <c:pt idx="10">
                  <c:v>37.236429999999999</c:v>
                </c:pt>
                <c:pt idx="11">
                  <c:v>37.21895</c:v>
                </c:pt>
                <c:pt idx="12">
                  <c:v>37.2301</c:v>
                </c:pt>
                <c:pt idx="13">
                  <c:v>37.277149999999999</c:v>
                </c:pt>
                <c:pt idx="14">
                  <c:v>37.272620000000003</c:v>
                </c:pt>
                <c:pt idx="15">
                  <c:v>37.26549</c:v>
                </c:pt>
                <c:pt idx="16">
                  <c:v>37.203049999999998</c:v>
                </c:pt>
                <c:pt idx="17">
                  <c:v>37.113590000000002</c:v>
                </c:pt>
                <c:pt idx="18">
                  <c:v>36.937179999999998</c:v>
                </c:pt>
                <c:pt idx="19">
                  <c:v>36.778869999999998</c:v>
                </c:pt>
                <c:pt idx="20">
                  <c:v>36.6663</c:v>
                </c:pt>
                <c:pt idx="21">
                  <c:v>36.733240000000002</c:v>
                </c:pt>
                <c:pt idx="22">
                  <c:v>36.688360000000003</c:v>
                </c:pt>
                <c:pt idx="23">
                  <c:v>36.641599999999997</c:v>
                </c:pt>
                <c:pt idx="24">
                  <c:v>36.71546</c:v>
                </c:pt>
                <c:pt idx="25">
                  <c:v>36.615929999999999</c:v>
                </c:pt>
                <c:pt idx="26">
                  <c:v>36.681480000000001</c:v>
                </c:pt>
                <c:pt idx="27">
                  <c:v>36.749899999999997</c:v>
                </c:pt>
                <c:pt idx="28">
                  <c:v>36.618459999999999</c:v>
                </c:pt>
                <c:pt idx="29">
                  <c:v>36.560630000000003</c:v>
                </c:pt>
                <c:pt idx="30">
                  <c:v>36.586590000000001</c:v>
                </c:pt>
                <c:pt idx="31">
                  <c:v>36.503959999999999</c:v>
                </c:pt>
                <c:pt idx="32">
                  <c:v>36.464750000000002</c:v>
                </c:pt>
                <c:pt idx="33">
                  <c:v>36.418120000000002</c:v>
                </c:pt>
                <c:pt idx="34">
                  <c:v>36.36347</c:v>
                </c:pt>
                <c:pt idx="35">
                  <c:v>36.28454</c:v>
                </c:pt>
                <c:pt idx="36">
                  <c:v>36.255020000000002</c:v>
                </c:pt>
                <c:pt idx="37">
                  <c:v>36.254860000000001</c:v>
                </c:pt>
                <c:pt idx="38">
                  <c:v>36.213520000000003</c:v>
                </c:pt>
                <c:pt idx="39">
                  <c:v>36.248280000000001</c:v>
                </c:pt>
                <c:pt idx="40">
                  <c:v>36.193219999999997</c:v>
                </c:pt>
              </c:numCache>
            </c:numRef>
          </c:xVal>
          <c:yVal>
            <c:numRef>
              <c:f>T5b!$C$10:$C$334</c:f>
              <c:numCache>
                <c:formatCode>0.00</c:formatCode>
                <c:ptCount val="325"/>
                <c:pt idx="0">
                  <c:v>12.30214</c:v>
                </c:pt>
                <c:pt idx="1">
                  <c:v>12.303789999999999</c:v>
                </c:pt>
                <c:pt idx="2">
                  <c:v>12.30991</c:v>
                </c:pt>
                <c:pt idx="3">
                  <c:v>12.297969999999999</c:v>
                </c:pt>
                <c:pt idx="4">
                  <c:v>12.31387</c:v>
                </c:pt>
                <c:pt idx="5">
                  <c:v>12.316000000000001</c:v>
                </c:pt>
                <c:pt idx="6">
                  <c:v>12.310090000000001</c:v>
                </c:pt>
                <c:pt idx="7">
                  <c:v>12.310409999999999</c:v>
                </c:pt>
                <c:pt idx="8">
                  <c:v>12.3081</c:v>
                </c:pt>
                <c:pt idx="9">
                  <c:v>12.31263</c:v>
                </c:pt>
                <c:pt idx="10">
                  <c:v>12.324450000000001</c:v>
                </c:pt>
                <c:pt idx="11">
                  <c:v>12.30611</c:v>
                </c:pt>
                <c:pt idx="12">
                  <c:v>12.31339</c:v>
                </c:pt>
                <c:pt idx="13">
                  <c:v>12.32429</c:v>
                </c:pt>
                <c:pt idx="14">
                  <c:v>12.317019999999999</c:v>
                </c:pt>
                <c:pt idx="15">
                  <c:v>12.327909999999999</c:v>
                </c:pt>
                <c:pt idx="16">
                  <c:v>12.310029999999999</c:v>
                </c:pt>
                <c:pt idx="17">
                  <c:v>12.30627</c:v>
                </c:pt>
                <c:pt idx="18">
                  <c:v>12.305630000000001</c:v>
                </c:pt>
                <c:pt idx="19">
                  <c:v>12.29022</c:v>
                </c:pt>
                <c:pt idx="20">
                  <c:v>12.2994</c:v>
                </c:pt>
                <c:pt idx="21">
                  <c:v>12.30078</c:v>
                </c:pt>
                <c:pt idx="22">
                  <c:v>12.296430000000001</c:v>
                </c:pt>
                <c:pt idx="23">
                  <c:v>12.30322</c:v>
                </c:pt>
                <c:pt idx="24">
                  <c:v>12.303419999999999</c:v>
                </c:pt>
                <c:pt idx="25">
                  <c:v>12.29358</c:v>
                </c:pt>
                <c:pt idx="26">
                  <c:v>12.298999999999999</c:v>
                </c:pt>
                <c:pt idx="27">
                  <c:v>12.30035</c:v>
                </c:pt>
                <c:pt idx="28">
                  <c:v>12.298209999999999</c:v>
                </c:pt>
                <c:pt idx="29">
                  <c:v>12.298159999999999</c:v>
                </c:pt>
                <c:pt idx="30">
                  <c:v>12.304449999999999</c:v>
                </c:pt>
                <c:pt idx="31">
                  <c:v>12.29724</c:v>
                </c:pt>
                <c:pt idx="32">
                  <c:v>12.29673</c:v>
                </c:pt>
                <c:pt idx="33">
                  <c:v>12.299630000000001</c:v>
                </c:pt>
                <c:pt idx="34">
                  <c:v>12.29171</c:v>
                </c:pt>
                <c:pt idx="35">
                  <c:v>12.28994</c:v>
                </c:pt>
                <c:pt idx="36">
                  <c:v>12.291259999999999</c:v>
                </c:pt>
                <c:pt idx="37">
                  <c:v>12.293229999999999</c:v>
                </c:pt>
                <c:pt idx="38">
                  <c:v>12.282590000000001</c:v>
                </c:pt>
                <c:pt idx="39">
                  <c:v>12.29138</c:v>
                </c:pt>
                <c:pt idx="40">
                  <c:v>12.285410000000001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E1-49D6-970B-D22BD1C1109C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T5b!$O$5:$O$6</c:f>
              <c:numCache>
                <c:formatCode>0.00</c:formatCode>
                <c:ptCount val="2"/>
                <c:pt idx="0">
                  <c:v>11.833726720532239</c:v>
                </c:pt>
                <c:pt idx="1">
                  <c:v>12.672452616458733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E1-49D6-970B-D22BD1C1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1840"/>
        <c:axId val="378972416"/>
      </c:scatterChart>
      <c:valAx>
        <c:axId val="37897184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2416"/>
        <c:crossesAt val="-10"/>
        <c:crossBetween val="midCat"/>
        <c:majorUnit val="1"/>
      </c:valAx>
      <c:valAx>
        <c:axId val="378972416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184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T6a!$H$10:$H$334</c:f>
              <c:numCache>
                <c:formatCode>0.00</c:formatCode>
                <c:ptCount val="325"/>
                <c:pt idx="0">
                  <c:v>38.388669999999998</c:v>
                </c:pt>
                <c:pt idx="1">
                  <c:v>38.937060000000002</c:v>
                </c:pt>
                <c:pt idx="2">
                  <c:v>38.989319999999999</c:v>
                </c:pt>
                <c:pt idx="3">
                  <c:v>39.135480000000001</c:v>
                </c:pt>
                <c:pt idx="4">
                  <c:v>39.194650000000003</c:v>
                </c:pt>
                <c:pt idx="5">
                  <c:v>39.32931</c:v>
                </c:pt>
                <c:pt idx="6">
                  <c:v>39.322204999999997</c:v>
                </c:pt>
                <c:pt idx="7">
                  <c:v>39.303274999999999</c:v>
                </c:pt>
              </c:numCache>
            </c:numRef>
          </c:xVal>
          <c:yVal>
            <c:numRef>
              <c:f>T6a!$G$10:$G$334</c:f>
              <c:numCache>
                <c:formatCode>0.00</c:formatCode>
                <c:ptCount val="325"/>
                <c:pt idx="0">
                  <c:v>12.893989999999999</c:v>
                </c:pt>
                <c:pt idx="1">
                  <c:v>12.90564</c:v>
                </c:pt>
                <c:pt idx="2">
                  <c:v>12.90896</c:v>
                </c:pt>
                <c:pt idx="3">
                  <c:v>12.925135000000001</c:v>
                </c:pt>
                <c:pt idx="4">
                  <c:v>12.921794999999999</c:v>
                </c:pt>
                <c:pt idx="5">
                  <c:v>12.924704999999999</c:v>
                </c:pt>
                <c:pt idx="6">
                  <c:v>12.928644999999999</c:v>
                </c:pt>
                <c:pt idx="7">
                  <c:v>12.934934999999999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T6a!$P$5:$P$6</c:f>
              <c:numCache>
                <c:formatCode>0.00</c:formatCode>
                <c:ptCount val="2"/>
                <c:pt idx="0">
                  <c:v>12.146309984256735</c:v>
                </c:pt>
                <c:pt idx="1">
                  <c:v>13.359939015648949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4720"/>
        <c:axId val="378975296"/>
      </c:scatterChart>
      <c:valAx>
        <c:axId val="37897472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5296"/>
        <c:crossesAt val="-10"/>
        <c:crossBetween val="midCat"/>
        <c:majorUnit val="1"/>
      </c:valAx>
      <c:valAx>
        <c:axId val="37897529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472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T6a!$D$10:$D$334</c:f>
              <c:numCache>
                <c:formatCode>0.00</c:formatCode>
                <c:ptCount val="325"/>
                <c:pt idx="0">
                  <c:v>38.526739999999997</c:v>
                </c:pt>
                <c:pt idx="1">
                  <c:v>39.085680000000004</c:v>
                </c:pt>
                <c:pt idx="2">
                  <c:v>39.164189999999998</c:v>
                </c:pt>
                <c:pt idx="3">
                  <c:v>39.29616</c:v>
                </c:pt>
                <c:pt idx="4">
                  <c:v>39.364780000000003</c:v>
                </c:pt>
                <c:pt idx="5">
                  <c:v>39.497779999999999</c:v>
                </c:pt>
                <c:pt idx="6">
                  <c:v>39.485520000000001</c:v>
                </c:pt>
                <c:pt idx="7">
                  <c:v>39.457070000000002</c:v>
                </c:pt>
              </c:numCache>
            </c:numRef>
          </c:xVal>
          <c:yVal>
            <c:numRef>
              <c:f>T6a!$B$10:$B$334</c:f>
              <c:numCache>
                <c:formatCode>0.00</c:formatCode>
                <c:ptCount val="325"/>
                <c:pt idx="0">
                  <c:v>12.869059999999999</c:v>
                </c:pt>
                <c:pt idx="1">
                  <c:v>12.88777</c:v>
                </c:pt>
                <c:pt idx="2">
                  <c:v>12.892160000000001</c:v>
                </c:pt>
                <c:pt idx="3">
                  <c:v>12.90601</c:v>
                </c:pt>
                <c:pt idx="4">
                  <c:v>12.903890000000001</c:v>
                </c:pt>
                <c:pt idx="5">
                  <c:v>12.90879</c:v>
                </c:pt>
                <c:pt idx="6">
                  <c:v>12.913460000000001</c:v>
                </c:pt>
                <c:pt idx="7">
                  <c:v>12.91508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T6a!$N$5:$N$6</c:f>
              <c:numCache>
                <c:formatCode>0.00</c:formatCode>
                <c:ptCount val="2"/>
                <c:pt idx="0">
                  <c:v>12.121399537490632</c:v>
                </c:pt>
                <c:pt idx="1">
                  <c:v>13.335028568882844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T6a!$E$10:$E$334</c:f>
              <c:numCache>
                <c:formatCode>0.00</c:formatCode>
                <c:ptCount val="325"/>
                <c:pt idx="0">
                  <c:v>38.250599999999999</c:v>
                </c:pt>
                <c:pt idx="1">
                  <c:v>38.788440000000001</c:v>
                </c:pt>
                <c:pt idx="2">
                  <c:v>38.814450000000001</c:v>
                </c:pt>
                <c:pt idx="3">
                  <c:v>38.974800000000002</c:v>
                </c:pt>
                <c:pt idx="4">
                  <c:v>39.024520000000003</c:v>
                </c:pt>
                <c:pt idx="5">
                  <c:v>39.16084</c:v>
                </c:pt>
                <c:pt idx="6">
                  <c:v>39.15889</c:v>
                </c:pt>
                <c:pt idx="7">
                  <c:v>39.149479999999997</c:v>
                </c:pt>
              </c:numCache>
            </c:numRef>
          </c:xVal>
          <c:yVal>
            <c:numRef>
              <c:f>T6a!$C$10:$C$334</c:f>
              <c:numCache>
                <c:formatCode>0.00</c:formatCode>
                <c:ptCount val="325"/>
                <c:pt idx="0">
                  <c:v>12.91892</c:v>
                </c:pt>
                <c:pt idx="1">
                  <c:v>12.92351</c:v>
                </c:pt>
                <c:pt idx="2">
                  <c:v>12.92576</c:v>
                </c:pt>
                <c:pt idx="3">
                  <c:v>12.94426</c:v>
                </c:pt>
                <c:pt idx="4">
                  <c:v>12.9397</c:v>
                </c:pt>
                <c:pt idx="5">
                  <c:v>12.940619999999999</c:v>
                </c:pt>
                <c:pt idx="6">
                  <c:v>12.94383</c:v>
                </c:pt>
                <c:pt idx="7">
                  <c:v>12.954789999999999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T6a!$O$5:$O$6</c:f>
              <c:numCache>
                <c:formatCode>0.00</c:formatCode>
                <c:ptCount val="2"/>
                <c:pt idx="0">
                  <c:v>12.171220430996197</c:v>
                </c:pt>
                <c:pt idx="1">
                  <c:v>13.384849462388409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7024"/>
        <c:axId val="378977600"/>
      </c:scatterChart>
      <c:valAx>
        <c:axId val="37897702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7600"/>
        <c:crossesAt val="-10"/>
        <c:crossBetween val="midCat"/>
        <c:majorUnit val="1"/>
      </c:valAx>
      <c:valAx>
        <c:axId val="37897760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9770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T6b!$H$10:$H$334</c:f>
              <c:numCache>
                <c:formatCode>0.00</c:formatCode>
                <c:ptCount val="325"/>
                <c:pt idx="0">
                  <c:v>38.755894999999995</c:v>
                </c:pt>
                <c:pt idx="1">
                  <c:v>39.188834999999997</c:v>
                </c:pt>
                <c:pt idx="2">
                  <c:v>39.253675000000001</c:v>
                </c:pt>
                <c:pt idx="3">
                  <c:v>39.333889999999997</c:v>
                </c:pt>
                <c:pt idx="4">
                  <c:v>39.357880000000002</c:v>
                </c:pt>
                <c:pt idx="5">
                  <c:v>39.371904999999998</c:v>
                </c:pt>
                <c:pt idx="6">
                  <c:v>39.4131</c:v>
                </c:pt>
                <c:pt idx="7">
                  <c:v>39.396214999999998</c:v>
                </c:pt>
                <c:pt idx="8">
                  <c:v>39.512574999999998</c:v>
                </c:pt>
                <c:pt idx="9">
                  <c:v>39.587564999999998</c:v>
                </c:pt>
                <c:pt idx="10">
                  <c:v>39.561374999999998</c:v>
                </c:pt>
                <c:pt idx="11">
                  <c:v>39.537925000000001</c:v>
                </c:pt>
                <c:pt idx="12">
                  <c:v>39.512995000000004</c:v>
                </c:pt>
                <c:pt idx="13">
                  <c:v>39.483249999999998</c:v>
                </c:pt>
                <c:pt idx="14">
                  <c:v>39.523345000000006</c:v>
                </c:pt>
                <c:pt idx="15">
                  <c:v>39.527514999999994</c:v>
                </c:pt>
                <c:pt idx="16">
                  <c:v>39.530900000000003</c:v>
                </c:pt>
                <c:pt idx="17">
                  <c:v>39.559354999999996</c:v>
                </c:pt>
                <c:pt idx="18">
                  <c:v>39.324649999999998</c:v>
                </c:pt>
                <c:pt idx="19">
                  <c:v>39.121130000000001</c:v>
                </c:pt>
                <c:pt idx="20">
                  <c:v>39.001985000000005</c:v>
                </c:pt>
                <c:pt idx="21">
                  <c:v>38.931955000000002</c:v>
                </c:pt>
                <c:pt idx="22">
                  <c:v>38.850285</c:v>
                </c:pt>
                <c:pt idx="23">
                  <c:v>38.819879999999998</c:v>
                </c:pt>
                <c:pt idx="24">
                  <c:v>38.7149</c:v>
                </c:pt>
                <c:pt idx="25">
                  <c:v>38.609785000000002</c:v>
                </c:pt>
                <c:pt idx="26">
                  <c:v>38.539209999999997</c:v>
                </c:pt>
                <c:pt idx="27">
                  <c:v>38.467380000000006</c:v>
                </c:pt>
                <c:pt idx="28">
                  <c:v>38.364635</c:v>
                </c:pt>
                <c:pt idx="29">
                  <c:v>38.333655</c:v>
                </c:pt>
                <c:pt idx="30">
                  <c:v>38.281739999999999</c:v>
                </c:pt>
                <c:pt idx="31">
                  <c:v>38.247844999999998</c:v>
                </c:pt>
                <c:pt idx="32">
                  <c:v>38.176490000000001</c:v>
                </c:pt>
                <c:pt idx="33">
                  <c:v>38.148479999999999</c:v>
                </c:pt>
                <c:pt idx="34">
                  <c:v>38.065330000000003</c:v>
                </c:pt>
                <c:pt idx="35">
                  <c:v>38.047264999999996</c:v>
                </c:pt>
                <c:pt idx="36">
                  <c:v>37.976275000000001</c:v>
                </c:pt>
                <c:pt idx="37">
                  <c:v>37.965510000000002</c:v>
                </c:pt>
                <c:pt idx="38">
                  <c:v>37.929340000000003</c:v>
                </c:pt>
                <c:pt idx="39">
                  <c:v>37.939965000000001</c:v>
                </c:pt>
                <c:pt idx="40">
                  <c:v>37.907065000000003</c:v>
                </c:pt>
                <c:pt idx="41">
                  <c:v>37.916195000000002</c:v>
                </c:pt>
                <c:pt idx="42">
                  <c:v>37.919749999999993</c:v>
                </c:pt>
                <c:pt idx="43">
                  <c:v>37.939719999999994</c:v>
                </c:pt>
                <c:pt idx="44">
                  <c:v>38.143825000000007</c:v>
                </c:pt>
                <c:pt idx="45">
                  <c:v>38.248135000000005</c:v>
                </c:pt>
                <c:pt idx="46">
                  <c:v>38.39405</c:v>
                </c:pt>
              </c:numCache>
            </c:numRef>
          </c:xVal>
          <c:yVal>
            <c:numRef>
              <c:f>T6b!$G$10:$G$334</c:f>
              <c:numCache>
                <c:formatCode>0.00</c:formatCode>
                <c:ptCount val="325"/>
                <c:pt idx="0">
                  <c:v>12.897095</c:v>
                </c:pt>
                <c:pt idx="1">
                  <c:v>12.922844999999999</c:v>
                </c:pt>
                <c:pt idx="2">
                  <c:v>12.914400000000001</c:v>
                </c:pt>
                <c:pt idx="3">
                  <c:v>12.924430000000001</c:v>
                </c:pt>
                <c:pt idx="4">
                  <c:v>12.925705000000001</c:v>
                </c:pt>
                <c:pt idx="5">
                  <c:v>12.930399999999999</c:v>
                </c:pt>
                <c:pt idx="6">
                  <c:v>12.932269999999999</c:v>
                </c:pt>
                <c:pt idx="7">
                  <c:v>12.925094999999999</c:v>
                </c:pt>
                <c:pt idx="8">
                  <c:v>12.932130000000001</c:v>
                </c:pt>
                <c:pt idx="9">
                  <c:v>12.93745</c:v>
                </c:pt>
                <c:pt idx="10">
                  <c:v>12.942855</c:v>
                </c:pt>
                <c:pt idx="11">
                  <c:v>12.936170000000001</c:v>
                </c:pt>
                <c:pt idx="12">
                  <c:v>12.933920000000001</c:v>
                </c:pt>
                <c:pt idx="13">
                  <c:v>12.932945</c:v>
                </c:pt>
                <c:pt idx="14">
                  <c:v>12.933375</c:v>
                </c:pt>
                <c:pt idx="15">
                  <c:v>12.942699999999999</c:v>
                </c:pt>
                <c:pt idx="16">
                  <c:v>12.93404</c:v>
                </c:pt>
                <c:pt idx="17">
                  <c:v>12.936340000000001</c:v>
                </c:pt>
                <c:pt idx="18">
                  <c:v>12.91863</c:v>
                </c:pt>
                <c:pt idx="19">
                  <c:v>12.906735000000001</c:v>
                </c:pt>
                <c:pt idx="20">
                  <c:v>12.893709999999999</c:v>
                </c:pt>
                <c:pt idx="21">
                  <c:v>12.898109999999999</c:v>
                </c:pt>
                <c:pt idx="22">
                  <c:v>12.89527</c:v>
                </c:pt>
                <c:pt idx="23">
                  <c:v>12.898244999999999</c:v>
                </c:pt>
                <c:pt idx="24">
                  <c:v>12.891195</c:v>
                </c:pt>
                <c:pt idx="25">
                  <c:v>12.876100000000001</c:v>
                </c:pt>
                <c:pt idx="26">
                  <c:v>12.877725</c:v>
                </c:pt>
                <c:pt idx="27">
                  <c:v>12.876474999999999</c:v>
                </c:pt>
                <c:pt idx="28">
                  <c:v>12.871285</c:v>
                </c:pt>
                <c:pt idx="29">
                  <c:v>12.870025</c:v>
                </c:pt>
                <c:pt idx="30">
                  <c:v>12.873155000000001</c:v>
                </c:pt>
                <c:pt idx="31">
                  <c:v>12.865285</c:v>
                </c:pt>
                <c:pt idx="32">
                  <c:v>12.867685</c:v>
                </c:pt>
                <c:pt idx="33">
                  <c:v>12.866004999999999</c:v>
                </c:pt>
                <c:pt idx="34">
                  <c:v>12.863219999999998</c:v>
                </c:pt>
                <c:pt idx="35">
                  <c:v>12.863140000000001</c:v>
                </c:pt>
                <c:pt idx="36">
                  <c:v>12.854035</c:v>
                </c:pt>
                <c:pt idx="37">
                  <c:v>12.857060000000001</c:v>
                </c:pt>
                <c:pt idx="38">
                  <c:v>12.858335</c:v>
                </c:pt>
                <c:pt idx="39">
                  <c:v>12.85538</c:v>
                </c:pt>
                <c:pt idx="40">
                  <c:v>12.854085</c:v>
                </c:pt>
                <c:pt idx="41">
                  <c:v>12.85491</c:v>
                </c:pt>
                <c:pt idx="42">
                  <c:v>12.856539999999999</c:v>
                </c:pt>
                <c:pt idx="43">
                  <c:v>12.857135</c:v>
                </c:pt>
                <c:pt idx="44">
                  <c:v>12.872795</c:v>
                </c:pt>
                <c:pt idx="45">
                  <c:v>12.865985</c:v>
                </c:pt>
                <c:pt idx="46">
                  <c:v>12.87623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T6b!$P$5:$P$6</c:f>
              <c:numCache>
                <c:formatCode>0.00</c:formatCode>
                <c:ptCount val="2"/>
                <c:pt idx="0">
                  <c:v>11.956678528319003</c:v>
                </c:pt>
                <c:pt idx="1">
                  <c:v>13.457291907394779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2400"/>
        <c:axId val="415262976"/>
      </c:scatterChart>
      <c:valAx>
        <c:axId val="41526240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2976"/>
        <c:crossesAt val="-10"/>
        <c:crossBetween val="midCat"/>
        <c:majorUnit val="1"/>
      </c:valAx>
      <c:valAx>
        <c:axId val="415262976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240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T6b!$D$10:$D$334</c:f>
              <c:numCache>
                <c:formatCode>0.00</c:formatCode>
                <c:ptCount val="325"/>
                <c:pt idx="0">
                  <c:v>38.801969999999997</c:v>
                </c:pt>
                <c:pt idx="1">
                  <c:v>39.228810000000003</c:v>
                </c:pt>
                <c:pt idx="2">
                  <c:v>39.293509999999998</c:v>
                </c:pt>
                <c:pt idx="3">
                  <c:v>39.379530000000003</c:v>
                </c:pt>
                <c:pt idx="4">
                  <c:v>39.406480000000002</c:v>
                </c:pt>
                <c:pt idx="5">
                  <c:v>39.420279999999998</c:v>
                </c:pt>
                <c:pt idx="6">
                  <c:v>39.450710000000001</c:v>
                </c:pt>
                <c:pt idx="7">
                  <c:v>39.433599999999998</c:v>
                </c:pt>
                <c:pt idx="8">
                  <c:v>39.574300000000001</c:v>
                </c:pt>
                <c:pt idx="9">
                  <c:v>39.658380000000001</c:v>
                </c:pt>
                <c:pt idx="10">
                  <c:v>39.608789999999999</c:v>
                </c:pt>
                <c:pt idx="11">
                  <c:v>39.585889999999999</c:v>
                </c:pt>
                <c:pt idx="12">
                  <c:v>39.563789999999997</c:v>
                </c:pt>
                <c:pt idx="13">
                  <c:v>39.533610000000003</c:v>
                </c:pt>
                <c:pt idx="14">
                  <c:v>39.566850000000002</c:v>
                </c:pt>
                <c:pt idx="15">
                  <c:v>39.577179999999998</c:v>
                </c:pt>
                <c:pt idx="16">
                  <c:v>39.587009999999999</c:v>
                </c:pt>
                <c:pt idx="17">
                  <c:v>39.6297</c:v>
                </c:pt>
                <c:pt idx="18">
                  <c:v>39.37641</c:v>
                </c:pt>
                <c:pt idx="19">
                  <c:v>39.173650000000002</c:v>
                </c:pt>
                <c:pt idx="20">
                  <c:v>39.066400000000002</c:v>
                </c:pt>
                <c:pt idx="21">
                  <c:v>38.99109</c:v>
                </c:pt>
                <c:pt idx="22">
                  <c:v>38.916080000000001</c:v>
                </c:pt>
                <c:pt idx="23">
                  <c:v>38.899540000000002</c:v>
                </c:pt>
                <c:pt idx="24">
                  <c:v>38.782510000000002</c:v>
                </c:pt>
                <c:pt idx="25">
                  <c:v>38.681089999999998</c:v>
                </c:pt>
                <c:pt idx="26">
                  <c:v>38.607460000000003</c:v>
                </c:pt>
                <c:pt idx="27">
                  <c:v>38.531410000000001</c:v>
                </c:pt>
                <c:pt idx="28">
                  <c:v>38.426409999999997</c:v>
                </c:pt>
                <c:pt idx="29">
                  <c:v>38.396439999999998</c:v>
                </c:pt>
                <c:pt idx="30">
                  <c:v>38.347020000000001</c:v>
                </c:pt>
                <c:pt idx="31">
                  <c:v>38.306420000000003</c:v>
                </c:pt>
                <c:pt idx="32">
                  <c:v>38.234859999999998</c:v>
                </c:pt>
                <c:pt idx="33">
                  <c:v>38.210889999999999</c:v>
                </c:pt>
                <c:pt idx="34">
                  <c:v>38.118000000000002</c:v>
                </c:pt>
                <c:pt idx="35">
                  <c:v>38.108620000000002</c:v>
                </c:pt>
                <c:pt idx="36">
                  <c:v>38.028649999999999</c:v>
                </c:pt>
                <c:pt idx="37">
                  <c:v>38.01332</c:v>
                </c:pt>
                <c:pt idx="38">
                  <c:v>37.977670000000003</c:v>
                </c:pt>
                <c:pt idx="39">
                  <c:v>37.990699999999997</c:v>
                </c:pt>
                <c:pt idx="40">
                  <c:v>37.951099999999997</c:v>
                </c:pt>
                <c:pt idx="41">
                  <c:v>37.97016</c:v>
                </c:pt>
                <c:pt idx="42">
                  <c:v>37.969769999999997</c:v>
                </c:pt>
                <c:pt idx="43">
                  <c:v>38.013289999999998</c:v>
                </c:pt>
                <c:pt idx="44">
                  <c:v>38.215380000000003</c:v>
                </c:pt>
                <c:pt idx="45">
                  <c:v>38.281950000000002</c:v>
                </c:pt>
                <c:pt idx="46">
                  <c:v>38.428910000000002</c:v>
                </c:pt>
              </c:numCache>
            </c:numRef>
          </c:xVal>
          <c:yVal>
            <c:numRef>
              <c:f>T6b!$B$10:$B$334</c:f>
              <c:numCache>
                <c:formatCode>0.00</c:formatCode>
                <c:ptCount val="325"/>
                <c:pt idx="0">
                  <c:v>12.872540000000001</c:v>
                </c:pt>
                <c:pt idx="1">
                  <c:v>12.899369999999999</c:v>
                </c:pt>
                <c:pt idx="2">
                  <c:v>12.89162</c:v>
                </c:pt>
                <c:pt idx="3">
                  <c:v>12.90465</c:v>
                </c:pt>
                <c:pt idx="4">
                  <c:v>12.90713</c:v>
                </c:pt>
                <c:pt idx="5">
                  <c:v>12.91072</c:v>
                </c:pt>
                <c:pt idx="6">
                  <c:v>12.908440000000001</c:v>
                </c:pt>
                <c:pt idx="7">
                  <c:v>12.90301</c:v>
                </c:pt>
                <c:pt idx="8">
                  <c:v>12.90883</c:v>
                </c:pt>
                <c:pt idx="9">
                  <c:v>12.918419999999999</c:v>
                </c:pt>
                <c:pt idx="10">
                  <c:v>12.92493</c:v>
                </c:pt>
                <c:pt idx="11">
                  <c:v>12.914680000000001</c:v>
                </c:pt>
                <c:pt idx="12">
                  <c:v>12.91522</c:v>
                </c:pt>
                <c:pt idx="13">
                  <c:v>12.908530000000001</c:v>
                </c:pt>
                <c:pt idx="14">
                  <c:v>12.90888</c:v>
                </c:pt>
                <c:pt idx="15">
                  <c:v>12.920909999999999</c:v>
                </c:pt>
                <c:pt idx="16">
                  <c:v>12.91512</c:v>
                </c:pt>
                <c:pt idx="17">
                  <c:v>12.9161</c:v>
                </c:pt>
                <c:pt idx="18">
                  <c:v>12.90155</c:v>
                </c:pt>
                <c:pt idx="19">
                  <c:v>12.88856</c:v>
                </c:pt>
                <c:pt idx="20">
                  <c:v>12.87594</c:v>
                </c:pt>
                <c:pt idx="21">
                  <c:v>12.87726</c:v>
                </c:pt>
                <c:pt idx="22">
                  <c:v>12.8721</c:v>
                </c:pt>
                <c:pt idx="23">
                  <c:v>12.87433</c:v>
                </c:pt>
                <c:pt idx="24">
                  <c:v>12.8666</c:v>
                </c:pt>
                <c:pt idx="25">
                  <c:v>12.8528</c:v>
                </c:pt>
                <c:pt idx="26">
                  <c:v>12.85411</c:v>
                </c:pt>
                <c:pt idx="27">
                  <c:v>12.852399999999999</c:v>
                </c:pt>
                <c:pt idx="28">
                  <c:v>12.85055</c:v>
                </c:pt>
                <c:pt idx="29">
                  <c:v>12.84581</c:v>
                </c:pt>
                <c:pt idx="30">
                  <c:v>12.846959999999999</c:v>
                </c:pt>
                <c:pt idx="31">
                  <c:v>12.840909999999999</c:v>
                </c:pt>
                <c:pt idx="32">
                  <c:v>12.84243</c:v>
                </c:pt>
                <c:pt idx="33">
                  <c:v>12.84141</c:v>
                </c:pt>
                <c:pt idx="34">
                  <c:v>12.836169999999999</c:v>
                </c:pt>
                <c:pt idx="35">
                  <c:v>12.83745</c:v>
                </c:pt>
                <c:pt idx="36">
                  <c:v>12.831009999999999</c:v>
                </c:pt>
                <c:pt idx="37">
                  <c:v>12.833539999999999</c:v>
                </c:pt>
                <c:pt idx="38">
                  <c:v>12.83375</c:v>
                </c:pt>
                <c:pt idx="39">
                  <c:v>12.83222</c:v>
                </c:pt>
                <c:pt idx="40">
                  <c:v>12.82954</c:v>
                </c:pt>
                <c:pt idx="41">
                  <c:v>12.829689999999999</c:v>
                </c:pt>
                <c:pt idx="42">
                  <c:v>12.830399999999999</c:v>
                </c:pt>
                <c:pt idx="43">
                  <c:v>12.83323</c:v>
                </c:pt>
                <c:pt idx="44">
                  <c:v>12.840479999999999</c:v>
                </c:pt>
                <c:pt idx="45">
                  <c:v>12.84262</c:v>
                </c:pt>
                <c:pt idx="46">
                  <c:v>12.85042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T6b!$N$5:$N$6</c:f>
              <c:numCache>
                <c:formatCode>0.00</c:formatCode>
                <c:ptCount val="2"/>
                <c:pt idx="0">
                  <c:v>11.93105276192958</c:v>
                </c:pt>
                <c:pt idx="1">
                  <c:v>13.431666141005357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T6b!$E$10:$E$334</c:f>
              <c:numCache>
                <c:formatCode>0.00</c:formatCode>
                <c:ptCount val="325"/>
                <c:pt idx="0">
                  <c:v>38.709820000000001</c:v>
                </c:pt>
                <c:pt idx="1">
                  <c:v>39.148859999999999</c:v>
                </c:pt>
                <c:pt idx="2">
                  <c:v>39.213839999999998</c:v>
                </c:pt>
                <c:pt idx="3">
                  <c:v>39.288249999999998</c:v>
                </c:pt>
                <c:pt idx="4">
                  <c:v>39.309280000000001</c:v>
                </c:pt>
                <c:pt idx="5">
                  <c:v>39.323529999999998</c:v>
                </c:pt>
                <c:pt idx="6">
                  <c:v>39.375489999999999</c:v>
                </c:pt>
                <c:pt idx="7">
                  <c:v>39.358829999999998</c:v>
                </c:pt>
                <c:pt idx="8">
                  <c:v>39.450850000000003</c:v>
                </c:pt>
                <c:pt idx="9">
                  <c:v>39.516750000000002</c:v>
                </c:pt>
                <c:pt idx="10">
                  <c:v>39.513959999999997</c:v>
                </c:pt>
                <c:pt idx="11">
                  <c:v>39.489960000000004</c:v>
                </c:pt>
                <c:pt idx="12">
                  <c:v>39.462200000000003</c:v>
                </c:pt>
                <c:pt idx="13">
                  <c:v>39.43289</c:v>
                </c:pt>
                <c:pt idx="14">
                  <c:v>39.479840000000003</c:v>
                </c:pt>
                <c:pt idx="15">
                  <c:v>39.477849999999997</c:v>
                </c:pt>
                <c:pt idx="16">
                  <c:v>39.474789999999999</c:v>
                </c:pt>
                <c:pt idx="17">
                  <c:v>39.48901</c:v>
                </c:pt>
                <c:pt idx="18">
                  <c:v>39.272889999999997</c:v>
                </c:pt>
                <c:pt idx="19">
                  <c:v>39.06861</c:v>
                </c:pt>
                <c:pt idx="20">
                  <c:v>38.937570000000001</c:v>
                </c:pt>
                <c:pt idx="21">
                  <c:v>38.872819999999997</c:v>
                </c:pt>
                <c:pt idx="22">
                  <c:v>38.784489999999998</c:v>
                </c:pt>
                <c:pt idx="23">
                  <c:v>38.740220000000001</c:v>
                </c:pt>
                <c:pt idx="24">
                  <c:v>38.647289999999998</c:v>
                </c:pt>
                <c:pt idx="25">
                  <c:v>38.53848</c:v>
                </c:pt>
                <c:pt idx="26">
                  <c:v>38.470959999999998</c:v>
                </c:pt>
                <c:pt idx="27">
                  <c:v>38.403350000000003</c:v>
                </c:pt>
                <c:pt idx="28">
                  <c:v>38.302860000000003</c:v>
                </c:pt>
                <c:pt idx="29">
                  <c:v>38.270870000000002</c:v>
                </c:pt>
                <c:pt idx="30">
                  <c:v>38.216459999999998</c:v>
                </c:pt>
                <c:pt idx="31">
                  <c:v>38.18927</c:v>
                </c:pt>
                <c:pt idx="32">
                  <c:v>38.118119999999998</c:v>
                </c:pt>
                <c:pt idx="33">
                  <c:v>38.086069999999999</c:v>
                </c:pt>
                <c:pt idx="34">
                  <c:v>38.012659999999997</c:v>
                </c:pt>
                <c:pt idx="35">
                  <c:v>37.985909999999997</c:v>
                </c:pt>
                <c:pt idx="36">
                  <c:v>37.923900000000003</c:v>
                </c:pt>
                <c:pt idx="37">
                  <c:v>37.917700000000004</c:v>
                </c:pt>
                <c:pt idx="38">
                  <c:v>37.881010000000003</c:v>
                </c:pt>
                <c:pt idx="39">
                  <c:v>37.889229999999998</c:v>
                </c:pt>
                <c:pt idx="40">
                  <c:v>37.863030000000002</c:v>
                </c:pt>
                <c:pt idx="41">
                  <c:v>37.862229999999997</c:v>
                </c:pt>
                <c:pt idx="42">
                  <c:v>37.869729999999997</c:v>
                </c:pt>
                <c:pt idx="43">
                  <c:v>37.866149999999998</c:v>
                </c:pt>
                <c:pt idx="44">
                  <c:v>38.072270000000003</c:v>
                </c:pt>
                <c:pt idx="45">
                  <c:v>38.214320000000001</c:v>
                </c:pt>
                <c:pt idx="46">
                  <c:v>38.359189999999998</c:v>
                </c:pt>
              </c:numCache>
            </c:numRef>
          </c:xVal>
          <c:yVal>
            <c:numRef>
              <c:f>T6b!$C$10:$C$334</c:f>
              <c:numCache>
                <c:formatCode>0.00</c:formatCode>
                <c:ptCount val="325"/>
                <c:pt idx="0">
                  <c:v>12.92165</c:v>
                </c:pt>
                <c:pt idx="1">
                  <c:v>12.94632</c:v>
                </c:pt>
                <c:pt idx="2">
                  <c:v>12.93718</c:v>
                </c:pt>
                <c:pt idx="3">
                  <c:v>12.94421</c:v>
                </c:pt>
                <c:pt idx="4">
                  <c:v>12.944279999999999</c:v>
                </c:pt>
                <c:pt idx="5">
                  <c:v>12.95008</c:v>
                </c:pt>
                <c:pt idx="6">
                  <c:v>12.956099999999999</c:v>
                </c:pt>
                <c:pt idx="7">
                  <c:v>12.947179999999999</c:v>
                </c:pt>
                <c:pt idx="8">
                  <c:v>12.95543</c:v>
                </c:pt>
                <c:pt idx="9">
                  <c:v>12.956480000000001</c:v>
                </c:pt>
                <c:pt idx="10">
                  <c:v>12.96078</c:v>
                </c:pt>
                <c:pt idx="11">
                  <c:v>12.957660000000001</c:v>
                </c:pt>
                <c:pt idx="12">
                  <c:v>12.95262</c:v>
                </c:pt>
                <c:pt idx="13">
                  <c:v>12.95736</c:v>
                </c:pt>
                <c:pt idx="14">
                  <c:v>12.95787</c:v>
                </c:pt>
                <c:pt idx="15">
                  <c:v>12.96449</c:v>
                </c:pt>
                <c:pt idx="16">
                  <c:v>12.952959999999999</c:v>
                </c:pt>
                <c:pt idx="17">
                  <c:v>12.956580000000001</c:v>
                </c:pt>
                <c:pt idx="18">
                  <c:v>12.93571</c:v>
                </c:pt>
                <c:pt idx="19">
                  <c:v>12.924910000000001</c:v>
                </c:pt>
                <c:pt idx="20">
                  <c:v>12.911479999999999</c:v>
                </c:pt>
                <c:pt idx="21">
                  <c:v>12.91896</c:v>
                </c:pt>
                <c:pt idx="22">
                  <c:v>12.91844</c:v>
                </c:pt>
                <c:pt idx="23">
                  <c:v>12.92216</c:v>
                </c:pt>
                <c:pt idx="24">
                  <c:v>12.915789999999999</c:v>
                </c:pt>
                <c:pt idx="25">
                  <c:v>12.8994</c:v>
                </c:pt>
                <c:pt idx="26">
                  <c:v>12.901339999999999</c:v>
                </c:pt>
                <c:pt idx="27">
                  <c:v>12.900550000000001</c:v>
                </c:pt>
                <c:pt idx="28">
                  <c:v>12.89202</c:v>
                </c:pt>
                <c:pt idx="29">
                  <c:v>12.89424</c:v>
                </c:pt>
                <c:pt idx="30">
                  <c:v>12.89935</c:v>
                </c:pt>
                <c:pt idx="31">
                  <c:v>12.889659999999999</c:v>
                </c:pt>
                <c:pt idx="32">
                  <c:v>12.892939999999999</c:v>
                </c:pt>
                <c:pt idx="33">
                  <c:v>12.890599999999999</c:v>
                </c:pt>
                <c:pt idx="34">
                  <c:v>12.890269999999999</c:v>
                </c:pt>
                <c:pt idx="35">
                  <c:v>12.88883</c:v>
                </c:pt>
                <c:pt idx="36">
                  <c:v>12.87706</c:v>
                </c:pt>
                <c:pt idx="37">
                  <c:v>12.88058</c:v>
                </c:pt>
                <c:pt idx="38">
                  <c:v>12.88292</c:v>
                </c:pt>
                <c:pt idx="39">
                  <c:v>12.878539999999999</c:v>
                </c:pt>
                <c:pt idx="40">
                  <c:v>12.878629999999999</c:v>
                </c:pt>
                <c:pt idx="41">
                  <c:v>12.880129999999999</c:v>
                </c:pt>
                <c:pt idx="42">
                  <c:v>12.882680000000001</c:v>
                </c:pt>
                <c:pt idx="43">
                  <c:v>12.88104</c:v>
                </c:pt>
                <c:pt idx="44">
                  <c:v>12.905110000000001</c:v>
                </c:pt>
                <c:pt idx="45">
                  <c:v>12.88935</c:v>
                </c:pt>
                <c:pt idx="46">
                  <c:v>12.90204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T6b!$O$5:$O$6</c:f>
              <c:numCache>
                <c:formatCode>0.00</c:formatCode>
                <c:ptCount val="2"/>
                <c:pt idx="0">
                  <c:v>11.982304294709625</c:v>
                </c:pt>
                <c:pt idx="1">
                  <c:v>13.482917673785403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4704"/>
        <c:axId val="415265280"/>
      </c:scatterChart>
      <c:valAx>
        <c:axId val="41526470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5280"/>
        <c:crossesAt val="-10"/>
        <c:crossBetween val="midCat"/>
        <c:majorUnit val="1"/>
      </c:valAx>
      <c:valAx>
        <c:axId val="41526528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470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T7a!$H$10:$H$334</c:f>
              <c:numCache>
                <c:formatCode>0.00</c:formatCode>
                <c:ptCount val="325"/>
                <c:pt idx="0">
                  <c:v>34.452420000000004</c:v>
                </c:pt>
                <c:pt idx="1">
                  <c:v>34.592359999999999</c:v>
                </c:pt>
                <c:pt idx="2">
                  <c:v>34.565250000000006</c:v>
                </c:pt>
                <c:pt idx="3">
                  <c:v>34.50685</c:v>
                </c:pt>
                <c:pt idx="4">
                  <c:v>34.455204999999999</c:v>
                </c:pt>
                <c:pt idx="5">
                  <c:v>34.419875000000005</c:v>
                </c:pt>
                <c:pt idx="6">
                  <c:v>34.357135</c:v>
                </c:pt>
                <c:pt idx="7">
                  <c:v>34.298455000000004</c:v>
                </c:pt>
                <c:pt idx="8">
                  <c:v>34.285029999999999</c:v>
                </c:pt>
                <c:pt idx="9">
                  <c:v>34.257904999999994</c:v>
                </c:pt>
                <c:pt idx="10">
                  <c:v>34.237229999999997</c:v>
                </c:pt>
                <c:pt idx="11">
                  <c:v>34.219954999999999</c:v>
                </c:pt>
                <c:pt idx="12">
                  <c:v>34.197620000000001</c:v>
                </c:pt>
                <c:pt idx="13">
                  <c:v>34.204390000000004</c:v>
                </c:pt>
                <c:pt idx="14">
                  <c:v>34.204419999999999</c:v>
                </c:pt>
                <c:pt idx="15">
                  <c:v>34.175939999999997</c:v>
                </c:pt>
                <c:pt idx="16">
                  <c:v>34.17398</c:v>
                </c:pt>
                <c:pt idx="17">
                  <c:v>34.607844999999998</c:v>
                </c:pt>
                <c:pt idx="18">
                  <c:v>35.036370000000005</c:v>
                </c:pt>
                <c:pt idx="19">
                  <c:v>35.143529999999998</c:v>
                </c:pt>
                <c:pt idx="20">
                  <c:v>35.12968</c:v>
                </c:pt>
                <c:pt idx="21">
                  <c:v>35.119190000000003</c:v>
                </c:pt>
                <c:pt idx="22">
                  <c:v>35.112155000000001</c:v>
                </c:pt>
                <c:pt idx="23">
                  <c:v>35.075175000000002</c:v>
                </c:pt>
                <c:pt idx="24">
                  <c:v>35.126114999999999</c:v>
                </c:pt>
                <c:pt idx="25">
                  <c:v>35.850184999999996</c:v>
                </c:pt>
                <c:pt idx="26">
                  <c:v>36.362985000000002</c:v>
                </c:pt>
                <c:pt idx="27">
                  <c:v>36.610875</c:v>
                </c:pt>
                <c:pt idx="28">
                  <c:v>36.79186</c:v>
                </c:pt>
                <c:pt idx="29">
                  <c:v>36.858595000000001</c:v>
                </c:pt>
                <c:pt idx="30">
                  <c:v>36.918604999999999</c:v>
                </c:pt>
                <c:pt idx="31">
                  <c:v>37.007269999999998</c:v>
                </c:pt>
                <c:pt idx="32">
                  <c:v>37.0854</c:v>
                </c:pt>
                <c:pt idx="33">
                  <c:v>37.182405000000003</c:v>
                </c:pt>
                <c:pt idx="34">
                  <c:v>37.253830000000001</c:v>
                </c:pt>
                <c:pt idx="35">
                  <c:v>37.288719999999998</c:v>
                </c:pt>
                <c:pt idx="36">
                  <c:v>37.974930000000001</c:v>
                </c:pt>
                <c:pt idx="37">
                  <c:v>37.82009</c:v>
                </c:pt>
                <c:pt idx="38">
                  <c:v>37.834159999999997</c:v>
                </c:pt>
                <c:pt idx="39">
                  <c:v>37.893529999999998</c:v>
                </c:pt>
                <c:pt idx="40">
                  <c:v>37.985754999999997</c:v>
                </c:pt>
                <c:pt idx="41">
                  <c:v>37.955559999999998</c:v>
                </c:pt>
                <c:pt idx="42">
                  <c:v>37.939030000000002</c:v>
                </c:pt>
                <c:pt idx="43">
                  <c:v>37.923720000000003</c:v>
                </c:pt>
                <c:pt idx="44">
                  <c:v>37.841385000000002</c:v>
                </c:pt>
                <c:pt idx="45">
                  <c:v>37.735720000000001</c:v>
                </c:pt>
                <c:pt idx="46">
                  <c:v>37.660229999999999</c:v>
                </c:pt>
                <c:pt idx="47">
                  <c:v>37.716785000000002</c:v>
                </c:pt>
                <c:pt idx="48">
                  <c:v>37.679535000000001</c:v>
                </c:pt>
                <c:pt idx="49">
                  <c:v>37.617665000000002</c:v>
                </c:pt>
                <c:pt idx="50">
                  <c:v>37.506264999999999</c:v>
                </c:pt>
                <c:pt idx="51">
                  <c:v>37.606625000000001</c:v>
                </c:pt>
                <c:pt idx="52">
                  <c:v>37.631644999999999</c:v>
                </c:pt>
                <c:pt idx="53">
                  <c:v>37.610045</c:v>
                </c:pt>
                <c:pt idx="54">
                  <c:v>37.480885000000001</c:v>
                </c:pt>
                <c:pt idx="55">
                  <c:v>37.515870000000007</c:v>
                </c:pt>
                <c:pt idx="56">
                  <c:v>37.529434999999999</c:v>
                </c:pt>
                <c:pt idx="57">
                  <c:v>37.616680000000002</c:v>
                </c:pt>
                <c:pt idx="58">
                  <c:v>37.341464999999999</c:v>
                </c:pt>
                <c:pt idx="59">
                  <c:v>37.222610000000003</c:v>
                </c:pt>
                <c:pt idx="60">
                  <c:v>37.334135000000003</c:v>
                </c:pt>
                <c:pt idx="61">
                  <c:v>37.262344999999996</c:v>
                </c:pt>
                <c:pt idx="62">
                  <c:v>36.953935000000001</c:v>
                </c:pt>
                <c:pt idx="63">
                  <c:v>37.391694999999999</c:v>
                </c:pt>
                <c:pt idx="64">
                  <c:v>37.592264999999998</c:v>
                </c:pt>
              </c:numCache>
            </c:numRef>
          </c:xVal>
          <c:yVal>
            <c:numRef>
              <c:f>T7a!$G$10:$G$334</c:f>
              <c:numCache>
                <c:formatCode>0.00</c:formatCode>
                <c:ptCount val="325"/>
                <c:pt idx="0">
                  <c:v>10.915050000000001</c:v>
                </c:pt>
                <c:pt idx="1">
                  <c:v>10.917244999999999</c:v>
                </c:pt>
                <c:pt idx="2">
                  <c:v>10.922284999999999</c:v>
                </c:pt>
                <c:pt idx="3">
                  <c:v>10.920864999999999</c:v>
                </c:pt>
                <c:pt idx="4">
                  <c:v>10.917</c:v>
                </c:pt>
                <c:pt idx="5">
                  <c:v>10.916779999999999</c:v>
                </c:pt>
                <c:pt idx="6">
                  <c:v>10.914099999999999</c:v>
                </c:pt>
                <c:pt idx="7">
                  <c:v>10.917355000000001</c:v>
                </c:pt>
                <c:pt idx="8">
                  <c:v>10.915330000000001</c:v>
                </c:pt>
                <c:pt idx="9">
                  <c:v>10.9147</c:v>
                </c:pt>
                <c:pt idx="10">
                  <c:v>10.913985</c:v>
                </c:pt>
                <c:pt idx="11">
                  <c:v>10.91161</c:v>
                </c:pt>
                <c:pt idx="12">
                  <c:v>10.910869999999999</c:v>
                </c:pt>
                <c:pt idx="13">
                  <c:v>10.913920000000001</c:v>
                </c:pt>
                <c:pt idx="14">
                  <c:v>10.913325</c:v>
                </c:pt>
                <c:pt idx="15">
                  <c:v>10.909715</c:v>
                </c:pt>
                <c:pt idx="16">
                  <c:v>10.910959999999999</c:v>
                </c:pt>
                <c:pt idx="17">
                  <c:v>10.917715000000001</c:v>
                </c:pt>
                <c:pt idx="18">
                  <c:v>10.930605</c:v>
                </c:pt>
                <c:pt idx="19">
                  <c:v>10.931844999999999</c:v>
                </c:pt>
                <c:pt idx="20">
                  <c:v>10.934635</c:v>
                </c:pt>
                <c:pt idx="21">
                  <c:v>10.935025</c:v>
                </c:pt>
                <c:pt idx="22">
                  <c:v>10.931815</c:v>
                </c:pt>
                <c:pt idx="23">
                  <c:v>10.932790000000001</c:v>
                </c:pt>
                <c:pt idx="24">
                  <c:v>10.936975</c:v>
                </c:pt>
                <c:pt idx="25">
                  <c:v>10.94191</c:v>
                </c:pt>
                <c:pt idx="26">
                  <c:v>10.961095</c:v>
                </c:pt>
                <c:pt idx="27">
                  <c:v>10.965820000000001</c:v>
                </c:pt>
                <c:pt idx="28">
                  <c:v>10.968715</c:v>
                </c:pt>
                <c:pt idx="29">
                  <c:v>10.973870000000002</c:v>
                </c:pt>
                <c:pt idx="30">
                  <c:v>10.974065</c:v>
                </c:pt>
                <c:pt idx="31">
                  <c:v>10.973804999999999</c:v>
                </c:pt>
                <c:pt idx="32">
                  <c:v>10.978619999999999</c:v>
                </c:pt>
                <c:pt idx="33">
                  <c:v>10.983139999999999</c:v>
                </c:pt>
                <c:pt idx="34">
                  <c:v>10.982044999999999</c:v>
                </c:pt>
                <c:pt idx="35">
                  <c:v>10.98122</c:v>
                </c:pt>
                <c:pt idx="36">
                  <c:v>11.005065</c:v>
                </c:pt>
                <c:pt idx="37">
                  <c:v>10.999134999999999</c:v>
                </c:pt>
                <c:pt idx="38">
                  <c:v>11.001609999999999</c:v>
                </c:pt>
                <c:pt idx="39">
                  <c:v>10.996015</c:v>
                </c:pt>
                <c:pt idx="40">
                  <c:v>11.000985</c:v>
                </c:pt>
                <c:pt idx="41">
                  <c:v>11.009219999999999</c:v>
                </c:pt>
                <c:pt idx="42">
                  <c:v>10.998794999999999</c:v>
                </c:pt>
                <c:pt idx="43">
                  <c:v>11.00826</c:v>
                </c:pt>
                <c:pt idx="44">
                  <c:v>10.999255</c:v>
                </c:pt>
                <c:pt idx="45">
                  <c:v>10.998044999999999</c:v>
                </c:pt>
                <c:pt idx="46">
                  <c:v>10.994025000000001</c:v>
                </c:pt>
                <c:pt idx="47">
                  <c:v>10.995699999999999</c:v>
                </c:pt>
                <c:pt idx="48">
                  <c:v>10.995675</c:v>
                </c:pt>
                <c:pt idx="49">
                  <c:v>11.002579999999998</c:v>
                </c:pt>
                <c:pt idx="50">
                  <c:v>10.99202</c:v>
                </c:pt>
                <c:pt idx="51">
                  <c:v>10.990165000000001</c:v>
                </c:pt>
                <c:pt idx="52">
                  <c:v>10.996420000000001</c:v>
                </c:pt>
                <c:pt idx="53">
                  <c:v>10.99044</c:v>
                </c:pt>
                <c:pt idx="54">
                  <c:v>10.992165</c:v>
                </c:pt>
                <c:pt idx="55">
                  <c:v>10.989909999999998</c:v>
                </c:pt>
                <c:pt idx="56">
                  <c:v>10.991959999999999</c:v>
                </c:pt>
                <c:pt idx="57">
                  <c:v>10.999745000000001</c:v>
                </c:pt>
                <c:pt idx="58">
                  <c:v>10.98682</c:v>
                </c:pt>
                <c:pt idx="59">
                  <c:v>10.985725</c:v>
                </c:pt>
                <c:pt idx="60">
                  <c:v>10.985199999999999</c:v>
                </c:pt>
                <c:pt idx="61">
                  <c:v>10.987829999999999</c:v>
                </c:pt>
                <c:pt idx="62">
                  <c:v>10.966000000000001</c:v>
                </c:pt>
                <c:pt idx="63">
                  <c:v>10.988385000000001</c:v>
                </c:pt>
                <c:pt idx="64">
                  <c:v>10.990845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7-4F78-83C4-73099F310E9F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T7a!$P$5:$P$6</c:f>
              <c:numCache>
                <c:formatCode>0.00</c:formatCode>
                <c:ptCount val="2"/>
                <c:pt idx="0">
                  <c:v>10.568929440036175</c:v>
                </c:pt>
                <c:pt idx="1">
                  <c:v>11.291765941271072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77-4F78-83C4-73099F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67584"/>
        <c:axId val="415268160"/>
      </c:scatterChart>
      <c:valAx>
        <c:axId val="415267584"/>
        <c:scaling>
          <c:orientation val="minMax"/>
          <c:max val="38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8160"/>
        <c:crossesAt val="-10"/>
        <c:crossBetween val="midCat"/>
        <c:majorUnit val="1"/>
      </c:valAx>
      <c:valAx>
        <c:axId val="415268160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6758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B1b!$D$10:$D$334</c:f>
              <c:numCache>
                <c:formatCode>0.00</c:formatCode>
                <c:ptCount val="325"/>
                <c:pt idx="0">
                  <c:v>37.764919999999996</c:v>
                </c:pt>
                <c:pt idx="1">
                  <c:v>38.166559999999997</c:v>
                </c:pt>
                <c:pt idx="2">
                  <c:v>38.31756</c:v>
                </c:pt>
                <c:pt idx="3">
                  <c:v>38.325189999999999</c:v>
                </c:pt>
                <c:pt idx="4">
                  <c:v>38.308309999999999</c:v>
                </c:pt>
                <c:pt idx="5">
                  <c:v>38.141350000000003</c:v>
                </c:pt>
                <c:pt idx="6">
                  <c:v>38.308639999999997</c:v>
                </c:pt>
                <c:pt idx="7">
                  <c:v>38.255020000000002</c:v>
                </c:pt>
                <c:pt idx="8">
                  <c:v>38.127389999999998</c:v>
                </c:pt>
                <c:pt idx="9">
                  <c:v>38.075319999999998</c:v>
                </c:pt>
                <c:pt idx="10">
                  <c:v>38.11289</c:v>
                </c:pt>
                <c:pt idx="11">
                  <c:v>37.973950000000002</c:v>
                </c:pt>
                <c:pt idx="12">
                  <c:v>37.839979999999997</c:v>
                </c:pt>
                <c:pt idx="13">
                  <c:v>37.845320000000001</c:v>
                </c:pt>
                <c:pt idx="14">
                  <c:v>37.744900000000001</c:v>
                </c:pt>
                <c:pt idx="15">
                  <c:v>37.775440000000003</c:v>
                </c:pt>
                <c:pt idx="16">
                  <c:v>37.695590000000003</c:v>
                </c:pt>
                <c:pt idx="17">
                  <c:v>37.596870000000003</c:v>
                </c:pt>
                <c:pt idx="18">
                  <c:v>37.554760000000002</c:v>
                </c:pt>
                <c:pt idx="19">
                  <c:v>37.490409999999997</c:v>
                </c:pt>
                <c:pt idx="20">
                  <c:v>37.425229999999999</c:v>
                </c:pt>
                <c:pt idx="21">
                  <c:v>37.482970000000002</c:v>
                </c:pt>
                <c:pt idx="22">
                  <c:v>37.478619999999999</c:v>
                </c:pt>
                <c:pt idx="23">
                  <c:v>37.542839999999998</c:v>
                </c:pt>
                <c:pt idx="24">
                  <c:v>37.584479999999999</c:v>
                </c:pt>
                <c:pt idx="25">
                  <c:v>37.52787</c:v>
                </c:pt>
                <c:pt idx="26">
                  <c:v>37.62012</c:v>
                </c:pt>
                <c:pt idx="27">
                  <c:v>37.589739999999999</c:v>
                </c:pt>
              </c:numCache>
            </c:numRef>
          </c:xVal>
          <c:yVal>
            <c:numRef>
              <c:f>B1b!$B$10:$B$334</c:f>
              <c:numCache>
                <c:formatCode>0.00</c:formatCode>
                <c:ptCount val="325"/>
                <c:pt idx="0">
                  <c:v>12.92811</c:v>
                </c:pt>
                <c:pt idx="1">
                  <c:v>12.94562</c:v>
                </c:pt>
                <c:pt idx="2">
                  <c:v>12.949780000000001</c:v>
                </c:pt>
                <c:pt idx="3">
                  <c:v>12.95046</c:v>
                </c:pt>
                <c:pt idx="4">
                  <c:v>12.956379999999999</c:v>
                </c:pt>
                <c:pt idx="5">
                  <c:v>12.944459999999999</c:v>
                </c:pt>
                <c:pt idx="6">
                  <c:v>12.946109999999999</c:v>
                </c:pt>
                <c:pt idx="7">
                  <c:v>12.94622</c:v>
                </c:pt>
                <c:pt idx="8">
                  <c:v>12.934559999999999</c:v>
                </c:pt>
                <c:pt idx="9">
                  <c:v>12.939870000000001</c:v>
                </c:pt>
                <c:pt idx="10">
                  <c:v>12.94514</c:v>
                </c:pt>
                <c:pt idx="11">
                  <c:v>12.93868</c:v>
                </c:pt>
                <c:pt idx="12">
                  <c:v>12.93041</c:v>
                </c:pt>
                <c:pt idx="13">
                  <c:v>12.931229999999999</c:v>
                </c:pt>
                <c:pt idx="14">
                  <c:v>12.92731</c:v>
                </c:pt>
                <c:pt idx="15">
                  <c:v>12.92464</c:v>
                </c:pt>
                <c:pt idx="16">
                  <c:v>12.924189999999999</c:v>
                </c:pt>
                <c:pt idx="17">
                  <c:v>12.921709999999999</c:v>
                </c:pt>
                <c:pt idx="18">
                  <c:v>12.92343</c:v>
                </c:pt>
                <c:pt idx="19">
                  <c:v>12.91624</c:v>
                </c:pt>
                <c:pt idx="20">
                  <c:v>12.91535</c:v>
                </c:pt>
                <c:pt idx="21">
                  <c:v>12.91508</c:v>
                </c:pt>
                <c:pt idx="22">
                  <c:v>12.91656</c:v>
                </c:pt>
                <c:pt idx="23">
                  <c:v>12.91743</c:v>
                </c:pt>
                <c:pt idx="24">
                  <c:v>12.91963</c:v>
                </c:pt>
                <c:pt idx="25">
                  <c:v>12.916969999999999</c:v>
                </c:pt>
                <c:pt idx="26">
                  <c:v>12.91846</c:v>
                </c:pt>
                <c:pt idx="27">
                  <c:v>12.921419999999999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B1b!$N$5:$N$6</c:f>
              <c:numCache>
                <c:formatCode>0.00</c:formatCode>
                <c:ptCount val="2"/>
                <c:pt idx="0">
                  <c:v>12.181608267264842</c:v>
                </c:pt>
                <c:pt idx="1">
                  <c:v>13.441259104576782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B1b!$E$10:$E$334</c:f>
              <c:numCache>
                <c:formatCode>0.00</c:formatCode>
                <c:ptCount val="325"/>
                <c:pt idx="0">
                  <c:v>37.50412</c:v>
                </c:pt>
                <c:pt idx="1">
                  <c:v>37.877330000000001</c:v>
                </c:pt>
                <c:pt idx="2">
                  <c:v>38.005020000000002</c:v>
                </c:pt>
                <c:pt idx="3">
                  <c:v>38.00658</c:v>
                </c:pt>
                <c:pt idx="4">
                  <c:v>37.980379999999997</c:v>
                </c:pt>
                <c:pt idx="5">
                  <c:v>37.739249999999998</c:v>
                </c:pt>
                <c:pt idx="6">
                  <c:v>37.844790000000003</c:v>
                </c:pt>
                <c:pt idx="7">
                  <c:v>37.787550000000003</c:v>
                </c:pt>
                <c:pt idx="8">
                  <c:v>37.661540000000002</c:v>
                </c:pt>
                <c:pt idx="9">
                  <c:v>37.647939999999998</c:v>
                </c:pt>
                <c:pt idx="10">
                  <c:v>37.697580000000002</c:v>
                </c:pt>
                <c:pt idx="11">
                  <c:v>37.572110000000002</c:v>
                </c:pt>
                <c:pt idx="12">
                  <c:v>37.44012</c:v>
                </c:pt>
                <c:pt idx="13">
                  <c:v>37.474769999999999</c:v>
                </c:pt>
                <c:pt idx="14">
                  <c:v>37.414279999999998</c:v>
                </c:pt>
                <c:pt idx="15">
                  <c:v>37.402459999999998</c:v>
                </c:pt>
                <c:pt idx="16">
                  <c:v>37.291240000000002</c:v>
                </c:pt>
                <c:pt idx="17">
                  <c:v>37.183689999999999</c:v>
                </c:pt>
                <c:pt idx="18">
                  <c:v>37.168120000000002</c:v>
                </c:pt>
                <c:pt idx="19">
                  <c:v>37.064100000000003</c:v>
                </c:pt>
                <c:pt idx="20">
                  <c:v>37.02543</c:v>
                </c:pt>
                <c:pt idx="21">
                  <c:v>37.09742</c:v>
                </c:pt>
                <c:pt idx="22">
                  <c:v>37.115659999999998</c:v>
                </c:pt>
                <c:pt idx="23">
                  <c:v>37.165120000000002</c:v>
                </c:pt>
                <c:pt idx="24">
                  <c:v>37.199359999999999</c:v>
                </c:pt>
                <c:pt idx="25">
                  <c:v>37.15802</c:v>
                </c:pt>
                <c:pt idx="26">
                  <c:v>37.245629999999998</c:v>
                </c:pt>
                <c:pt idx="27">
                  <c:v>37.215049999999998</c:v>
                </c:pt>
              </c:numCache>
            </c:numRef>
          </c:xVal>
          <c:yVal>
            <c:numRef>
              <c:f>B1b!$C$10:$C$334</c:f>
              <c:numCache>
                <c:formatCode>0.00</c:formatCode>
                <c:ptCount val="325"/>
                <c:pt idx="0">
                  <c:v>12.93313</c:v>
                </c:pt>
                <c:pt idx="1">
                  <c:v>12.957800000000001</c:v>
                </c:pt>
                <c:pt idx="2">
                  <c:v>12.954280000000001</c:v>
                </c:pt>
                <c:pt idx="3">
                  <c:v>12.958880000000001</c:v>
                </c:pt>
                <c:pt idx="4">
                  <c:v>12.95393</c:v>
                </c:pt>
                <c:pt idx="5">
                  <c:v>12.957520000000001</c:v>
                </c:pt>
                <c:pt idx="6">
                  <c:v>12.93683</c:v>
                </c:pt>
                <c:pt idx="7">
                  <c:v>12.93835</c:v>
                </c:pt>
                <c:pt idx="8">
                  <c:v>12.92742</c:v>
                </c:pt>
                <c:pt idx="9">
                  <c:v>12.93463</c:v>
                </c:pt>
                <c:pt idx="10">
                  <c:v>12.9354</c:v>
                </c:pt>
                <c:pt idx="11">
                  <c:v>12.934229999999999</c:v>
                </c:pt>
                <c:pt idx="12">
                  <c:v>12.929040000000001</c:v>
                </c:pt>
                <c:pt idx="13">
                  <c:v>12.92723</c:v>
                </c:pt>
                <c:pt idx="14">
                  <c:v>12.924300000000001</c:v>
                </c:pt>
                <c:pt idx="15">
                  <c:v>12.92686</c:v>
                </c:pt>
                <c:pt idx="16">
                  <c:v>12.91785</c:v>
                </c:pt>
                <c:pt idx="17">
                  <c:v>12.916840000000001</c:v>
                </c:pt>
                <c:pt idx="18">
                  <c:v>12.920629999999999</c:v>
                </c:pt>
                <c:pt idx="19">
                  <c:v>12.913880000000001</c:v>
                </c:pt>
                <c:pt idx="20">
                  <c:v>12.91503</c:v>
                </c:pt>
                <c:pt idx="21">
                  <c:v>12.913959999999999</c:v>
                </c:pt>
                <c:pt idx="22">
                  <c:v>12.916679999999999</c:v>
                </c:pt>
                <c:pt idx="23">
                  <c:v>12.91724</c:v>
                </c:pt>
                <c:pt idx="24">
                  <c:v>12.921720000000001</c:v>
                </c:pt>
                <c:pt idx="25">
                  <c:v>12.913220000000001</c:v>
                </c:pt>
                <c:pt idx="26">
                  <c:v>12.92052</c:v>
                </c:pt>
                <c:pt idx="27">
                  <c:v>12.919650000000001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B1b!$O$5:$O$6</c:f>
              <c:numCache>
                <c:formatCode>0.00</c:formatCode>
                <c:ptCount val="2"/>
                <c:pt idx="0">
                  <c:v>12.196620909045601</c:v>
                </c:pt>
                <c:pt idx="1">
                  <c:v>13.456271746357539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2784"/>
        <c:axId val="351863360"/>
      </c:scatterChart>
      <c:valAx>
        <c:axId val="35186278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3360"/>
        <c:crossesAt val="-10"/>
        <c:crossBetween val="midCat"/>
        <c:majorUnit val="1"/>
      </c:valAx>
      <c:valAx>
        <c:axId val="351863360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278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T7a!$D$10:$D$334</c:f>
              <c:numCache>
                <c:formatCode>0.00</c:formatCode>
                <c:ptCount val="325"/>
                <c:pt idx="0">
                  <c:v>34.268259999999998</c:v>
                </c:pt>
                <c:pt idx="1">
                  <c:v>34.415080000000003</c:v>
                </c:pt>
                <c:pt idx="2">
                  <c:v>34.397530000000003</c:v>
                </c:pt>
                <c:pt idx="3">
                  <c:v>34.336860000000001</c:v>
                </c:pt>
                <c:pt idx="4">
                  <c:v>34.285609999999998</c:v>
                </c:pt>
                <c:pt idx="5">
                  <c:v>34.250340000000001</c:v>
                </c:pt>
                <c:pt idx="6">
                  <c:v>34.182139999999997</c:v>
                </c:pt>
                <c:pt idx="7">
                  <c:v>34.13944</c:v>
                </c:pt>
                <c:pt idx="8">
                  <c:v>34.112699999999997</c:v>
                </c:pt>
                <c:pt idx="9">
                  <c:v>34.085749999999997</c:v>
                </c:pt>
                <c:pt idx="10">
                  <c:v>34.062420000000003</c:v>
                </c:pt>
                <c:pt idx="11">
                  <c:v>34.048340000000003</c:v>
                </c:pt>
                <c:pt idx="12">
                  <c:v>34.024320000000003</c:v>
                </c:pt>
                <c:pt idx="13">
                  <c:v>34.033529999999999</c:v>
                </c:pt>
                <c:pt idx="14">
                  <c:v>34.029620000000001</c:v>
                </c:pt>
                <c:pt idx="15">
                  <c:v>34.001260000000002</c:v>
                </c:pt>
                <c:pt idx="16">
                  <c:v>34.001489999999997</c:v>
                </c:pt>
                <c:pt idx="17">
                  <c:v>34.425899999999999</c:v>
                </c:pt>
                <c:pt idx="18">
                  <c:v>34.856540000000003</c:v>
                </c:pt>
                <c:pt idx="19">
                  <c:v>34.955730000000003</c:v>
                </c:pt>
                <c:pt idx="20">
                  <c:v>34.947360000000003</c:v>
                </c:pt>
                <c:pt idx="21">
                  <c:v>34.937660000000001</c:v>
                </c:pt>
                <c:pt idx="22">
                  <c:v>34.930309999999999</c:v>
                </c:pt>
                <c:pt idx="23">
                  <c:v>34.900170000000003</c:v>
                </c:pt>
                <c:pt idx="24">
                  <c:v>34.942120000000003</c:v>
                </c:pt>
                <c:pt idx="25">
                  <c:v>35.688769999999998</c:v>
                </c:pt>
                <c:pt idx="26">
                  <c:v>36.195050000000002</c:v>
                </c:pt>
                <c:pt idx="27">
                  <c:v>36.437069999999999</c:v>
                </c:pt>
                <c:pt idx="28">
                  <c:v>36.62865</c:v>
                </c:pt>
                <c:pt idx="29">
                  <c:v>36.68038</c:v>
                </c:pt>
                <c:pt idx="30">
                  <c:v>36.72992</c:v>
                </c:pt>
                <c:pt idx="31">
                  <c:v>36.83278</c:v>
                </c:pt>
                <c:pt idx="32">
                  <c:v>36.91337</c:v>
                </c:pt>
                <c:pt idx="33">
                  <c:v>37.020890000000001</c:v>
                </c:pt>
                <c:pt idx="34">
                  <c:v>37.096040000000002</c:v>
                </c:pt>
                <c:pt idx="35">
                  <c:v>37.112369999999999</c:v>
                </c:pt>
                <c:pt idx="36">
                  <c:v>37.757779999999997</c:v>
                </c:pt>
                <c:pt idx="37">
                  <c:v>37.639220000000002</c:v>
                </c:pt>
                <c:pt idx="38">
                  <c:v>37.674300000000002</c:v>
                </c:pt>
                <c:pt idx="39">
                  <c:v>37.760339999999999</c:v>
                </c:pt>
                <c:pt idx="40">
                  <c:v>37.870269999999998</c:v>
                </c:pt>
                <c:pt idx="41">
                  <c:v>37.839419999999997</c:v>
                </c:pt>
                <c:pt idx="42">
                  <c:v>37.824530000000003</c:v>
                </c:pt>
                <c:pt idx="43">
                  <c:v>37.828209999999999</c:v>
                </c:pt>
                <c:pt idx="44">
                  <c:v>37.718600000000002</c:v>
                </c:pt>
                <c:pt idx="45">
                  <c:v>37.592649999999999</c:v>
                </c:pt>
                <c:pt idx="46">
                  <c:v>37.536340000000003</c:v>
                </c:pt>
                <c:pt idx="47">
                  <c:v>37.58372</c:v>
                </c:pt>
                <c:pt idx="48">
                  <c:v>37.500979999999998</c:v>
                </c:pt>
                <c:pt idx="49">
                  <c:v>37.37961</c:v>
                </c:pt>
                <c:pt idx="50">
                  <c:v>37.28781</c:v>
                </c:pt>
                <c:pt idx="51">
                  <c:v>37.439700000000002</c:v>
                </c:pt>
                <c:pt idx="52">
                  <c:v>37.48312</c:v>
                </c:pt>
                <c:pt idx="53">
                  <c:v>37.44708</c:v>
                </c:pt>
                <c:pt idx="54">
                  <c:v>37.312480000000001</c:v>
                </c:pt>
                <c:pt idx="55">
                  <c:v>37.346380000000003</c:v>
                </c:pt>
                <c:pt idx="56">
                  <c:v>37.356969999999997</c:v>
                </c:pt>
                <c:pt idx="57">
                  <c:v>37.451090000000001</c:v>
                </c:pt>
                <c:pt idx="58">
                  <c:v>37.10371</c:v>
                </c:pt>
                <c:pt idx="59">
                  <c:v>36.98048</c:v>
                </c:pt>
                <c:pt idx="60">
                  <c:v>37.139499999999998</c:v>
                </c:pt>
                <c:pt idx="61">
                  <c:v>37.009990000000002</c:v>
                </c:pt>
                <c:pt idx="62">
                  <c:v>36.630789999999998</c:v>
                </c:pt>
                <c:pt idx="63">
                  <c:v>37.08708</c:v>
                </c:pt>
                <c:pt idx="64">
                  <c:v>37.278030000000001</c:v>
                </c:pt>
              </c:numCache>
            </c:numRef>
          </c:xVal>
          <c:yVal>
            <c:numRef>
              <c:f>T7a!$B$10:$B$334</c:f>
              <c:numCache>
                <c:formatCode>0.00</c:formatCode>
                <c:ptCount val="325"/>
                <c:pt idx="0">
                  <c:v>10.897449999999999</c:v>
                </c:pt>
                <c:pt idx="1">
                  <c:v>10.905099999999999</c:v>
                </c:pt>
                <c:pt idx="2">
                  <c:v>10.906879999999999</c:v>
                </c:pt>
                <c:pt idx="3">
                  <c:v>10.905889999999999</c:v>
                </c:pt>
                <c:pt idx="4">
                  <c:v>10.9046</c:v>
                </c:pt>
                <c:pt idx="5">
                  <c:v>10.902229999999999</c:v>
                </c:pt>
                <c:pt idx="6">
                  <c:v>10.902419999999999</c:v>
                </c:pt>
                <c:pt idx="7">
                  <c:v>10.90381</c:v>
                </c:pt>
                <c:pt idx="8">
                  <c:v>10.90005</c:v>
                </c:pt>
                <c:pt idx="9">
                  <c:v>10.9023</c:v>
                </c:pt>
                <c:pt idx="10">
                  <c:v>10.89678</c:v>
                </c:pt>
                <c:pt idx="11">
                  <c:v>10.898809999999999</c:v>
                </c:pt>
                <c:pt idx="12">
                  <c:v>10.89803</c:v>
                </c:pt>
                <c:pt idx="13">
                  <c:v>10.898899999999999</c:v>
                </c:pt>
                <c:pt idx="14">
                  <c:v>10.89978</c:v>
                </c:pt>
                <c:pt idx="15">
                  <c:v>10.8972</c:v>
                </c:pt>
                <c:pt idx="16">
                  <c:v>10.895849999999999</c:v>
                </c:pt>
                <c:pt idx="17">
                  <c:v>10.90479</c:v>
                </c:pt>
                <c:pt idx="18">
                  <c:v>10.916650000000001</c:v>
                </c:pt>
                <c:pt idx="19">
                  <c:v>10.91916</c:v>
                </c:pt>
                <c:pt idx="20">
                  <c:v>10.92525</c:v>
                </c:pt>
                <c:pt idx="21">
                  <c:v>10.91821</c:v>
                </c:pt>
                <c:pt idx="22">
                  <c:v>10.91957</c:v>
                </c:pt>
                <c:pt idx="23">
                  <c:v>10.917120000000001</c:v>
                </c:pt>
                <c:pt idx="24">
                  <c:v>10.919090000000001</c:v>
                </c:pt>
                <c:pt idx="25">
                  <c:v>10.92637</c:v>
                </c:pt>
                <c:pt idx="26">
                  <c:v>10.95134</c:v>
                </c:pt>
                <c:pt idx="27">
                  <c:v>10.954029999999999</c:v>
                </c:pt>
                <c:pt idx="28">
                  <c:v>10.95476</c:v>
                </c:pt>
                <c:pt idx="29">
                  <c:v>10.96062</c:v>
                </c:pt>
                <c:pt idx="30">
                  <c:v>10.958729999999999</c:v>
                </c:pt>
                <c:pt idx="31">
                  <c:v>10.961309999999999</c:v>
                </c:pt>
                <c:pt idx="32">
                  <c:v>10.96712</c:v>
                </c:pt>
                <c:pt idx="33">
                  <c:v>10.96884</c:v>
                </c:pt>
                <c:pt idx="34">
                  <c:v>10.96799</c:v>
                </c:pt>
                <c:pt idx="35">
                  <c:v>10.96556</c:v>
                </c:pt>
                <c:pt idx="36">
                  <c:v>10.991429999999999</c:v>
                </c:pt>
                <c:pt idx="37">
                  <c:v>10.98258</c:v>
                </c:pt>
                <c:pt idx="38">
                  <c:v>10.986510000000001</c:v>
                </c:pt>
                <c:pt idx="39">
                  <c:v>10.98165</c:v>
                </c:pt>
                <c:pt idx="40">
                  <c:v>10.991350000000001</c:v>
                </c:pt>
                <c:pt idx="41">
                  <c:v>10.996549999999999</c:v>
                </c:pt>
                <c:pt idx="42">
                  <c:v>10.991239999999999</c:v>
                </c:pt>
                <c:pt idx="43">
                  <c:v>10.99272</c:v>
                </c:pt>
                <c:pt idx="44">
                  <c:v>10.989409999999999</c:v>
                </c:pt>
                <c:pt idx="45">
                  <c:v>10.986409999999999</c:v>
                </c:pt>
                <c:pt idx="46">
                  <c:v>10.981669999999999</c:v>
                </c:pt>
                <c:pt idx="47">
                  <c:v>10.98573</c:v>
                </c:pt>
                <c:pt idx="48">
                  <c:v>10.97902</c:v>
                </c:pt>
                <c:pt idx="49">
                  <c:v>10.990919999999999</c:v>
                </c:pt>
                <c:pt idx="50">
                  <c:v>10.97376</c:v>
                </c:pt>
                <c:pt idx="51">
                  <c:v>10.978</c:v>
                </c:pt>
                <c:pt idx="52">
                  <c:v>10.983309999999999</c:v>
                </c:pt>
                <c:pt idx="53">
                  <c:v>10.980880000000001</c:v>
                </c:pt>
                <c:pt idx="54">
                  <c:v>10.980729999999999</c:v>
                </c:pt>
                <c:pt idx="55">
                  <c:v>10.978249999999999</c:v>
                </c:pt>
                <c:pt idx="56">
                  <c:v>10.978109999999999</c:v>
                </c:pt>
                <c:pt idx="57">
                  <c:v>10.986190000000001</c:v>
                </c:pt>
                <c:pt idx="58">
                  <c:v>10.974629999999999</c:v>
                </c:pt>
                <c:pt idx="59">
                  <c:v>10.973330000000001</c:v>
                </c:pt>
                <c:pt idx="60">
                  <c:v>10.97241</c:v>
                </c:pt>
                <c:pt idx="61">
                  <c:v>10.978059999999999</c:v>
                </c:pt>
                <c:pt idx="62">
                  <c:v>10.96503</c:v>
                </c:pt>
                <c:pt idx="63">
                  <c:v>10.971780000000001</c:v>
                </c:pt>
                <c:pt idx="64">
                  <c:v>10.979189999999999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1-4FE3-B144-54E42D53F3F3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T7a!$N$5:$N$6</c:f>
              <c:numCache>
                <c:formatCode>0.00</c:formatCode>
                <c:ptCount val="2"/>
                <c:pt idx="0">
                  <c:v>10.56005994363472</c:v>
                </c:pt>
                <c:pt idx="1">
                  <c:v>11.282896444869616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51-4FE3-B144-54E42D53F3F3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T7a!$E$10:$E$334</c:f>
              <c:numCache>
                <c:formatCode>0.00</c:formatCode>
                <c:ptCount val="325"/>
                <c:pt idx="0">
                  <c:v>34.636580000000002</c:v>
                </c:pt>
                <c:pt idx="1">
                  <c:v>34.769640000000003</c:v>
                </c:pt>
                <c:pt idx="2">
                  <c:v>34.732970000000002</c:v>
                </c:pt>
                <c:pt idx="3">
                  <c:v>34.676839999999999</c:v>
                </c:pt>
                <c:pt idx="4">
                  <c:v>34.6248</c:v>
                </c:pt>
                <c:pt idx="5">
                  <c:v>34.589410000000001</c:v>
                </c:pt>
                <c:pt idx="6">
                  <c:v>34.532130000000002</c:v>
                </c:pt>
                <c:pt idx="7">
                  <c:v>34.457470000000001</c:v>
                </c:pt>
                <c:pt idx="8">
                  <c:v>34.457360000000001</c:v>
                </c:pt>
                <c:pt idx="9">
                  <c:v>34.430059999999997</c:v>
                </c:pt>
                <c:pt idx="10">
                  <c:v>34.412039999999998</c:v>
                </c:pt>
                <c:pt idx="11">
                  <c:v>34.391570000000002</c:v>
                </c:pt>
                <c:pt idx="12">
                  <c:v>34.370919999999998</c:v>
                </c:pt>
                <c:pt idx="13">
                  <c:v>34.375250000000001</c:v>
                </c:pt>
                <c:pt idx="14">
                  <c:v>34.379219999999997</c:v>
                </c:pt>
                <c:pt idx="15">
                  <c:v>34.350619999999999</c:v>
                </c:pt>
                <c:pt idx="16">
                  <c:v>34.346469999999997</c:v>
                </c:pt>
                <c:pt idx="17">
                  <c:v>34.789790000000004</c:v>
                </c:pt>
                <c:pt idx="18">
                  <c:v>35.216200000000001</c:v>
                </c:pt>
                <c:pt idx="19">
                  <c:v>35.331330000000001</c:v>
                </c:pt>
                <c:pt idx="20">
                  <c:v>35.311999999999998</c:v>
                </c:pt>
                <c:pt idx="21">
                  <c:v>35.300719999999998</c:v>
                </c:pt>
                <c:pt idx="22">
                  <c:v>35.293999999999997</c:v>
                </c:pt>
                <c:pt idx="23">
                  <c:v>35.25018</c:v>
                </c:pt>
                <c:pt idx="24">
                  <c:v>35.310110000000002</c:v>
                </c:pt>
                <c:pt idx="25">
                  <c:v>36.011600000000001</c:v>
                </c:pt>
                <c:pt idx="26">
                  <c:v>36.530920000000002</c:v>
                </c:pt>
                <c:pt idx="27">
                  <c:v>36.784680000000002</c:v>
                </c:pt>
                <c:pt idx="28">
                  <c:v>36.955069999999999</c:v>
                </c:pt>
                <c:pt idx="29">
                  <c:v>37.036810000000003</c:v>
                </c:pt>
                <c:pt idx="30">
                  <c:v>37.107289999999999</c:v>
                </c:pt>
                <c:pt idx="31">
                  <c:v>37.181759999999997</c:v>
                </c:pt>
                <c:pt idx="32">
                  <c:v>37.257429999999999</c:v>
                </c:pt>
                <c:pt idx="33">
                  <c:v>37.343919999999997</c:v>
                </c:pt>
                <c:pt idx="34">
                  <c:v>37.411619999999999</c:v>
                </c:pt>
                <c:pt idx="35">
                  <c:v>37.465069999999997</c:v>
                </c:pt>
                <c:pt idx="36">
                  <c:v>38.192079999999997</c:v>
                </c:pt>
                <c:pt idx="37">
                  <c:v>38.000959999999999</c:v>
                </c:pt>
                <c:pt idx="38">
                  <c:v>37.994019999999999</c:v>
                </c:pt>
                <c:pt idx="39">
                  <c:v>38.026719999999997</c:v>
                </c:pt>
                <c:pt idx="40">
                  <c:v>38.101239999999997</c:v>
                </c:pt>
                <c:pt idx="41">
                  <c:v>38.0717</c:v>
                </c:pt>
                <c:pt idx="42">
                  <c:v>38.053530000000002</c:v>
                </c:pt>
                <c:pt idx="43">
                  <c:v>38.01923</c:v>
                </c:pt>
                <c:pt idx="44">
                  <c:v>37.964170000000003</c:v>
                </c:pt>
                <c:pt idx="45">
                  <c:v>37.878790000000002</c:v>
                </c:pt>
                <c:pt idx="46">
                  <c:v>37.784120000000001</c:v>
                </c:pt>
                <c:pt idx="47">
                  <c:v>37.849850000000004</c:v>
                </c:pt>
                <c:pt idx="48">
                  <c:v>37.858089999999997</c:v>
                </c:pt>
                <c:pt idx="49">
                  <c:v>37.855719999999998</c:v>
                </c:pt>
                <c:pt idx="50">
                  <c:v>37.724719999999998</c:v>
                </c:pt>
                <c:pt idx="51">
                  <c:v>37.77355</c:v>
                </c:pt>
                <c:pt idx="52">
                  <c:v>37.780169999999998</c:v>
                </c:pt>
                <c:pt idx="53">
                  <c:v>37.773009999999999</c:v>
                </c:pt>
                <c:pt idx="54">
                  <c:v>37.649290000000001</c:v>
                </c:pt>
                <c:pt idx="55">
                  <c:v>37.685360000000003</c:v>
                </c:pt>
                <c:pt idx="56">
                  <c:v>37.701900000000002</c:v>
                </c:pt>
                <c:pt idx="57">
                  <c:v>37.782269999999997</c:v>
                </c:pt>
                <c:pt idx="58">
                  <c:v>37.579219999999999</c:v>
                </c:pt>
                <c:pt idx="59">
                  <c:v>37.464739999999999</c:v>
                </c:pt>
                <c:pt idx="60">
                  <c:v>37.528770000000002</c:v>
                </c:pt>
                <c:pt idx="61">
                  <c:v>37.514699999999998</c:v>
                </c:pt>
                <c:pt idx="62">
                  <c:v>37.277079999999998</c:v>
                </c:pt>
                <c:pt idx="63">
                  <c:v>37.696309999999997</c:v>
                </c:pt>
                <c:pt idx="64">
                  <c:v>37.906500000000001</c:v>
                </c:pt>
              </c:numCache>
            </c:numRef>
          </c:xVal>
          <c:yVal>
            <c:numRef>
              <c:f>T7a!$C$10:$C$334</c:f>
              <c:numCache>
                <c:formatCode>0.00</c:formatCode>
                <c:ptCount val="325"/>
                <c:pt idx="0">
                  <c:v>10.932650000000001</c:v>
                </c:pt>
                <c:pt idx="1">
                  <c:v>10.92939</c:v>
                </c:pt>
                <c:pt idx="2">
                  <c:v>10.93769</c:v>
                </c:pt>
                <c:pt idx="3">
                  <c:v>10.935840000000001</c:v>
                </c:pt>
                <c:pt idx="4">
                  <c:v>10.929399999999999</c:v>
                </c:pt>
                <c:pt idx="5">
                  <c:v>10.931330000000001</c:v>
                </c:pt>
                <c:pt idx="6">
                  <c:v>10.92578</c:v>
                </c:pt>
                <c:pt idx="7">
                  <c:v>10.930899999999999</c:v>
                </c:pt>
                <c:pt idx="8">
                  <c:v>10.93061</c:v>
                </c:pt>
                <c:pt idx="9">
                  <c:v>10.927099999999999</c:v>
                </c:pt>
                <c:pt idx="10">
                  <c:v>10.931190000000001</c:v>
                </c:pt>
                <c:pt idx="11">
                  <c:v>10.92441</c:v>
                </c:pt>
                <c:pt idx="12">
                  <c:v>10.92371</c:v>
                </c:pt>
                <c:pt idx="13">
                  <c:v>10.928940000000001</c:v>
                </c:pt>
                <c:pt idx="14">
                  <c:v>10.926869999999999</c:v>
                </c:pt>
                <c:pt idx="15">
                  <c:v>10.922230000000001</c:v>
                </c:pt>
                <c:pt idx="16">
                  <c:v>10.926069999999999</c:v>
                </c:pt>
                <c:pt idx="17">
                  <c:v>10.93064</c:v>
                </c:pt>
                <c:pt idx="18">
                  <c:v>10.944559999999999</c:v>
                </c:pt>
                <c:pt idx="19">
                  <c:v>10.94453</c:v>
                </c:pt>
                <c:pt idx="20">
                  <c:v>10.94402</c:v>
                </c:pt>
                <c:pt idx="21">
                  <c:v>10.951840000000001</c:v>
                </c:pt>
                <c:pt idx="22">
                  <c:v>10.94406</c:v>
                </c:pt>
                <c:pt idx="23">
                  <c:v>10.948460000000001</c:v>
                </c:pt>
                <c:pt idx="24">
                  <c:v>10.95486</c:v>
                </c:pt>
                <c:pt idx="25">
                  <c:v>10.95745</c:v>
                </c:pt>
                <c:pt idx="26">
                  <c:v>10.97085</c:v>
                </c:pt>
                <c:pt idx="27">
                  <c:v>10.97761</c:v>
                </c:pt>
                <c:pt idx="28">
                  <c:v>10.982670000000001</c:v>
                </c:pt>
                <c:pt idx="29">
                  <c:v>10.987120000000001</c:v>
                </c:pt>
                <c:pt idx="30">
                  <c:v>10.9894</c:v>
                </c:pt>
                <c:pt idx="31">
                  <c:v>10.9863</c:v>
                </c:pt>
                <c:pt idx="32">
                  <c:v>10.990119999999999</c:v>
                </c:pt>
                <c:pt idx="33">
                  <c:v>10.997439999999999</c:v>
                </c:pt>
                <c:pt idx="34">
                  <c:v>10.9961</c:v>
                </c:pt>
                <c:pt idx="35">
                  <c:v>10.996880000000001</c:v>
                </c:pt>
                <c:pt idx="36">
                  <c:v>11.018700000000001</c:v>
                </c:pt>
                <c:pt idx="37">
                  <c:v>11.015689999999999</c:v>
                </c:pt>
                <c:pt idx="38">
                  <c:v>11.01671</c:v>
                </c:pt>
                <c:pt idx="39">
                  <c:v>11.01038</c:v>
                </c:pt>
                <c:pt idx="40">
                  <c:v>11.010619999999999</c:v>
                </c:pt>
                <c:pt idx="41">
                  <c:v>11.021890000000001</c:v>
                </c:pt>
                <c:pt idx="42">
                  <c:v>11.006349999999999</c:v>
                </c:pt>
                <c:pt idx="43">
                  <c:v>11.0238</c:v>
                </c:pt>
                <c:pt idx="44">
                  <c:v>11.0091</c:v>
                </c:pt>
                <c:pt idx="45">
                  <c:v>11.009679999999999</c:v>
                </c:pt>
                <c:pt idx="46">
                  <c:v>11.00638</c:v>
                </c:pt>
                <c:pt idx="47">
                  <c:v>11.00567</c:v>
                </c:pt>
                <c:pt idx="48">
                  <c:v>11.01233</c:v>
                </c:pt>
                <c:pt idx="49">
                  <c:v>11.014239999999999</c:v>
                </c:pt>
                <c:pt idx="50">
                  <c:v>11.01028</c:v>
                </c:pt>
                <c:pt idx="51">
                  <c:v>11.002330000000001</c:v>
                </c:pt>
                <c:pt idx="52">
                  <c:v>11.00953</c:v>
                </c:pt>
                <c:pt idx="53">
                  <c:v>11</c:v>
                </c:pt>
                <c:pt idx="54">
                  <c:v>11.0036</c:v>
                </c:pt>
                <c:pt idx="55">
                  <c:v>11.001569999999999</c:v>
                </c:pt>
                <c:pt idx="56">
                  <c:v>11.00581</c:v>
                </c:pt>
                <c:pt idx="57">
                  <c:v>11.013299999999999</c:v>
                </c:pt>
                <c:pt idx="58">
                  <c:v>10.99901</c:v>
                </c:pt>
                <c:pt idx="59">
                  <c:v>10.99812</c:v>
                </c:pt>
                <c:pt idx="60">
                  <c:v>10.99799</c:v>
                </c:pt>
                <c:pt idx="61">
                  <c:v>10.9976</c:v>
                </c:pt>
                <c:pt idx="62">
                  <c:v>10.96697</c:v>
                </c:pt>
                <c:pt idx="63">
                  <c:v>11.004989999999999</c:v>
                </c:pt>
                <c:pt idx="64">
                  <c:v>11.0025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51-4FE3-B144-54E42D53F3F3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T7a!$O$5:$O$6</c:f>
              <c:numCache>
                <c:formatCode>0.00</c:formatCode>
                <c:ptCount val="2"/>
                <c:pt idx="0">
                  <c:v>10.577798936437288</c:v>
                </c:pt>
                <c:pt idx="1">
                  <c:v>11.300635437672184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51-4FE3-B144-54E42D53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5152"/>
        <c:axId val="415745728"/>
      </c:scatterChart>
      <c:valAx>
        <c:axId val="415745152"/>
        <c:scaling>
          <c:orientation val="minMax"/>
          <c:max val="38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45728"/>
        <c:crossesAt val="-10"/>
        <c:crossBetween val="midCat"/>
        <c:majorUnit val="1"/>
      </c:valAx>
      <c:valAx>
        <c:axId val="415745728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451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T7b!$H$10:$H$334</c:f>
              <c:numCache>
                <c:formatCode>0.00</c:formatCode>
                <c:ptCount val="325"/>
                <c:pt idx="0">
                  <c:v>37.029015000000001</c:v>
                </c:pt>
                <c:pt idx="1">
                  <c:v>37.525580000000005</c:v>
                </c:pt>
                <c:pt idx="2">
                  <c:v>37.71031</c:v>
                </c:pt>
                <c:pt idx="3">
                  <c:v>37.779309999999995</c:v>
                </c:pt>
                <c:pt idx="4">
                  <c:v>37.794370000000001</c:v>
                </c:pt>
                <c:pt idx="5">
                  <c:v>37.904245000000003</c:v>
                </c:pt>
                <c:pt idx="6">
                  <c:v>37.933039999999998</c:v>
                </c:pt>
                <c:pt idx="7">
                  <c:v>37.940134999999998</c:v>
                </c:pt>
                <c:pt idx="8">
                  <c:v>38.011150000000001</c:v>
                </c:pt>
              </c:numCache>
            </c:numRef>
          </c:xVal>
          <c:yVal>
            <c:numRef>
              <c:f>T7b!$G$10:$G$334</c:f>
              <c:numCache>
                <c:formatCode>0.00</c:formatCode>
                <c:ptCount val="325"/>
                <c:pt idx="0">
                  <c:v>10.986329999999999</c:v>
                </c:pt>
                <c:pt idx="1">
                  <c:v>11.003685000000001</c:v>
                </c:pt>
                <c:pt idx="2">
                  <c:v>11.00708</c:v>
                </c:pt>
                <c:pt idx="3">
                  <c:v>11.00886</c:v>
                </c:pt>
                <c:pt idx="4">
                  <c:v>11.011099999999999</c:v>
                </c:pt>
                <c:pt idx="5">
                  <c:v>11.015685000000001</c:v>
                </c:pt>
                <c:pt idx="6">
                  <c:v>11.014670000000001</c:v>
                </c:pt>
                <c:pt idx="7">
                  <c:v>11.01708</c:v>
                </c:pt>
                <c:pt idx="8">
                  <c:v>11.019159999999999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7-4F78-83C4-73099F310E9F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T7b!$P$5:$P$6</c:f>
              <c:numCache>
                <c:formatCode>0.00</c:formatCode>
                <c:ptCount val="2"/>
                <c:pt idx="0">
                  <c:v>10.429858188702047</c:v>
                </c:pt>
                <c:pt idx="1">
                  <c:v>11.409940738245002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77-4F78-83C4-73099F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48032"/>
        <c:axId val="415748608"/>
      </c:scatterChart>
      <c:valAx>
        <c:axId val="415748032"/>
        <c:scaling>
          <c:orientation val="minMax"/>
          <c:max val="38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48608"/>
        <c:crossesAt val="-10"/>
        <c:crossBetween val="midCat"/>
        <c:majorUnit val="1"/>
      </c:valAx>
      <c:valAx>
        <c:axId val="415748608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4803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T7b!$D$10:$D$334</c:f>
              <c:numCache>
                <c:formatCode>0.00</c:formatCode>
                <c:ptCount val="325"/>
                <c:pt idx="0">
                  <c:v>37.12677</c:v>
                </c:pt>
                <c:pt idx="1">
                  <c:v>37.630549999999999</c:v>
                </c:pt>
                <c:pt idx="2">
                  <c:v>37.824089999999998</c:v>
                </c:pt>
                <c:pt idx="3">
                  <c:v>37.878489999999999</c:v>
                </c:pt>
                <c:pt idx="4">
                  <c:v>37.895119999999999</c:v>
                </c:pt>
                <c:pt idx="5">
                  <c:v>38.040439999999997</c:v>
                </c:pt>
                <c:pt idx="6">
                  <c:v>38.04365</c:v>
                </c:pt>
                <c:pt idx="7">
                  <c:v>38.041260000000001</c:v>
                </c:pt>
                <c:pt idx="8">
                  <c:v>38.117139999999999</c:v>
                </c:pt>
              </c:numCache>
            </c:numRef>
          </c:xVal>
          <c:yVal>
            <c:numRef>
              <c:f>T7b!$B$10:$B$334</c:f>
              <c:numCache>
                <c:formatCode>0.00</c:formatCode>
                <c:ptCount val="325"/>
                <c:pt idx="0">
                  <c:v>10.983639999999999</c:v>
                </c:pt>
                <c:pt idx="1">
                  <c:v>11.004580000000001</c:v>
                </c:pt>
                <c:pt idx="2">
                  <c:v>11.00901</c:v>
                </c:pt>
                <c:pt idx="3">
                  <c:v>11.0144</c:v>
                </c:pt>
                <c:pt idx="4">
                  <c:v>11.013859999999999</c:v>
                </c:pt>
                <c:pt idx="5">
                  <c:v>11.01839</c:v>
                </c:pt>
                <c:pt idx="6">
                  <c:v>11.020630000000001</c:v>
                </c:pt>
                <c:pt idx="7">
                  <c:v>11.021800000000001</c:v>
                </c:pt>
                <c:pt idx="8">
                  <c:v>11.0229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1-4FE3-B144-54E42D53F3F3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T7b!$N$5:$N$6</c:f>
              <c:numCache>
                <c:formatCode>0.00</c:formatCode>
                <c:ptCount val="2"/>
                <c:pt idx="0">
                  <c:v>10.429175862773887</c:v>
                </c:pt>
                <c:pt idx="1">
                  <c:v>11.409258412316841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51-4FE3-B144-54E42D53F3F3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T7b!$E$10:$E$334</c:f>
              <c:numCache>
                <c:formatCode>0.00</c:formatCode>
                <c:ptCount val="325"/>
                <c:pt idx="0">
                  <c:v>36.931260000000002</c:v>
                </c:pt>
                <c:pt idx="1">
                  <c:v>37.420610000000003</c:v>
                </c:pt>
                <c:pt idx="2">
                  <c:v>37.596530000000001</c:v>
                </c:pt>
                <c:pt idx="3">
                  <c:v>37.680129999999998</c:v>
                </c:pt>
                <c:pt idx="4">
                  <c:v>37.693620000000003</c:v>
                </c:pt>
                <c:pt idx="5">
                  <c:v>37.768050000000002</c:v>
                </c:pt>
                <c:pt idx="6">
                  <c:v>37.822429999999997</c:v>
                </c:pt>
                <c:pt idx="7">
                  <c:v>37.839010000000002</c:v>
                </c:pt>
                <c:pt idx="8">
                  <c:v>37.905160000000002</c:v>
                </c:pt>
              </c:numCache>
            </c:numRef>
          </c:xVal>
          <c:yVal>
            <c:numRef>
              <c:f>T7b!$C$10:$C$334</c:f>
              <c:numCache>
                <c:formatCode>0.00</c:formatCode>
                <c:ptCount val="325"/>
                <c:pt idx="0">
                  <c:v>10.98902</c:v>
                </c:pt>
                <c:pt idx="1">
                  <c:v>11.002789999999999</c:v>
                </c:pt>
                <c:pt idx="2">
                  <c:v>11.00515</c:v>
                </c:pt>
                <c:pt idx="3">
                  <c:v>11.00332</c:v>
                </c:pt>
                <c:pt idx="4">
                  <c:v>11.00834</c:v>
                </c:pt>
                <c:pt idx="5">
                  <c:v>11.012980000000001</c:v>
                </c:pt>
                <c:pt idx="6">
                  <c:v>11.008710000000001</c:v>
                </c:pt>
                <c:pt idx="7">
                  <c:v>11.012359999999999</c:v>
                </c:pt>
                <c:pt idx="8">
                  <c:v>11.015420000000001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51-4FE3-B144-54E42D53F3F3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T7b!$O$5:$O$6</c:f>
              <c:numCache>
                <c:formatCode>0.00</c:formatCode>
                <c:ptCount val="2"/>
                <c:pt idx="0">
                  <c:v>10.430540514643237</c:v>
                </c:pt>
                <c:pt idx="1">
                  <c:v>11.410623064186192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51-4FE3-B144-54E42D53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50336"/>
        <c:axId val="415750912"/>
      </c:scatterChart>
      <c:valAx>
        <c:axId val="415750336"/>
        <c:scaling>
          <c:orientation val="minMax"/>
          <c:max val="38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50912"/>
        <c:crossesAt val="-10"/>
        <c:crossBetween val="midCat"/>
        <c:majorUnit val="1"/>
      </c:valAx>
      <c:valAx>
        <c:axId val="415750912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75033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T8a!$H$10:$H$334</c:f>
              <c:numCache>
                <c:formatCode>0.00</c:formatCode>
                <c:ptCount val="325"/>
                <c:pt idx="0">
                  <c:v>37.211124999999996</c:v>
                </c:pt>
                <c:pt idx="1">
                  <c:v>37.457390000000004</c:v>
                </c:pt>
                <c:pt idx="2">
                  <c:v>37.418575000000004</c:v>
                </c:pt>
                <c:pt idx="3">
                  <c:v>37.262194999999998</c:v>
                </c:pt>
                <c:pt idx="4">
                  <c:v>36.954894999999993</c:v>
                </c:pt>
                <c:pt idx="5">
                  <c:v>36.686544999999995</c:v>
                </c:pt>
                <c:pt idx="6">
                  <c:v>36.732965</c:v>
                </c:pt>
                <c:pt idx="7">
                  <c:v>36.525095</c:v>
                </c:pt>
                <c:pt idx="8">
                  <c:v>36.454340000000002</c:v>
                </c:pt>
                <c:pt idx="9">
                  <c:v>36.469004999999996</c:v>
                </c:pt>
                <c:pt idx="10">
                  <c:v>36.38409</c:v>
                </c:pt>
                <c:pt idx="11">
                  <c:v>36.350085</c:v>
                </c:pt>
                <c:pt idx="12">
                  <c:v>36.2669</c:v>
                </c:pt>
                <c:pt idx="13">
                  <c:v>36.316715000000002</c:v>
                </c:pt>
                <c:pt idx="14">
                  <c:v>36.262420000000006</c:v>
                </c:pt>
                <c:pt idx="15">
                  <c:v>36.238675000000001</c:v>
                </c:pt>
                <c:pt idx="16">
                  <c:v>36.213525000000004</c:v>
                </c:pt>
                <c:pt idx="17">
                  <c:v>36.17398</c:v>
                </c:pt>
                <c:pt idx="18">
                  <c:v>36.090384999999998</c:v>
                </c:pt>
                <c:pt idx="19">
                  <c:v>36.043890000000005</c:v>
                </c:pt>
                <c:pt idx="20">
                  <c:v>36.031784999999999</c:v>
                </c:pt>
                <c:pt idx="21">
                  <c:v>35.926065000000001</c:v>
                </c:pt>
                <c:pt idx="22">
                  <c:v>35.887709999999998</c:v>
                </c:pt>
                <c:pt idx="23">
                  <c:v>35.940264999999997</c:v>
                </c:pt>
                <c:pt idx="24">
                  <c:v>36.175934999999996</c:v>
                </c:pt>
                <c:pt idx="25">
                  <c:v>36.701975000000004</c:v>
                </c:pt>
                <c:pt idx="26">
                  <c:v>37.03443</c:v>
                </c:pt>
              </c:numCache>
            </c:numRef>
          </c:xVal>
          <c:yVal>
            <c:numRef>
              <c:f>T8a!$G$10:$G$334</c:f>
              <c:numCache>
                <c:formatCode>0.00</c:formatCode>
                <c:ptCount val="325"/>
                <c:pt idx="0">
                  <c:v>12.944974999999999</c:v>
                </c:pt>
                <c:pt idx="1">
                  <c:v>12.962125</c:v>
                </c:pt>
                <c:pt idx="2">
                  <c:v>12.959755000000001</c:v>
                </c:pt>
                <c:pt idx="3">
                  <c:v>12.94698</c:v>
                </c:pt>
                <c:pt idx="4">
                  <c:v>12.936565</c:v>
                </c:pt>
                <c:pt idx="5">
                  <c:v>12.931625</c:v>
                </c:pt>
                <c:pt idx="6">
                  <c:v>12.936070000000001</c:v>
                </c:pt>
                <c:pt idx="7">
                  <c:v>12.926964999999999</c:v>
                </c:pt>
                <c:pt idx="8">
                  <c:v>12.925789999999999</c:v>
                </c:pt>
                <c:pt idx="9">
                  <c:v>12.924325</c:v>
                </c:pt>
                <c:pt idx="10">
                  <c:v>12.922345</c:v>
                </c:pt>
                <c:pt idx="11">
                  <c:v>12.92076</c:v>
                </c:pt>
                <c:pt idx="12">
                  <c:v>12.91783</c:v>
                </c:pt>
                <c:pt idx="13">
                  <c:v>12.922419999999999</c:v>
                </c:pt>
                <c:pt idx="14">
                  <c:v>12.918199999999999</c:v>
                </c:pt>
                <c:pt idx="15">
                  <c:v>12.91921</c:v>
                </c:pt>
                <c:pt idx="16">
                  <c:v>12.92009</c:v>
                </c:pt>
                <c:pt idx="17">
                  <c:v>12.917875</c:v>
                </c:pt>
                <c:pt idx="18">
                  <c:v>12.916135000000001</c:v>
                </c:pt>
                <c:pt idx="19">
                  <c:v>12.91206</c:v>
                </c:pt>
                <c:pt idx="20">
                  <c:v>12.913415000000001</c:v>
                </c:pt>
                <c:pt idx="21">
                  <c:v>12.911104999999999</c:v>
                </c:pt>
                <c:pt idx="22">
                  <c:v>12.913225000000001</c:v>
                </c:pt>
                <c:pt idx="23">
                  <c:v>12.906009999999998</c:v>
                </c:pt>
                <c:pt idx="24">
                  <c:v>12.910260000000001</c:v>
                </c:pt>
                <c:pt idx="25">
                  <c:v>12.93679</c:v>
                </c:pt>
                <c:pt idx="26">
                  <c:v>12.935435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T8a!$P$5:$P$6</c:f>
              <c:numCache>
                <c:formatCode>0.00</c:formatCode>
                <c:ptCount val="2"/>
                <c:pt idx="0">
                  <c:v>12.423914850699113</c:v>
                </c:pt>
                <c:pt idx="1">
                  <c:v>13.337816815131481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44864"/>
        <c:axId val="416245440"/>
      </c:scatterChart>
      <c:valAx>
        <c:axId val="416244864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45440"/>
        <c:crossesAt val="-10"/>
        <c:crossBetween val="midCat"/>
        <c:majorUnit val="1"/>
      </c:valAx>
      <c:valAx>
        <c:axId val="416245440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4486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T8a!$D$10:$D$334</c:f>
              <c:numCache>
                <c:formatCode>0.00</c:formatCode>
                <c:ptCount val="325"/>
                <c:pt idx="0">
                  <c:v>37.126860000000001</c:v>
                </c:pt>
                <c:pt idx="1">
                  <c:v>37.388550000000002</c:v>
                </c:pt>
                <c:pt idx="2">
                  <c:v>37.348849999999999</c:v>
                </c:pt>
                <c:pt idx="3">
                  <c:v>37.199579999999997</c:v>
                </c:pt>
                <c:pt idx="4">
                  <c:v>36.897689999999997</c:v>
                </c:pt>
                <c:pt idx="5">
                  <c:v>36.627569999999999</c:v>
                </c:pt>
                <c:pt idx="6">
                  <c:v>36.675379999999997</c:v>
                </c:pt>
                <c:pt idx="7">
                  <c:v>36.457189999999997</c:v>
                </c:pt>
                <c:pt idx="8">
                  <c:v>36.38429</c:v>
                </c:pt>
                <c:pt idx="9">
                  <c:v>36.406599999999997</c:v>
                </c:pt>
                <c:pt idx="10">
                  <c:v>36.314160000000001</c:v>
                </c:pt>
                <c:pt idx="11">
                  <c:v>36.275039999999997</c:v>
                </c:pt>
                <c:pt idx="12">
                  <c:v>36.194420000000001</c:v>
                </c:pt>
                <c:pt idx="13">
                  <c:v>36.242780000000003</c:v>
                </c:pt>
                <c:pt idx="14">
                  <c:v>36.188470000000002</c:v>
                </c:pt>
                <c:pt idx="15">
                  <c:v>36.155569999999997</c:v>
                </c:pt>
                <c:pt idx="16">
                  <c:v>36.132570000000001</c:v>
                </c:pt>
                <c:pt idx="17">
                  <c:v>36.097189999999998</c:v>
                </c:pt>
                <c:pt idx="18">
                  <c:v>36.01238</c:v>
                </c:pt>
                <c:pt idx="19">
                  <c:v>35.964750000000002</c:v>
                </c:pt>
                <c:pt idx="20">
                  <c:v>35.959479999999999</c:v>
                </c:pt>
                <c:pt idx="21">
                  <c:v>35.837580000000003</c:v>
                </c:pt>
                <c:pt idx="22">
                  <c:v>35.808669999999999</c:v>
                </c:pt>
                <c:pt idx="23">
                  <c:v>35.853499999999997</c:v>
                </c:pt>
                <c:pt idx="24">
                  <c:v>36.113140000000001</c:v>
                </c:pt>
                <c:pt idx="25">
                  <c:v>36.633780000000002</c:v>
                </c:pt>
                <c:pt idx="26">
                  <c:v>36.968209999999999</c:v>
                </c:pt>
              </c:numCache>
            </c:numRef>
          </c:xVal>
          <c:yVal>
            <c:numRef>
              <c:f>T8a!$B$10:$B$334</c:f>
              <c:numCache>
                <c:formatCode>0.00</c:formatCode>
                <c:ptCount val="325"/>
                <c:pt idx="0">
                  <c:v>12.94242</c:v>
                </c:pt>
                <c:pt idx="1">
                  <c:v>12.952159999999999</c:v>
                </c:pt>
                <c:pt idx="2">
                  <c:v>12.95448</c:v>
                </c:pt>
                <c:pt idx="3">
                  <c:v>12.946999999999999</c:v>
                </c:pt>
                <c:pt idx="4">
                  <c:v>12.93256</c:v>
                </c:pt>
                <c:pt idx="5">
                  <c:v>12.92441</c:v>
                </c:pt>
                <c:pt idx="6">
                  <c:v>12.92981</c:v>
                </c:pt>
                <c:pt idx="7">
                  <c:v>12.921099999999999</c:v>
                </c:pt>
                <c:pt idx="8">
                  <c:v>12.919729999999999</c:v>
                </c:pt>
                <c:pt idx="9">
                  <c:v>12.91752</c:v>
                </c:pt>
                <c:pt idx="10">
                  <c:v>12.9184</c:v>
                </c:pt>
                <c:pt idx="11">
                  <c:v>12.915929999999999</c:v>
                </c:pt>
                <c:pt idx="12">
                  <c:v>12.91065</c:v>
                </c:pt>
                <c:pt idx="13">
                  <c:v>12.91634</c:v>
                </c:pt>
                <c:pt idx="14">
                  <c:v>12.91451</c:v>
                </c:pt>
                <c:pt idx="15">
                  <c:v>12.914770000000001</c:v>
                </c:pt>
                <c:pt idx="16">
                  <c:v>12.91347</c:v>
                </c:pt>
                <c:pt idx="17">
                  <c:v>12.912890000000001</c:v>
                </c:pt>
                <c:pt idx="18">
                  <c:v>12.91075</c:v>
                </c:pt>
                <c:pt idx="19">
                  <c:v>12.907159999999999</c:v>
                </c:pt>
                <c:pt idx="20">
                  <c:v>12.90723</c:v>
                </c:pt>
                <c:pt idx="21">
                  <c:v>12.90663</c:v>
                </c:pt>
                <c:pt idx="22">
                  <c:v>12.90367</c:v>
                </c:pt>
                <c:pt idx="23">
                  <c:v>12.904059999999999</c:v>
                </c:pt>
                <c:pt idx="24">
                  <c:v>12.90241</c:v>
                </c:pt>
                <c:pt idx="25">
                  <c:v>12.925280000000001</c:v>
                </c:pt>
                <c:pt idx="26">
                  <c:v>12.936109999999999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T8a!$N$5:$N$6</c:f>
              <c:numCache>
                <c:formatCode>0.00</c:formatCode>
                <c:ptCount val="2"/>
                <c:pt idx="0">
                  <c:v>12.420670902669578</c:v>
                </c:pt>
                <c:pt idx="1">
                  <c:v>13.334572867101945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T8a!$E$10:$E$334</c:f>
              <c:numCache>
                <c:formatCode>0.00</c:formatCode>
                <c:ptCount val="325"/>
                <c:pt idx="0">
                  <c:v>37.295389999999998</c:v>
                </c:pt>
                <c:pt idx="1">
                  <c:v>37.526229999999998</c:v>
                </c:pt>
                <c:pt idx="2">
                  <c:v>37.488300000000002</c:v>
                </c:pt>
                <c:pt idx="3">
                  <c:v>37.324809999999999</c:v>
                </c:pt>
                <c:pt idx="4">
                  <c:v>37.012099999999997</c:v>
                </c:pt>
                <c:pt idx="5">
                  <c:v>36.745519999999999</c:v>
                </c:pt>
                <c:pt idx="6">
                  <c:v>36.790550000000003</c:v>
                </c:pt>
                <c:pt idx="7">
                  <c:v>36.593000000000004</c:v>
                </c:pt>
                <c:pt idx="8">
                  <c:v>36.524389999999997</c:v>
                </c:pt>
                <c:pt idx="9">
                  <c:v>36.531410000000001</c:v>
                </c:pt>
                <c:pt idx="10">
                  <c:v>36.45402</c:v>
                </c:pt>
                <c:pt idx="11">
                  <c:v>36.425130000000003</c:v>
                </c:pt>
                <c:pt idx="12">
                  <c:v>36.339379999999998</c:v>
                </c:pt>
                <c:pt idx="13">
                  <c:v>36.390650000000001</c:v>
                </c:pt>
                <c:pt idx="14">
                  <c:v>36.336370000000002</c:v>
                </c:pt>
                <c:pt idx="15">
                  <c:v>36.321779999999997</c:v>
                </c:pt>
                <c:pt idx="16">
                  <c:v>36.29448</c:v>
                </c:pt>
                <c:pt idx="17">
                  <c:v>36.250770000000003</c:v>
                </c:pt>
                <c:pt idx="18">
                  <c:v>36.168390000000002</c:v>
                </c:pt>
                <c:pt idx="19">
                  <c:v>36.12303</c:v>
                </c:pt>
                <c:pt idx="20">
                  <c:v>36.104089999999999</c:v>
                </c:pt>
                <c:pt idx="21">
                  <c:v>36.01455</c:v>
                </c:pt>
                <c:pt idx="22">
                  <c:v>35.966749999999998</c:v>
                </c:pt>
                <c:pt idx="23">
                  <c:v>36.027030000000003</c:v>
                </c:pt>
                <c:pt idx="24">
                  <c:v>36.238729999999997</c:v>
                </c:pt>
                <c:pt idx="25">
                  <c:v>36.77017</c:v>
                </c:pt>
                <c:pt idx="26">
                  <c:v>37.100650000000002</c:v>
                </c:pt>
              </c:numCache>
            </c:numRef>
          </c:xVal>
          <c:yVal>
            <c:numRef>
              <c:f>T8a!$C$10:$C$334</c:f>
              <c:numCache>
                <c:formatCode>0.00</c:formatCode>
                <c:ptCount val="325"/>
                <c:pt idx="0">
                  <c:v>12.94753</c:v>
                </c:pt>
                <c:pt idx="1">
                  <c:v>12.97209</c:v>
                </c:pt>
                <c:pt idx="2">
                  <c:v>12.96503</c:v>
                </c:pt>
                <c:pt idx="3">
                  <c:v>12.946960000000001</c:v>
                </c:pt>
                <c:pt idx="4">
                  <c:v>12.940569999999999</c:v>
                </c:pt>
                <c:pt idx="5">
                  <c:v>12.938840000000001</c:v>
                </c:pt>
                <c:pt idx="6">
                  <c:v>12.94233</c:v>
                </c:pt>
                <c:pt idx="7">
                  <c:v>12.932829999999999</c:v>
                </c:pt>
                <c:pt idx="8">
                  <c:v>12.931850000000001</c:v>
                </c:pt>
                <c:pt idx="9">
                  <c:v>12.93113</c:v>
                </c:pt>
                <c:pt idx="10">
                  <c:v>12.92629</c:v>
                </c:pt>
                <c:pt idx="11">
                  <c:v>12.92559</c:v>
                </c:pt>
                <c:pt idx="12">
                  <c:v>12.92501</c:v>
                </c:pt>
                <c:pt idx="13">
                  <c:v>12.9285</c:v>
                </c:pt>
                <c:pt idx="14">
                  <c:v>12.921889999999999</c:v>
                </c:pt>
                <c:pt idx="15">
                  <c:v>12.92365</c:v>
                </c:pt>
                <c:pt idx="16">
                  <c:v>12.92671</c:v>
                </c:pt>
                <c:pt idx="17">
                  <c:v>12.92286</c:v>
                </c:pt>
                <c:pt idx="18">
                  <c:v>12.921519999999999</c:v>
                </c:pt>
                <c:pt idx="19">
                  <c:v>12.91696</c:v>
                </c:pt>
                <c:pt idx="20">
                  <c:v>12.919600000000001</c:v>
                </c:pt>
                <c:pt idx="21">
                  <c:v>12.91558</c:v>
                </c:pt>
                <c:pt idx="22">
                  <c:v>12.922779999999999</c:v>
                </c:pt>
                <c:pt idx="23">
                  <c:v>12.907959999999999</c:v>
                </c:pt>
                <c:pt idx="24">
                  <c:v>12.91811</c:v>
                </c:pt>
                <c:pt idx="25">
                  <c:v>12.9483</c:v>
                </c:pt>
                <c:pt idx="26">
                  <c:v>12.934760000000001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T8a!$O$5:$O$6</c:f>
              <c:numCache>
                <c:formatCode>0.00</c:formatCode>
                <c:ptCount val="2"/>
                <c:pt idx="0">
                  <c:v>12.4271587987358</c:v>
                </c:pt>
                <c:pt idx="1">
                  <c:v>13.341060763168167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47168"/>
        <c:axId val="416247744"/>
      </c:scatterChart>
      <c:valAx>
        <c:axId val="41624716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47744"/>
        <c:crossesAt val="-10"/>
        <c:crossBetween val="midCat"/>
        <c:majorUnit val="1"/>
      </c:valAx>
      <c:valAx>
        <c:axId val="416247744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4716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T8b!$H$10:$H$334</c:f>
              <c:numCache>
                <c:formatCode>0.00</c:formatCode>
                <c:ptCount val="325"/>
                <c:pt idx="0">
                  <c:v>37.265145000000004</c:v>
                </c:pt>
                <c:pt idx="1">
                  <c:v>37.699595000000002</c:v>
                </c:pt>
                <c:pt idx="2">
                  <c:v>37.884014999999998</c:v>
                </c:pt>
                <c:pt idx="3">
                  <c:v>37.884240000000005</c:v>
                </c:pt>
                <c:pt idx="4">
                  <c:v>37.891835</c:v>
                </c:pt>
                <c:pt idx="5">
                  <c:v>37.991825000000006</c:v>
                </c:pt>
                <c:pt idx="6">
                  <c:v>38.055410000000002</c:v>
                </c:pt>
                <c:pt idx="7">
                  <c:v>38.156570000000002</c:v>
                </c:pt>
                <c:pt idx="8">
                  <c:v>38.110425000000006</c:v>
                </c:pt>
                <c:pt idx="9">
                  <c:v>38.105220000000003</c:v>
                </c:pt>
                <c:pt idx="10">
                  <c:v>38.12435</c:v>
                </c:pt>
                <c:pt idx="11">
                  <c:v>38.080219999999997</c:v>
                </c:pt>
                <c:pt idx="12">
                  <c:v>38.018965000000001</c:v>
                </c:pt>
                <c:pt idx="13">
                  <c:v>37.9756</c:v>
                </c:pt>
                <c:pt idx="14">
                  <c:v>37.975975000000005</c:v>
                </c:pt>
                <c:pt idx="15">
                  <c:v>37.841560000000001</c:v>
                </c:pt>
                <c:pt idx="16">
                  <c:v>37.593654999999998</c:v>
                </c:pt>
                <c:pt idx="17">
                  <c:v>37.298969999999997</c:v>
                </c:pt>
                <c:pt idx="18">
                  <c:v>37.133359999999996</c:v>
                </c:pt>
                <c:pt idx="19">
                  <c:v>36.995734999999996</c:v>
                </c:pt>
                <c:pt idx="20">
                  <c:v>36.887920000000001</c:v>
                </c:pt>
              </c:numCache>
            </c:numRef>
          </c:xVal>
          <c:yVal>
            <c:numRef>
              <c:f>T8b!$G$10:$G$334</c:f>
              <c:numCache>
                <c:formatCode>0.00</c:formatCode>
                <c:ptCount val="325"/>
                <c:pt idx="0">
                  <c:v>12.95908</c:v>
                </c:pt>
                <c:pt idx="1">
                  <c:v>12.96546</c:v>
                </c:pt>
                <c:pt idx="2">
                  <c:v>12.971640000000001</c:v>
                </c:pt>
                <c:pt idx="3">
                  <c:v>12.973849999999999</c:v>
                </c:pt>
                <c:pt idx="4">
                  <c:v>12.968575000000001</c:v>
                </c:pt>
                <c:pt idx="5">
                  <c:v>12.967115</c:v>
                </c:pt>
                <c:pt idx="6">
                  <c:v>12.980129999999999</c:v>
                </c:pt>
                <c:pt idx="7">
                  <c:v>12.982324999999999</c:v>
                </c:pt>
                <c:pt idx="8">
                  <c:v>12.977164999999999</c:v>
                </c:pt>
                <c:pt idx="9">
                  <c:v>12.983074999999999</c:v>
                </c:pt>
                <c:pt idx="10">
                  <c:v>12.981920000000001</c:v>
                </c:pt>
                <c:pt idx="11">
                  <c:v>12.978455</c:v>
                </c:pt>
                <c:pt idx="12">
                  <c:v>12.973595</c:v>
                </c:pt>
                <c:pt idx="13">
                  <c:v>12.975169999999999</c:v>
                </c:pt>
                <c:pt idx="14">
                  <c:v>12.985025</c:v>
                </c:pt>
                <c:pt idx="15">
                  <c:v>12.967795000000001</c:v>
                </c:pt>
                <c:pt idx="16">
                  <c:v>12.961980000000001</c:v>
                </c:pt>
                <c:pt idx="17">
                  <c:v>12.95004</c:v>
                </c:pt>
                <c:pt idx="18">
                  <c:v>12.947044999999999</c:v>
                </c:pt>
                <c:pt idx="19">
                  <c:v>12.946365</c:v>
                </c:pt>
                <c:pt idx="20">
                  <c:v>12.941559999999999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T8b!$P$5:$P$6</c:f>
              <c:numCache>
                <c:formatCode>0.00</c:formatCode>
                <c:ptCount val="2"/>
                <c:pt idx="0">
                  <c:v>12.414246849968151</c:v>
                </c:pt>
                <c:pt idx="1">
                  <c:v>13.350367401758913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50048"/>
        <c:axId val="416250624"/>
      </c:scatterChart>
      <c:valAx>
        <c:axId val="41625004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50624"/>
        <c:crossesAt val="-10"/>
        <c:crossBetween val="midCat"/>
        <c:majorUnit val="1"/>
      </c:valAx>
      <c:valAx>
        <c:axId val="416250624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25004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T8b!$D$10:$D$334</c:f>
              <c:numCache>
                <c:formatCode>0.00</c:formatCode>
                <c:ptCount val="325"/>
                <c:pt idx="0">
                  <c:v>37.23415</c:v>
                </c:pt>
                <c:pt idx="1">
                  <c:v>37.673900000000003</c:v>
                </c:pt>
                <c:pt idx="2">
                  <c:v>37.873939999999997</c:v>
                </c:pt>
                <c:pt idx="3">
                  <c:v>37.867260000000002</c:v>
                </c:pt>
                <c:pt idx="4">
                  <c:v>37.874609999999997</c:v>
                </c:pt>
                <c:pt idx="5">
                  <c:v>37.993670000000002</c:v>
                </c:pt>
                <c:pt idx="6">
                  <c:v>38.073120000000003</c:v>
                </c:pt>
                <c:pt idx="7">
                  <c:v>38.19379</c:v>
                </c:pt>
                <c:pt idx="8">
                  <c:v>38.115630000000003</c:v>
                </c:pt>
                <c:pt idx="9">
                  <c:v>38.101210000000002</c:v>
                </c:pt>
                <c:pt idx="10">
                  <c:v>38.123289999999997</c:v>
                </c:pt>
                <c:pt idx="11">
                  <c:v>38.080260000000003</c:v>
                </c:pt>
                <c:pt idx="12">
                  <c:v>38.008540000000004</c:v>
                </c:pt>
                <c:pt idx="13">
                  <c:v>37.955770000000001</c:v>
                </c:pt>
                <c:pt idx="14">
                  <c:v>37.97043</c:v>
                </c:pt>
                <c:pt idx="15">
                  <c:v>37.82976</c:v>
                </c:pt>
                <c:pt idx="16">
                  <c:v>37.578209999999999</c:v>
                </c:pt>
                <c:pt idx="17">
                  <c:v>37.272570000000002</c:v>
                </c:pt>
                <c:pt idx="18">
                  <c:v>37.098050000000001</c:v>
                </c:pt>
                <c:pt idx="19">
                  <c:v>36.954650000000001</c:v>
                </c:pt>
                <c:pt idx="20">
                  <c:v>36.83907</c:v>
                </c:pt>
              </c:numCache>
            </c:numRef>
          </c:xVal>
          <c:yVal>
            <c:numRef>
              <c:f>T8b!$B$10:$B$334</c:f>
              <c:numCache>
                <c:formatCode>0.00</c:formatCode>
                <c:ptCount val="325"/>
                <c:pt idx="0">
                  <c:v>12.934799999999999</c:v>
                </c:pt>
                <c:pt idx="1">
                  <c:v>12.93872</c:v>
                </c:pt>
                <c:pt idx="2">
                  <c:v>12.947190000000001</c:v>
                </c:pt>
                <c:pt idx="3">
                  <c:v>12.948919999999999</c:v>
                </c:pt>
                <c:pt idx="4">
                  <c:v>12.94163</c:v>
                </c:pt>
                <c:pt idx="5">
                  <c:v>12.9465</c:v>
                </c:pt>
                <c:pt idx="6">
                  <c:v>12.956709999999999</c:v>
                </c:pt>
                <c:pt idx="7">
                  <c:v>12.9549</c:v>
                </c:pt>
                <c:pt idx="8">
                  <c:v>12.95255</c:v>
                </c:pt>
                <c:pt idx="9">
                  <c:v>12.95914</c:v>
                </c:pt>
                <c:pt idx="10">
                  <c:v>12.955920000000001</c:v>
                </c:pt>
                <c:pt idx="11">
                  <c:v>12.95251</c:v>
                </c:pt>
                <c:pt idx="12">
                  <c:v>12.94956</c:v>
                </c:pt>
                <c:pt idx="13">
                  <c:v>12.95234</c:v>
                </c:pt>
                <c:pt idx="14">
                  <c:v>12.9588</c:v>
                </c:pt>
                <c:pt idx="15">
                  <c:v>12.94007</c:v>
                </c:pt>
                <c:pt idx="16">
                  <c:v>12.933579999999999</c:v>
                </c:pt>
                <c:pt idx="17">
                  <c:v>12.92385</c:v>
                </c:pt>
                <c:pt idx="18">
                  <c:v>12.91943</c:v>
                </c:pt>
                <c:pt idx="19">
                  <c:v>12.91788</c:v>
                </c:pt>
                <c:pt idx="20">
                  <c:v>12.91459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T8b!$N$5:$N$6</c:f>
              <c:numCache>
                <c:formatCode>0.00</c:formatCode>
                <c:ptCount val="2"/>
                <c:pt idx="0">
                  <c:v>12.389022935294324</c:v>
                </c:pt>
                <c:pt idx="1">
                  <c:v>13.325143487085086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T8b!$E$10:$E$334</c:f>
              <c:numCache>
                <c:formatCode>0.00</c:formatCode>
                <c:ptCount val="325"/>
                <c:pt idx="0">
                  <c:v>37.296140000000001</c:v>
                </c:pt>
                <c:pt idx="1">
                  <c:v>37.725290000000001</c:v>
                </c:pt>
                <c:pt idx="2">
                  <c:v>37.894089999999998</c:v>
                </c:pt>
                <c:pt idx="3">
                  <c:v>37.901220000000002</c:v>
                </c:pt>
                <c:pt idx="4">
                  <c:v>37.909059999999997</c:v>
                </c:pt>
                <c:pt idx="5">
                  <c:v>37.989980000000003</c:v>
                </c:pt>
                <c:pt idx="6">
                  <c:v>38.037700000000001</c:v>
                </c:pt>
                <c:pt idx="7">
                  <c:v>38.119349999999997</c:v>
                </c:pt>
                <c:pt idx="8">
                  <c:v>38.105220000000003</c:v>
                </c:pt>
                <c:pt idx="9">
                  <c:v>38.109229999999997</c:v>
                </c:pt>
                <c:pt idx="10">
                  <c:v>38.125410000000002</c:v>
                </c:pt>
                <c:pt idx="11">
                  <c:v>38.080179999999999</c:v>
                </c:pt>
                <c:pt idx="12">
                  <c:v>38.029389999999999</c:v>
                </c:pt>
                <c:pt idx="13">
                  <c:v>37.995429999999999</c:v>
                </c:pt>
                <c:pt idx="14">
                  <c:v>37.981520000000003</c:v>
                </c:pt>
                <c:pt idx="15">
                  <c:v>37.853360000000002</c:v>
                </c:pt>
                <c:pt idx="16">
                  <c:v>37.609099999999998</c:v>
                </c:pt>
                <c:pt idx="17">
                  <c:v>37.325369999999999</c:v>
                </c:pt>
                <c:pt idx="18">
                  <c:v>37.168669999999999</c:v>
                </c:pt>
                <c:pt idx="19">
                  <c:v>37.036819999999999</c:v>
                </c:pt>
                <c:pt idx="20">
                  <c:v>36.936770000000003</c:v>
                </c:pt>
              </c:numCache>
            </c:numRef>
          </c:xVal>
          <c:yVal>
            <c:numRef>
              <c:f>T8b!$C$10:$C$334</c:f>
              <c:numCache>
                <c:formatCode>0.00</c:formatCode>
                <c:ptCount val="325"/>
                <c:pt idx="0">
                  <c:v>12.983359999999999</c:v>
                </c:pt>
                <c:pt idx="1">
                  <c:v>12.9922</c:v>
                </c:pt>
                <c:pt idx="2">
                  <c:v>12.996090000000001</c:v>
                </c:pt>
                <c:pt idx="3">
                  <c:v>12.99878</c:v>
                </c:pt>
                <c:pt idx="4">
                  <c:v>12.995520000000001</c:v>
                </c:pt>
                <c:pt idx="5">
                  <c:v>12.987730000000001</c:v>
                </c:pt>
                <c:pt idx="6">
                  <c:v>13.003550000000001</c:v>
                </c:pt>
                <c:pt idx="7">
                  <c:v>13.00975</c:v>
                </c:pt>
                <c:pt idx="8">
                  <c:v>13.00178</c:v>
                </c:pt>
                <c:pt idx="9">
                  <c:v>13.007009999999999</c:v>
                </c:pt>
                <c:pt idx="10">
                  <c:v>13.00792</c:v>
                </c:pt>
                <c:pt idx="11">
                  <c:v>13.0044</c:v>
                </c:pt>
                <c:pt idx="12">
                  <c:v>12.997629999999999</c:v>
                </c:pt>
                <c:pt idx="13">
                  <c:v>12.997999999999999</c:v>
                </c:pt>
                <c:pt idx="14">
                  <c:v>13.01125</c:v>
                </c:pt>
                <c:pt idx="15">
                  <c:v>12.995520000000001</c:v>
                </c:pt>
                <c:pt idx="16">
                  <c:v>12.99038</c:v>
                </c:pt>
                <c:pt idx="17">
                  <c:v>12.976229999999999</c:v>
                </c:pt>
                <c:pt idx="18">
                  <c:v>12.97466</c:v>
                </c:pt>
                <c:pt idx="19">
                  <c:v>12.97485</c:v>
                </c:pt>
                <c:pt idx="20">
                  <c:v>12.968529999999999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T8b!$O$5:$O$6</c:f>
              <c:numCache>
                <c:formatCode>0.00</c:formatCode>
                <c:ptCount val="2"/>
                <c:pt idx="0">
                  <c:v>12.439470764665902</c:v>
                </c:pt>
                <c:pt idx="1">
                  <c:v>13.375591316456664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88352"/>
        <c:axId val="416588928"/>
      </c:scatterChart>
      <c:valAx>
        <c:axId val="41658835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588928"/>
        <c:crossesAt val="-10"/>
        <c:crossBetween val="midCat"/>
        <c:majorUnit val="1"/>
      </c:valAx>
      <c:valAx>
        <c:axId val="416588928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5883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B2a!$H$10:$H$334</c:f>
              <c:numCache>
                <c:formatCode>0.00</c:formatCode>
                <c:ptCount val="325"/>
                <c:pt idx="0">
                  <c:v>36.658439999999999</c:v>
                </c:pt>
                <c:pt idx="1">
                  <c:v>37.075344999999999</c:v>
                </c:pt>
                <c:pt idx="2">
                  <c:v>37.182500000000005</c:v>
                </c:pt>
                <c:pt idx="3">
                  <c:v>37.259204999999994</c:v>
                </c:pt>
                <c:pt idx="4">
                  <c:v>37.242460000000001</c:v>
                </c:pt>
                <c:pt idx="5">
                  <c:v>37.265249999999995</c:v>
                </c:pt>
                <c:pt idx="6">
                  <c:v>37.203045000000003</c:v>
                </c:pt>
                <c:pt idx="7">
                  <c:v>37.181264999999996</c:v>
                </c:pt>
                <c:pt idx="8">
                  <c:v>37.224045000000004</c:v>
                </c:pt>
              </c:numCache>
            </c:numRef>
          </c:xVal>
          <c:yVal>
            <c:numRef>
              <c:f>B2a!$G$10:$G$334</c:f>
              <c:numCache>
                <c:formatCode>0.00</c:formatCode>
                <c:ptCount val="325"/>
                <c:pt idx="0">
                  <c:v>12.874220000000001</c:v>
                </c:pt>
                <c:pt idx="1">
                  <c:v>12.892804999999999</c:v>
                </c:pt>
                <c:pt idx="2">
                  <c:v>12.896460000000001</c:v>
                </c:pt>
                <c:pt idx="3">
                  <c:v>12.897375</c:v>
                </c:pt>
                <c:pt idx="4">
                  <c:v>12.894645000000001</c:v>
                </c:pt>
                <c:pt idx="5">
                  <c:v>12.900400000000001</c:v>
                </c:pt>
                <c:pt idx="6">
                  <c:v>12.893540000000002</c:v>
                </c:pt>
                <c:pt idx="7">
                  <c:v>12.90409</c:v>
                </c:pt>
                <c:pt idx="8">
                  <c:v>12.89573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B2a!$P$5:$P$6</c:f>
              <c:numCache>
                <c:formatCode>0.00</c:formatCode>
                <c:ptCount val="2"/>
                <c:pt idx="0">
                  <c:v>12.216761330413746</c:v>
                </c:pt>
                <c:pt idx="1">
                  <c:v>13.402518974807425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5088"/>
        <c:axId val="351865664"/>
      </c:scatterChart>
      <c:valAx>
        <c:axId val="351865088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5664"/>
        <c:crossesAt val="-10"/>
        <c:crossBetween val="midCat"/>
        <c:majorUnit val="1"/>
      </c:valAx>
      <c:valAx>
        <c:axId val="351865664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508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B2a!$D$10:$D$334</c:f>
              <c:numCache>
                <c:formatCode>0.00</c:formatCode>
                <c:ptCount val="325"/>
                <c:pt idx="0">
                  <c:v>36.701309999999999</c:v>
                </c:pt>
                <c:pt idx="1">
                  <c:v>37.137090000000001</c:v>
                </c:pt>
                <c:pt idx="2">
                  <c:v>37.227780000000003</c:v>
                </c:pt>
                <c:pt idx="3">
                  <c:v>37.298209999999997</c:v>
                </c:pt>
                <c:pt idx="4">
                  <c:v>37.280090000000001</c:v>
                </c:pt>
                <c:pt idx="5">
                  <c:v>37.300069999999998</c:v>
                </c:pt>
                <c:pt idx="6">
                  <c:v>37.211489999999998</c:v>
                </c:pt>
                <c:pt idx="7">
                  <c:v>37.224890000000002</c:v>
                </c:pt>
                <c:pt idx="8">
                  <c:v>37.244480000000003</c:v>
                </c:pt>
              </c:numCache>
            </c:numRef>
          </c:xVal>
          <c:yVal>
            <c:numRef>
              <c:f>B2a!$B$10:$B$334</c:f>
              <c:numCache>
                <c:formatCode>0.00</c:formatCode>
                <c:ptCount val="325"/>
                <c:pt idx="0">
                  <c:v>12.872730000000001</c:v>
                </c:pt>
                <c:pt idx="1">
                  <c:v>12.884309999999999</c:v>
                </c:pt>
                <c:pt idx="2">
                  <c:v>12.89161</c:v>
                </c:pt>
                <c:pt idx="3">
                  <c:v>12.891819999999999</c:v>
                </c:pt>
                <c:pt idx="4">
                  <c:v>12.89087</c:v>
                </c:pt>
                <c:pt idx="5">
                  <c:v>12.893330000000001</c:v>
                </c:pt>
                <c:pt idx="6">
                  <c:v>12.893470000000001</c:v>
                </c:pt>
                <c:pt idx="7">
                  <c:v>12.89081</c:v>
                </c:pt>
                <c:pt idx="8">
                  <c:v>12.890129999999999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B2a!$N$5:$N$6</c:f>
              <c:numCache>
                <c:formatCode>0.00</c:formatCode>
                <c:ptCount val="2"/>
                <c:pt idx="0">
                  <c:v>12.209719029907383</c:v>
                </c:pt>
                <c:pt idx="1">
                  <c:v>13.395476674301062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B2a!$E$10:$E$334</c:f>
              <c:numCache>
                <c:formatCode>0.00</c:formatCode>
                <c:ptCount val="325"/>
                <c:pt idx="0">
                  <c:v>36.615569999999998</c:v>
                </c:pt>
                <c:pt idx="1">
                  <c:v>37.013599999999997</c:v>
                </c:pt>
                <c:pt idx="2">
                  <c:v>37.137219999999999</c:v>
                </c:pt>
                <c:pt idx="3">
                  <c:v>37.220199999999998</c:v>
                </c:pt>
                <c:pt idx="4">
                  <c:v>37.204830000000001</c:v>
                </c:pt>
                <c:pt idx="5">
                  <c:v>37.230429999999998</c:v>
                </c:pt>
                <c:pt idx="6">
                  <c:v>37.194600000000001</c:v>
                </c:pt>
                <c:pt idx="7">
                  <c:v>37.137639999999998</c:v>
                </c:pt>
                <c:pt idx="8">
                  <c:v>37.203609999999998</c:v>
                </c:pt>
              </c:numCache>
            </c:numRef>
          </c:xVal>
          <c:yVal>
            <c:numRef>
              <c:f>B2a!$C$10:$C$334</c:f>
              <c:numCache>
                <c:formatCode>0.00</c:formatCode>
                <c:ptCount val="325"/>
                <c:pt idx="0">
                  <c:v>12.87571</c:v>
                </c:pt>
                <c:pt idx="1">
                  <c:v>12.901300000000001</c:v>
                </c:pt>
                <c:pt idx="2">
                  <c:v>12.90131</c:v>
                </c:pt>
                <c:pt idx="3">
                  <c:v>12.90293</c:v>
                </c:pt>
                <c:pt idx="4">
                  <c:v>12.89842</c:v>
                </c:pt>
                <c:pt idx="5">
                  <c:v>12.90747</c:v>
                </c:pt>
                <c:pt idx="6">
                  <c:v>12.893610000000001</c:v>
                </c:pt>
                <c:pt idx="7">
                  <c:v>12.91737</c:v>
                </c:pt>
                <c:pt idx="8">
                  <c:v>12.90133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B2a!$O$5:$O$6</c:f>
              <c:numCache>
                <c:formatCode>0.00</c:formatCode>
                <c:ptCount val="2"/>
                <c:pt idx="0">
                  <c:v>12.223803630784191</c:v>
                </c:pt>
                <c:pt idx="1">
                  <c:v>13.40956127517787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7392"/>
        <c:axId val="351867968"/>
      </c:scatterChart>
      <c:valAx>
        <c:axId val="351867392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7968"/>
        <c:crossesAt val="-10"/>
        <c:crossBetween val="midCat"/>
        <c:majorUnit val="1"/>
      </c:valAx>
      <c:valAx>
        <c:axId val="351867968"/>
        <c:scaling>
          <c:orientation val="minMax"/>
          <c:max val="14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6739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B2b!$H$10:$H$334</c:f>
              <c:numCache>
                <c:formatCode>0.00</c:formatCode>
                <c:ptCount val="325"/>
                <c:pt idx="0">
                  <c:v>37.461035000000003</c:v>
                </c:pt>
                <c:pt idx="1">
                  <c:v>37.907215000000001</c:v>
                </c:pt>
                <c:pt idx="2">
                  <c:v>38.050344999999993</c:v>
                </c:pt>
                <c:pt idx="3">
                  <c:v>38.082509999999999</c:v>
                </c:pt>
                <c:pt idx="4">
                  <c:v>38.132130000000004</c:v>
                </c:pt>
                <c:pt idx="5">
                  <c:v>38.218595000000001</c:v>
                </c:pt>
                <c:pt idx="6">
                  <c:v>38.248069999999998</c:v>
                </c:pt>
                <c:pt idx="7">
                  <c:v>38.298635000000004</c:v>
                </c:pt>
                <c:pt idx="8">
                  <c:v>38.315979999999996</c:v>
                </c:pt>
              </c:numCache>
            </c:numRef>
          </c:xVal>
          <c:yVal>
            <c:numRef>
              <c:f>B2b!$G$10:$G$334</c:f>
              <c:numCache>
                <c:formatCode>0.00</c:formatCode>
                <c:ptCount val="325"/>
                <c:pt idx="0">
                  <c:v>12.87743</c:v>
                </c:pt>
                <c:pt idx="1">
                  <c:v>12.901945</c:v>
                </c:pt>
                <c:pt idx="2">
                  <c:v>12.925615000000001</c:v>
                </c:pt>
                <c:pt idx="3">
                  <c:v>12.923355000000001</c:v>
                </c:pt>
                <c:pt idx="4">
                  <c:v>12.91333</c:v>
                </c:pt>
                <c:pt idx="5">
                  <c:v>12.917159999999999</c:v>
                </c:pt>
                <c:pt idx="6">
                  <c:v>12.92379</c:v>
                </c:pt>
                <c:pt idx="7">
                  <c:v>12.935525</c:v>
                </c:pt>
                <c:pt idx="8">
                  <c:v>12.934445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B2b!$P$5:$P$6</c:f>
              <c:numCache>
                <c:formatCode>0.00</c:formatCode>
                <c:ptCount val="2"/>
                <c:pt idx="0">
                  <c:v>11.770327797960924</c:v>
                </c:pt>
                <c:pt idx="1">
                  <c:v>13.67298131693317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0080"/>
        <c:axId val="351870272"/>
      </c:scatterChart>
      <c:valAx>
        <c:axId val="141230080"/>
        <c:scaling>
          <c:orientation val="minMax"/>
          <c:max val="4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1870272"/>
        <c:crossesAt val="-10"/>
        <c:crossBetween val="midCat"/>
        <c:majorUnit val="1"/>
      </c:valAx>
      <c:valAx>
        <c:axId val="351870272"/>
        <c:scaling>
          <c:orientation val="minMax"/>
          <c:max val="14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23008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380993</xdr:colOff>
      <xdr:row>0</xdr:row>
      <xdr:rowOff>152400</xdr:rowOff>
    </xdr:from>
    <xdr:to>
      <xdr:col>25</xdr:col>
      <xdr:colOff>616269</xdr:colOff>
      <xdr:row>19</xdr:row>
      <xdr:rowOff>336793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3268" y="152400"/>
          <a:ext cx="13703626" cy="74233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228600</xdr:colOff>
      <xdr:row>17</xdr:row>
      <xdr:rowOff>76200</xdr:rowOff>
    </xdr:from>
    <xdr:to>
      <xdr:col>24</xdr:col>
      <xdr:colOff>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E1" sqref="E1"/>
    </sheetView>
  </sheetViews>
  <sheetFormatPr defaultColWidth="12.625" defaultRowHeight="15.75" x14ac:dyDescent="0.25"/>
  <cols>
    <col min="1" max="6" width="12.625" style="19"/>
    <col min="8" max="8" width="12.625" style="19"/>
  </cols>
  <sheetData>
    <row r="1" spans="1:11" s="19" customFormat="1" ht="30" customHeight="1" thickBot="1" x14ac:dyDescent="0.3">
      <c r="A1" s="177" t="s">
        <v>36</v>
      </c>
      <c r="B1" s="178"/>
      <c r="C1" s="178"/>
      <c r="D1" s="179"/>
      <c r="H1" s="57" t="s">
        <v>24</v>
      </c>
      <c r="I1" s="180" t="s">
        <v>48</v>
      </c>
      <c r="J1" s="180"/>
      <c r="K1" s="58" t="s">
        <v>94</v>
      </c>
    </row>
    <row r="2" spans="1:11" s="19" customFormat="1" ht="30" customHeight="1" thickBot="1" x14ac:dyDescent="0.3">
      <c r="A2" s="31"/>
      <c r="B2" s="30" t="s">
        <v>37</v>
      </c>
      <c r="C2" s="30" t="s">
        <v>38</v>
      </c>
      <c r="D2" s="30" t="s">
        <v>39</v>
      </c>
      <c r="E2" s="29" t="s">
        <v>40</v>
      </c>
      <c r="F2" s="29" t="s">
        <v>41</v>
      </c>
      <c r="H2" s="52" t="s">
        <v>81</v>
      </c>
      <c r="I2" s="181" t="s">
        <v>89</v>
      </c>
      <c r="J2" s="181"/>
      <c r="K2" s="53"/>
    </row>
    <row r="3" spans="1:11" s="19" customFormat="1" ht="30" customHeight="1" thickBot="1" x14ac:dyDescent="0.3">
      <c r="A3" s="32" t="s">
        <v>42</v>
      </c>
      <c r="B3" s="30">
        <v>16</v>
      </c>
      <c r="C3" s="30">
        <v>2</v>
      </c>
      <c r="D3" s="30">
        <v>0.16500000000000001</v>
      </c>
      <c r="E3" s="30">
        <v>12</v>
      </c>
      <c r="F3" s="30" t="s">
        <v>43</v>
      </c>
      <c r="H3" s="54" t="s">
        <v>82</v>
      </c>
      <c r="I3" s="181" t="s">
        <v>89</v>
      </c>
      <c r="J3" s="181"/>
      <c r="K3" s="53"/>
    </row>
    <row r="4" spans="1:11" s="19" customFormat="1" ht="30" customHeight="1" thickBot="1" x14ac:dyDescent="0.3">
      <c r="A4" s="32" t="s">
        <v>44</v>
      </c>
      <c r="B4" s="30">
        <v>8</v>
      </c>
      <c r="C4" s="30">
        <v>18</v>
      </c>
      <c r="D4" s="30">
        <v>1.5</v>
      </c>
      <c r="E4" s="30">
        <v>9</v>
      </c>
      <c r="F4" s="30" t="s">
        <v>45</v>
      </c>
      <c r="H4" s="54" t="s">
        <v>83</v>
      </c>
      <c r="I4" s="181" t="s">
        <v>89</v>
      </c>
      <c r="J4" s="181"/>
      <c r="K4" s="53"/>
    </row>
    <row r="5" spans="1:11" s="19" customFormat="1" ht="30" customHeight="1" x14ac:dyDescent="0.25">
      <c r="H5" s="54" t="s">
        <v>84</v>
      </c>
      <c r="I5" s="181" t="s">
        <v>89</v>
      </c>
      <c r="J5" s="181"/>
      <c r="K5" s="53"/>
    </row>
    <row r="6" spans="1:11" s="19" customFormat="1" ht="30" customHeight="1" x14ac:dyDescent="0.25">
      <c r="H6" s="54" t="s">
        <v>85</v>
      </c>
      <c r="I6" s="181" t="s">
        <v>89</v>
      </c>
      <c r="J6" s="181"/>
      <c r="K6" s="53"/>
    </row>
    <row r="7" spans="1:11" s="19" customFormat="1" ht="30" customHeight="1" thickBot="1" x14ac:dyDescent="0.3">
      <c r="H7" s="54" t="s">
        <v>86</v>
      </c>
      <c r="I7" s="181" t="s">
        <v>89</v>
      </c>
      <c r="J7" s="181"/>
      <c r="K7" s="53"/>
    </row>
    <row r="8" spans="1:11" s="19" customFormat="1" ht="30" customHeight="1" thickBot="1" x14ac:dyDescent="0.3">
      <c r="A8" s="177" t="s">
        <v>46</v>
      </c>
      <c r="B8" s="178"/>
      <c r="C8" s="178"/>
      <c r="D8" s="179"/>
      <c r="H8" s="54" t="s">
        <v>87</v>
      </c>
      <c r="I8" s="181" t="s">
        <v>89</v>
      </c>
      <c r="J8" s="181"/>
      <c r="K8" s="53"/>
    </row>
    <row r="9" spans="1:11" s="19" customFormat="1" ht="30" customHeight="1" thickBot="1" x14ac:dyDescent="0.3">
      <c r="A9" s="32" t="s">
        <v>47</v>
      </c>
      <c r="B9" s="30" t="s">
        <v>48</v>
      </c>
      <c r="C9" s="30" t="s">
        <v>49</v>
      </c>
      <c r="D9" s="30" t="s">
        <v>50</v>
      </c>
      <c r="G9" s="5"/>
      <c r="H9" s="54" t="s">
        <v>88</v>
      </c>
      <c r="I9" s="181" t="s">
        <v>89</v>
      </c>
      <c r="J9" s="181"/>
      <c r="K9" s="53"/>
    </row>
    <row r="10" spans="1:11" s="19" customFormat="1" ht="30" customHeight="1" thickBot="1" x14ac:dyDescent="0.3">
      <c r="A10" s="32" t="s">
        <v>51</v>
      </c>
      <c r="B10" s="30" t="s">
        <v>52</v>
      </c>
      <c r="C10" s="30">
        <v>215</v>
      </c>
      <c r="D10" s="30">
        <v>220</v>
      </c>
      <c r="G10" s="5"/>
      <c r="H10" s="54" t="s">
        <v>28</v>
      </c>
      <c r="I10" s="175" t="s">
        <v>90</v>
      </c>
      <c r="J10" s="175"/>
      <c r="K10" s="53">
        <v>220</v>
      </c>
    </row>
    <row r="11" spans="1:11" s="19" customFormat="1" ht="30" customHeight="1" thickBot="1" x14ac:dyDescent="0.3">
      <c r="A11" s="32" t="s">
        <v>53</v>
      </c>
      <c r="B11" s="30" t="s">
        <v>54</v>
      </c>
      <c r="C11" s="30">
        <v>425</v>
      </c>
      <c r="D11" s="30">
        <v>428</v>
      </c>
      <c r="G11" s="5"/>
      <c r="H11" s="54" t="s">
        <v>29</v>
      </c>
      <c r="I11" s="175" t="s">
        <v>53</v>
      </c>
      <c r="J11" s="175"/>
      <c r="K11" s="53">
        <v>428</v>
      </c>
    </row>
    <row r="12" spans="1:11" s="19" customFormat="1" ht="30" customHeight="1" thickBot="1" x14ac:dyDescent="0.3">
      <c r="A12" s="32" t="s">
        <v>55</v>
      </c>
      <c r="B12" s="30" t="s">
        <v>56</v>
      </c>
      <c r="C12" s="30">
        <v>215</v>
      </c>
      <c r="D12" s="30">
        <v>208</v>
      </c>
      <c r="G12" s="5"/>
      <c r="H12" s="54" t="s">
        <v>30</v>
      </c>
      <c r="I12" s="175" t="s">
        <v>91</v>
      </c>
      <c r="J12" s="175"/>
      <c r="K12" s="53">
        <v>208</v>
      </c>
    </row>
    <row r="13" spans="1:11" s="19" customFormat="1" ht="30" customHeight="1" thickBot="1" x14ac:dyDescent="0.3">
      <c r="A13" s="32" t="s">
        <v>57</v>
      </c>
      <c r="B13" s="30" t="s">
        <v>58</v>
      </c>
      <c r="C13" s="30">
        <v>195</v>
      </c>
      <c r="D13" s="30">
        <v>207</v>
      </c>
      <c r="G13" s="5"/>
      <c r="H13" s="54" t="s">
        <v>31</v>
      </c>
      <c r="I13" s="175" t="s">
        <v>57</v>
      </c>
      <c r="J13" s="175"/>
      <c r="K13" s="53">
        <v>207</v>
      </c>
    </row>
    <row r="14" spans="1:11" s="19" customFormat="1" ht="30" customHeight="1" thickBot="1" x14ac:dyDescent="0.3">
      <c r="A14" s="32" t="s">
        <v>59</v>
      </c>
      <c r="B14" s="30" t="s">
        <v>60</v>
      </c>
      <c r="C14" s="30">
        <v>185</v>
      </c>
      <c r="D14" s="30">
        <v>198</v>
      </c>
      <c r="G14" s="5"/>
      <c r="H14" s="54" t="s">
        <v>32</v>
      </c>
      <c r="I14" s="175" t="s">
        <v>95</v>
      </c>
      <c r="J14" s="175"/>
      <c r="K14" s="53">
        <v>198</v>
      </c>
    </row>
    <row r="15" spans="1:11" s="19" customFormat="1" ht="30" customHeight="1" thickBot="1" x14ac:dyDescent="0.3">
      <c r="A15" s="32" t="s">
        <v>61</v>
      </c>
      <c r="B15" s="30" t="s">
        <v>62</v>
      </c>
      <c r="C15" s="30">
        <v>160</v>
      </c>
      <c r="D15" s="30">
        <v>147</v>
      </c>
      <c r="G15" s="5"/>
      <c r="H15" s="54" t="s">
        <v>33</v>
      </c>
      <c r="I15" s="175" t="s">
        <v>92</v>
      </c>
      <c r="J15" s="175"/>
      <c r="K15" s="53">
        <v>147</v>
      </c>
    </row>
    <row r="16" spans="1:11" ht="30" customHeight="1" thickBot="1" x14ac:dyDescent="0.3">
      <c r="A16" s="32" t="s">
        <v>63</v>
      </c>
      <c r="B16" s="30" t="s">
        <v>64</v>
      </c>
      <c r="C16" s="30">
        <v>300</v>
      </c>
      <c r="D16" s="30">
        <v>405</v>
      </c>
      <c r="G16" s="5"/>
      <c r="H16" s="54" t="s">
        <v>34</v>
      </c>
      <c r="I16" s="175" t="s">
        <v>63</v>
      </c>
      <c r="J16" s="175"/>
      <c r="K16" s="53">
        <v>405</v>
      </c>
    </row>
    <row r="17" spans="1:11" ht="30" customHeight="1" thickBot="1" x14ac:dyDescent="0.3">
      <c r="A17" s="32" t="s">
        <v>65</v>
      </c>
      <c r="B17" s="30" t="s">
        <v>66</v>
      </c>
      <c r="C17" s="30">
        <v>215</v>
      </c>
      <c r="D17" s="30">
        <v>170</v>
      </c>
      <c r="G17" s="5"/>
      <c r="H17" s="55" t="s">
        <v>35</v>
      </c>
      <c r="I17" s="176" t="s">
        <v>65</v>
      </c>
      <c r="J17" s="176"/>
      <c r="K17" s="56">
        <v>170</v>
      </c>
    </row>
    <row r="18" spans="1:11" ht="30" customHeight="1" x14ac:dyDescent="0.25">
      <c r="G18" s="5"/>
    </row>
    <row r="19" spans="1:11" ht="30" customHeight="1" x14ac:dyDescent="0.25">
      <c r="G19" s="5"/>
    </row>
    <row r="20" spans="1:11" ht="30" customHeight="1" x14ac:dyDescent="0.25">
      <c r="G20" s="5"/>
    </row>
    <row r="21" spans="1:11" ht="30" customHeight="1" x14ac:dyDescent="0.25">
      <c r="G21" s="5"/>
    </row>
    <row r="22" spans="1:11" ht="30" customHeight="1" x14ac:dyDescent="0.25"/>
    <row r="23" spans="1:11" ht="30" customHeight="1" x14ac:dyDescent="0.25"/>
    <row r="24" spans="1:11" ht="30" customHeight="1" x14ac:dyDescent="0.25"/>
  </sheetData>
  <mergeCells count="19">
    <mergeCell ref="A1:D1"/>
    <mergeCell ref="I12:J12"/>
    <mergeCell ref="I16:J16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5:J15"/>
    <mergeCell ref="I14:J14"/>
    <mergeCell ref="I13:J13"/>
    <mergeCell ref="I17:J17"/>
    <mergeCell ref="I11:J11"/>
    <mergeCell ref="I10:J10"/>
    <mergeCell ref="A8:D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10.732167777777779</v>
      </c>
      <c r="C4" s="23">
        <f t="shared" si="0"/>
        <v>10.727365555555554</v>
      </c>
      <c r="D4" s="23">
        <f t="shared" si="0"/>
        <v>37.244183333333325</v>
      </c>
      <c r="E4" s="23">
        <f t="shared" si="0"/>
        <v>36.999121111111123</v>
      </c>
      <c r="F4" s="23">
        <f t="shared" si="0"/>
        <v>25.022992222222221</v>
      </c>
      <c r="G4" s="23">
        <f t="shared" si="0"/>
        <v>10.729766666666666</v>
      </c>
      <c r="H4" s="6">
        <f t="shared" si="0"/>
        <v>37.121652222222231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1.8911092497379746E-2</v>
      </c>
      <c r="C5" s="23">
        <f t="shared" si="1"/>
        <v>1.8161039418980784E-2</v>
      </c>
      <c r="D5" s="23">
        <f t="shared" si="1"/>
        <v>0.43995219058438662</v>
      </c>
      <c r="E5" s="23">
        <f t="shared" si="1"/>
        <v>0.42286325805289737</v>
      </c>
      <c r="F5" s="23">
        <f t="shared" si="1"/>
        <v>0.23033736842823521</v>
      </c>
      <c r="G5" s="23">
        <f t="shared" si="1"/>
        <v>1.8430953244474441E-2</v>
      </c>
      <c r="H5" s="6">
        <f t="shared" si="1"/>
        <v>0.43054911874337265</v>
      </c>
      <c r="I5" s="23">
        <f>AVERAGE(G10:G331)</f>
        <v>10.729766666666666</v>
      </c>
      <c r="J5" s="23">
        <f>AVERAGE(H10:H331)</f>
        <v>37.121652222222231</v>
      </c>
      <c r="K5" s="23">
        <f>AVERAGE(I10:I331)</f>
        <v>398.3131766778389</v>
      </c>
      <c r="L5" s="23">
        <f>AVERAGE(J10:J331)</f>
        <v>1378.1818393019721</v>
      </c>
      <c r="M5" s="8">
        <v>20</v>
      </c>
      <c r="N5" s="23">
        <f>B$4+$J$6*($M5-D$4)</f>
        <v>10.050874319956113</v>
      </c>
      <c r="O5" s="23">
        <f>C$4+$J$6*($M5-E$4)</f>
        <v>10.055754161855564</v>
      </c>
      <c r="P5" s="6">
        <f>$L$6+$J$6*$M5</f>
        <v>10.053314240903234</v>
      </c>
    </row>
    <row r="6" spans="1:16" x14ac:dyDescent="0.25">
      <c r="A6" s="9" t="s">
        <v>79</v>
      </c>
      <c r="B6" s="10">
        <f>B4+$J$6*($B$1-D4)</f>
        <v>10.762029032460521</v>
      </c>
      <c r="C6" s="10">
        <f>C4+$J$6*($B$1-E4)</f>
        <v>10.76690887435997</v>
      </c>
      <c r="D6" s="10">
        <f>$B$1</f>
        <v>38</v>
      </c>
      <c r="E6" s="10">
        <f>$B$1</f>
        <v>38</v>
      </c>
      <c r="F6" s="10">
        <f>F4</f>
        <v>25.022992222222221</v>
      </c>
      <c r="G6" s="44">
        <f>AVERAGE(B6:C6)</f>
        <v>10.764468953410246</v>
      </c>
      <c r="H6" s="7">
        <f>$B$1</f>
        <v>38</v>
      </c>
      <c r="I6" s="10" t="s">
        <v>71</v>
      </c>
      <c r="J6" s="37">
        <f>(K5-I5*J5)/(L5-J5^2)</f>
        <v>3.9508595139133774E-2</v>
      </c>
      <c r="K6" s="10" t="s">
        <v>72</v>
      </c>
      <c r="L6" s="10">
        <f>(L5*I5-K5*J5)/(L5-J5^2)</f>
        <v>9.2631423381205575</v>
      </c>
      <c r="M6" s="9">
        <v>50</v>
      </c>
      <c r="N6" s="10">
        <f>B$4+$J$6*($M6-D$4)</f>
        <v>11.236132174130127</v>
      </c>
      <c r="O6" s="10">
        <f>C$4+$J$6*($M6-E$4)</f>
        <v>11.241012016029575</v>
      </c>
      <c r="P6" s="7">
        <f>$L$6+$J$6*$M6</f>
        <v>11.238572095077247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5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5" t="s">
        <v>73</v>
      </c>
      <c r="J8" s="15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55">
        <v>1</v>
      </c>
      <c r="B10" s="14">
        <v>10.691509999999999</v>
      </c>
      <c r="C10" s="14">
        <v>10.68872</v>
      </c>
      <c r="D10" s="14">
        <v>36.234969999999997</v>
      </c>
      <c r="E10" s="14">
        <v>36.05639</v>
      </c>
      <c r="F10" s="14">
        <v>24.55481</v>
      </c>
      <c r="G10" s="42">
        <f t="shared" ref="G10:G11" si="2">AVERAGE(B10:C10)</f>
        <v>10.690114999999999</v>
      </c>
      <c r="H10" s="43">
        <f t="shared" ref="H10:H11" si="3">AVERAGE(D10:E10)</f>
        <v>36.145679999999999</v>
      </c>
      <c r="I10" s="38">
        <f>G10*H10</f>
        <v>386.40147595319996</v>
      </c>
      <c r="J10" s="39">
        <f>H10^2</f>
        <v>1306.5101826624</v>
      </c>
    </row>
    <row r="11" spans="1:16" x14ac:dyDescent="0.25">
      <c r="A11" s="8">
        <v>2</v>
      </c>
      <c r="B11" s="14">
        <v>10.72753</v>
      </c>
      <c r="C11" s="14">
        <v>10.724299999999999</v>
      </c>
      <c r="D11" s="13">
        <v>37.014580000000002</v>
      </c>
      <c r="E11" s="13">
        <v>36.821980000000003</v>
      </c>
      <c r="F11" s="13">
        <v>24.767469999999999</v>
      </c>
      <c r="G11" s="14">
        <f t="shared" si="2"/>
        <v>10.725915000000001</v>
      </c>
      <c r="H11" s="24">
        <f t="shared" si="3"/>
        <v>36.918280000000003</v>
      </c>
      <c r="I11" s="35">
        <f t="shared" ref="I11" si="4">G11*H11</f>
        <v>395.98233322620007</v>
      </c>
      <c r="J11" s="40">
        <f t="shared" ref="J11" si="5">H11^2</f>
        <v>1362.9593981584003</v>
      </c>
      <c r="L11" s="5"/>
    </row>
    <row r="12" spans="1:16" x14ac:dyDescent="0.25">
      <c r="A12" s="8">
        <v>3</v>
      </c>
      <c r="B12" s="14">
        <v>10.73462</v>
      </c>
      <c r="C12" s="14">
        <v>10.728289999999999</v>
      </c>
      <c r="D12" s="14">
        <v>37.356870000000001</v>
      </c>
      <c r="E12" s="14">
        <v>37.155270000000002</v>
      </c>
      <c r="F12" s="14">
        <v>24.943020000000001</v>
      </c>
      <c r="G12" s="14">
        <f t="shared" ref="G12:G18" si="6">AVERAGE(B12:C12)</f>
        <v>10.731455</v>
      </c>
      <c r="H12" s="24">
        <f t="shared" ref="H12:H18" si="7">AVERAGE(D12:E12)</f>
        <v>37.256070000000001</v>
      </c>
      <c r="I12" s="35">
        <f t="shared" ref="I12:I18" si="8">G12*H12</f>
        <v>399.81183868185002</v>
      </c>
      <c r="J12" s="40">
        <f t="shared" ref="J12:J18" si="9">H12^2</f>
        <v>1388.0147518449</v>
      </c>
    </row>
    <row r="13" spans="1:16" x14ac:dyDescent="0.25">
      <c r="A13" s="8">
        <v>4</v>
      </c>
      <c r="B13" s="14">
        <v>10.73625</v>
      </c>
      <c r="C13" s="14">
        <v>10.734529999999999</v>
      </c>
      <c r="D13" s="13">
        <v>37.520719999999997</v>
      </c>
      <c r="E13" s="13">
        <v>37.312060000000002</v>
      </c>
      <c r="F13" s="13">
        <v>25.082529999999998</v>
      </c>
      <c r="G13" s="14">
        <f t="shared" si="6"/>
        <v>10.735389999999999</v>
      </c>
      <c r="H13" s="24">
        <f t="shared" si="7"/>
        <v>37.41639</v>
      </c>
      <c r="I13" s="35">
        <f t="shared" si="8"/>
        <v>401.67953904209998</v>
      </c>
      <c r="J13" s="40">
        <f t="shared" si="9"/>
        <v>1399.9862406320999</v>
      </c>
    </row>
    <row r="14" spans="1:16" x14ac:dyDescent="0.25">
      <c r="A14" s="8">
        <v>5</v>
      </c>
      <c r="B14" s="14">
        <v>10.741849999999999</v>
      </c>
      <c r="C14" s="14">
        <v>10.739560000000001</v>
      </c>
      <c r="D14" s="13">
        <v>37.624479999999998</v>
      </c>
      <c r="E14" s="13">
        <v>37.401890000000002</v>
      </c>
      <c r="F14" s="13">
        <v>25.198589999999999</v>
      </c>
      <c r="G14" s="14">
        <f t="shared" si="6"/>
        <v>10.740705</v>
      </c>
      <c r="H14" s="24">
        <f t="shared" si="7"/>
        <v>37.513185</v>
      </c>
      <c r="I14" s="35">
        <f t="shared" si="8"/>
        <v>402.91805369542499</v>
      </c>
      <c r="J14" s="40">
        <f t="shared" si="9"/>
        <v>1407.239048844225</v>
      </c>
    </row>
    <row r="15" spans="1:16" x14ac:dyDescent="0.25">
      <c r="A15" s="8">
        <v>6</v>
      </c>
      <c r="B15" s="14">
        <v>10.76459</v>
      </c>
      <c r="C15" s="14">
        <v>10.756959999999999</v>
      </c>
      <c r="D15" s="13">
        <v>37.662790000000001</v>
      </c>
      <c r="E15" s="13">
        <v>37.378810000000001</v>
      </c>
      <c r="F15" s="13">
        <v>25.265720000000002</v>
      </c>
      <c r="G15" s="14">
        <f t="shared" si="6"/>
        <v>10.760774999999999</v>
      </c>
      <c r="H15" s="24">
        <f t="shared" si="7"/>
        <v>37.520800000000001</v>
      </c>
      <c r="I15" s="35">
        <f t="shared" si="8"/>
        <v>403.75288661999997</v>
      </c>
      <c r="J15" s="40">
        <f t="shared" si="9"/>
        <v>1407.81043264</v>
      </c>
    </row>
    <row r="16" spans="1:16" x14ac:dyDescent="0.25">
      <c r="A16" s="8">
        <v>7</v>
      </c>
      <c r="B16" s="14">
        <v>10.73002</v>
      </c>
      <c r="C16" s="14">
        <v>10.72885</v>
      </c>
      <c r="D16" s="13">
        <v>37.437829999999998</v>
      </c>
      <c r="E16" s="13">
        <v>37.161920000000002</v>
      </c>
      <c r="F16" s="13">
        <v>25.180890000000002</v>
      </c>
      <c r="G16" s="14">
        <f t="shared" si="6"/>
        <v>10.729434999999999</v>
      </c>
      <c r="H16" s="24">
        <f t="shared" si="7"/>
        <v>37.299875</v>
      </c>
      <c r="I16" s="35">
        <f t="shared" si="8"/>
        <v>400.20658432062493</v>
      </c>
      <c r="J16" s="40">
        <f t="shared" si="9"/>
        <v>1391.2806750156251</v>
      </c>
    </row>
    <row r="17" spans="1:15" x14ac:dyDescent="0.25">
      <c r="A17" s="8">
        <v>8</v>
      </c>
      <c r="B17" s="14">
        <v>10.734170000000001</v>
      </c>
      <c r="C17" s="14">
        <v>10.720280000000001</v>
      </c>
      <c r="D17" s="14">
        <v>37.273919999999997</v>
      </c>
      <c r="E17" s="14">
        <v>36.928780000000003</v>
      </c>
      <c r="F17" s="14">
        <v>25.131799999999998</v>
      </c>
      <c r="G17" s="14">
        <f t="shared" si="6"/>
        <v>10.727225000000001</v>
      </c>
      <c r="H17" s="24">
        <f t="shared" si="7"/>
        <v>37.101349999999996</v>
      </c>
      <c r="I17" s="35">
        <f t="shared" si="8"/>
        <v>397.99452925374999</v>
      </c>
      <c r="J17" s="40">
        <f t="shared" si="9"/>
        <v>1376.5101718224998</v>
      </c>
    </row>
    <row r="18" spans="1:15" x14ac:dyDescent="0.25">
      <c r="A18" s="8">
        <v>9</v>
      </c>
      <c r="B18" s="14">
        <v>10.72897</v>
      </c>
      <c r="C18" s="14">
        <v>10.7248</v>
      </c>
      <c r="D18" s="14">
        <v>37.071489999999997</v>
      </c>
      <c r="E18" s="14">
        <v>36.774990000000003</v>
      </c>
      <c r="F18" s="14">
        <v>25.082100000000001</v>
      </c>
      <c r="G18" s="14">
        <f t="shared" si="6"/>
        <v>10.726884999999999</v>
      </c>
      <c r="H18" s="24">
        <f t="shared" si="7"/>
        <v>36.92324</v>
      </c>
      <c r="I18" s="35">
        <f t="shared" si="8"/>
        <v>396.0713493074</v>
      </c>
      <c r="J18" s="40">
        <f t="shared" si="9"/>
        <v>1363.3256520975999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12.878518000000001</v>
      </c>
      <c r="C4" s="23">
        <f t="shared" si="0"/>
        <v>12.906736</v>
      </c>
      <c r="D4" s="23">
        <f t="shared" si="0"/>
        <v>36.525933333333327</v>
      </c>
      <c r="E4" s="23">
        <f t="shared" si="0"/>
        <v>36.545790333333329</v>
      </c>
      <c r="F4" s="23">
        <f t="shared" si="0"/>
        <v>24.006057333333334</v>
      </c>
      <c r="G4" s="23">
        <f t="shared" si="0"/>
        <v>12.892627000000001</v>
      </c>
      <c r="H4" s="6">
        <f t="shared" si="0"/>
        <v>36.535861833333321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1.7160636271460795E-2</v>
      </c>
      <c r="C5" s="23">
        <f t="shared" si="1"/>
        <v>2.0999815204441368E-2</v>
      </c>
      <c r="D5" s="23">
        <f t="shared" si="1"/>
        <v>0.53938728407609771</v>
      </c>
      <c r="E5" s="23">
        <f t="shared" si="1"/>
        <v>0.53064683516007383</v>
      </c>
      <c r="F5" s="23">
        <f t="shared" si="1"/>
        <v>0.53472668561601167</v>
      </c>
      <c r="G5" s="23">
        <f t="shared" si="1"/>
        <v>1.863378099414956E-2</v>
      </c>
      <c r="H5" s="6">
        <f t="shared" si="1"/>
        <v>0.53481935254278368</v>
      </c>
      <c r="I5" s="23">
        <f>AVERAGE(G10:G331)</f>
        <v>12.892627000000001</v>
      </c>
      <c r="J5" s="23">
        <f>AVERAGE(H10:H331)</f>
        <v>36.535861833333321</v>
      </c>
      <c r="K5" s="23">
        <f>AVERAGE(I10:I331)</f>
        <v>471.05254970857084</v>
      </c>
      <c r="L5" s="23">
        <f>AVERAGE(J10:J331)</f>
        <v>1335.145697252949</v>
      </c>
      <c r="M5" s="8">
        <v>20</v>
      </c>
      <c r="N5" s="23">
        <f>B$4+$J$6*($M5-D$4)</f>
        <v>12.322011997039279</v>
      </c>
      <c r="O5" s="23">
        <f>C$4+$J$6*($M5-E$4)</f>
        <v>12.349561318334246</v>
      </c>
      <c r="P5" s="6">
        <f>$L$6+$J$6*$M5</f>
        <v>12.335786657683535</v>
      </c>
    </row>
    <row r="6" spans="1:16" x14ac:dyDescent="0.25">
      <c r="A6" s="9" t="s">
        <v>79</v>
      </c>
      <c r="B6" s="10">
        <f>B4+$J$6*($B$1-D4)</f>
        <v>12.928156766671634</v>
      </c>
      <c r="C6" s="10">
        <f>C4+$J$6*($B$1-E4)</f>
        <v>12.9557060879666</v>
      </c>
      <c r="D6" s="10">
        <f>$B$1</f>
        <v>38</v>
      </c>
      <c r="E6" s="10">
        <f>$B$1</f>
        <v>38</v>
      </c>
      <c r="F6" s="10">
        <f>F4</f>
        <v>24.006057333333334</v>
      </c>
      <c r="G6" s="44">
        <f>AVERAGE(B6:C6)</f>
        <v>12.941931427319117</v>
      </c>
      <c r="H6" s="7">
        <f>$B$1</f>
        <v>38</v>
      </c>
      <c r="I6" s="10" t="s">
        <v>71</v>
      </c>
      <c r="J6" s="37">
        <f>(K5-I5*J5)/(L5-J5^2)</f>
        <v>3.367470942401974E-2</v>
      </c>
      <c r="K6" s="10" t="s">
        <v>72</v>
      </c>
      <c r="L6" s="10">
        <f>(L5*I5-K5*J5)/(L5-J5^2)</f>
        <v>11.662292469203139</v>
      </c>
      <c r="M6" s="9">
        <v>50</v>
      </c>
      <c r="N6" s="10">
        <f>B$4+$J$6*($M6-D$4)</f>
        <v>13.332253279759872</v>
      </c>
      <c r="O6" s="10">
        <f>C$4+$J$6*($M6-E$4)</f>
        <v>13.359802601054838</v>
      </c>
      <c r="P6" s="7">
        <f>$L$6+$J$6*$M6</f>
        <v>13.346027940404127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23">
        <v>12.902089999999999</v>
      </c>
      <c r="C10" s="23">
        <v>12.911989999999999</v>
      </c>
      <c r="D10" s="23">
        <v>37.287100000000002</v>
      </c>
      <c r="E10" s="23">
        <v>37.26887</v>
      </c>
      <c r="F10" s="23">
        <v>24.755279999999999</v>
      </c>
      <c r="G10" s="42">
        <f t="shared" ref="G10:G17" si="2">AVERAGE(B10:C10)</f>
        <v>12.907039999999999</v>
      </c>
      <c r="H10" s="43">
        <f t="shared" ref="H10:H17" si="3">AVERAGE(D10:E10)</f>
        <v>37.277985000000001</v>
      </c>
      <c r="I10" s="38">
        <f>G10*H10</f>
        <v>481.14844351439996</v>
      </c>
      <c r="J10" s="39">
        <f>H10^2</f>
        <v>1389.648165660225</v>
      </c>
    </row>
    <row r="11" spans="1:16" x14ac:dyDescent="0.25">
      <c r="A11" s="8">
        <v>2</v>
      </c>
      <c r="B11" s="23">
        <v>12.91253</v>
      </c>
      <c r="C11" s="23">
        <v>12.933590000000001</v>
      </c>
      <c r="D11" s="23">
        <v>37.604610000000001</v>
      </c>
      <c r="E11" s="23">
        <v>37.57752</v>
      </c>
      <c r="F11" s="23">
        <v>24.788309999999999</v>
      </c>
      <c r="G11" s="14">
        <f t="shared" si="2"/>
        <v>12.92306</v>
      </c>
      <c r="H11" s="24">
        <f t="shared" si="3"/>
        <v>37.591065</v>
      </c>
      <c r="I11" s="35">
        <f t="shared" ref="I11:I17" si="4">G11*H11</f>
        <v>485.79158845889998</v>
      </c>
      <c r="J11" s="40">
        <f t="shared" ref="J11:J17" si="5">H11^2</f>
        <v>1413.088167834225</v>
      </c>
      <c r="L11" s="5"/>
    </row>
    <row r="12" spans="1:16" x14ac:dyDescent="0.25">
      <c r="A12" s="8">
        <v>3</v>
      </c>
      <c r="B12" s="23">
        <v>12.90972</v>
      </c>
      <c r="C12" s="23">
        <v>12.95073</v>
      </c>
      <c r="D12" s="23">
        <v>37.637680000000003</v>
      </c>
      <c r="E12" s="23">
        <v>37.60586</v>
      </c>
      <c r="F12" s="23">
        <v>24.80104</v>
      </c>
      <c r="G12" s="14">
        <f t="shared" si="2"/>
        <v>12.930225</v>
      </c>
      <c r="H12" s="24">
        <f t="shared" si="3"/>
        <v>37.621769999999998</v>
      </c>
      <c r="I12" s="35">
        <f t="shared" si="4"/>
        <v>486.45795099825</v>
      </c>
      <c r="J12" s="40">
        <f t="shared" si="5"/>
        <v>1415.3975779328998</v>
      </c>
    </row>
    <row r="13" spans="1:16" x14ac:dyDescent="0.25">
      <c r="A13" s="8">
        <v>4</v>
      </c>
      <c r="B13" s="23">
        <v>12.90887</v>
      </c>
      <c r="C13" s="23">
        <v>12.936120000000001</v>
      </c>
      <c r="D13" s="23">
        <v>37.645620000000001</v>
      </c>
      <c r="E13" s="23">
        <v>37.657150000000001</v>
      </c>
      <c r="F13" s="23">
        <v>24.831710000000001</v>
      </c>
      <c r="G13" s="14">
        <f t="shared" si="2"/>
        <v>12.922495000000001</v>
      </c>
      <c r="H13" s="24">
        <f t="shared" si="3"/>
        <v>37.651385000000005</v>
      </c>
      <c r="I13" s="35">
        <f t="shared" si="4"/>
        <v>486.5498344055751</v>
      </c>
      <c r="J13" s="40">
        <f t="shared" si="5"/>
        <v>1417.6267924182253</v>
      </c>
    </row>
    <row r="14" spans="1:16" x14ac:dyDescent="0.25">
      <c r="A14" s="8">
        <v>5</v>
      </c>
      <c r="B14" s="23">
        <v>12.922269999999999</v>
      </c>
      <c r="C14" s="23">
        <v>12.95336</v>
      </c>
      <c r="D14" s="23">
        <v>37.68139</v>
      </c>
      <c r="E14" s="23">
        <v>37.690950000000001</v>
      </c>
      <c r="F14" s="23">
        <v>24.8462</v>
      </c>
      <c r="G14" s="14">
        <f t="shared" si="2"/>
        <v>12.937815000000001</v>
      </c>
      <c r="H14" s="24">
        <f t="shared" si="3"/>
        <v>37.686170000000004</v>
      </c>
      <c r="I14" s="35">
        <f t="shared" si="4"/>
        <v>487.57669551855008</v>
      </c>
      <c r="J14" s="40">
        <f t="shared" si="5"/>
        <v>1420.2474092689004</v>
      </c>
    </row>
    <row r="15" spans="1:16" x14ac:dyDescent="0.25">
      <c r="A15" s="8">
        <v>6</v>
      </c>
      <c r="B15" s="23">
        <v>12.90161</v>
      </c>
      <c r="C15" s="23">
        <v>12.95632</v>
      </c>
      <c r="D15" s="23">
        <v>37.300530000000002</v>
      </c>
      <c r="E15" s="23">
        <v>37.334249999999997</v>
      </c>
      <c r="F15" s="23">
        <v>24.755289999999999</v>
      </c>
      <c r="G15" s="14">
        <f t="shared" si="2"/>
        <v>12.928965</v>
      </c>
      <c r="H15" s="24">
        <f t="shared" si="3"/>
        <v>37.317390000000003</v>
      </c>
      <c r="I15" s="35">
        <f t="shared" si="4"/>
        <v>482.47522920135003</v>
      </c>
      <c r="J15" s="40">
        <f t="shared" si="5"/>
        <v>1392.5875964121003</v>
      </c>
    </row>
    <row r="16" spans="1:16" x14ac:dyDescent="0.25">
      <c r="A16" s="8">
        <v>7</v>
      </c>
      <c r="B16" s="23">
        <v>12.895619999999999</v>
      </c>
      <c r="C16" s="23">
        <v>12.931179999999999</v>
      </c>
      <c r="D16" s="23">
        <v>36.942160000000001</v>
      </c>
      <c r="E16" s="23">
        <v>36.991390000000003</v>
      </c>
      <c r="F16" s="23">
        <v>24.647320000000001</v>
      </c>
      <c r="G16" s="14">
        <f t="shared" si="2"/>
        <v>12.913399999999999</v>
      </c>
      <c r="H16" s="24">
        <f t="shared" si="3"/>
        <v>36.966774999999998</v>
      </c>
      <c r="I16" s="35">
        <f t="shared" si="4"/>
        <v>477.36675228499996</v>
      </c>
      <c r="J16" s="40">
        <f t="shared" si="5"/>
        <v>1366.5424539006249</v>
      </c>
    </row>
    <row r="17" spans="1:15" x14ac:dyDescent="0.25">
      <c r="A17" s="8">
        <v>8</v>
      </c>
      <c r="B17" s="23">
        <v>12.882009999999999</v>
      </c>
      <c r="C17" s="23">
        <v>12.909470000000001</v>
      </c>
      <c r="D17" s="23">
        <v>36.660730000000001</v>
      </c>
      <c r="E17" s="23">
        <v>36.710169999999998</v>
      </c>
      <c r="F17" s="23">
        <v>24.534369999999999</v>
      </c>
      <c r="G17" s="14">
        <f t="shared" si="2"/>
        <v>12.89574</v>
      </c>
      <c r="H17" s="24">
        <f t="shared" si="3"/>
        <v>36.685450000000003</v>
      </c>
      <c r="I17" s="35">
        <f t="shared" si="4"/>
        <v>473.08602498300002</v>
      </c>
      <c r="J17" s="40">
        <f t="shared" si="5"/>
        <v>1345.8222417025002</v>
      </c>
    </row>
    <row r="18" spans="1:15" x14ac:dyDescent="0.25">
      <c r="A18" s="8">
        <v>9</v>
      </c>
      <c r="B18" s="23">
        <v>12.88067</v>
      </c>
      <c r="C18" s="23">
        <v>12.915319999999999</v>
      </c>
      <c r="D18" s="23">
        <v>36.479480000000002</v>
      </c>
      <c r="E18" s="23">
        <v>36.52319</v>
      </c>
      <c r="F18" s="23">
        <v>24.4116</v>
      </c>
      <c r="G18" s="14">
        <f t="shared" ref="G18:G39" si="6">AVERAGE(B18:C18)</f>
        <v>12.897995</v>
      </c>
      <c r="H18" s="24">
        <f t="shared" ref="H18:H39" si="7">AVERAGE(D18:E18)</f>
        <v>36.501334999999997</v>
      </c>
      <c r="I18" s="35">
        <f t="shared" ref="I18:I39" si="8">G18*H18</f>
        <v>470.79403632332497</v>
      </c>
      <c r="J18" s="40">
        <f t="shared" ref="J18:J39" si="9">H18^2</f>
        <v>1332.3474567822248</v>
      </c>
    </row>
    <row r="19" spans="1:15" x14ac:dyDescent="0.25">
      <c r="A19" s="8">
        <v>10</v>
      </c>
      <c r="B19" s="23">
        <v>12.871449999999999</v>
      </c>
      <c r="C19" s="23">
        <v>12.91264</v>
      </c>
      <c r="D19" s="23">
        <v>36.376980000000003</v>
      </c>
      <c r="E19" s="23">
        <v>36.418950000000002</v>
      </c>
      <c r="F19" s="23">
        <v>24.298570000000002</v>
      </c>
      <c r="G19" s="14">
        <f t="shared" si="6"/>
        <v>12.892045</v>
      </c>
      <c r="H19" s="24">
        <f t="shared" si="7"/>
        <v>36.397964999999999</v>
      </c>
      <c r="I19" s="35">
        <f t="shared" si="8"/>
        <v>469.24420268842499</v>
      </c>
      <c r="J19" s="40">
        <f t="shared" si="9"/>
        <v>1324.811856141225</v>
      </c>
    </row>
    <row r="20" spans="1:15" x14ac:dyDescent="0.25">
      <c r="A20" s="8">
        <v>11</v>
      </c>
      <c r="B20" s="23">
        <v>12.87105</v>
      </c>
      <c r="C20" s="23">
        <v>12.90269</v>
      </c>
      <c r="D20" s="23">
        <v>36.265520000000002</v>
      </c>
      <c r="E20" s="23">
        <v>36.307699999999997</v>
      </c>
      <c r="F20" s="23">
        <v>24.19341</v>
      </c>
      <c r="G20" s="14">
        <f t="shared" si="6"/>
        <v>12.88687</v>
      </c>
      <c r="H20" s="24">
        <f t="shared" si="7"/>
        <v>36.286609999999996</v>
      </c>
      <c r="I20" s="35">
        <f t="shared" si="8"/>
        <v>467.62082581069996</v>
      </c>
      <c r="J20" s="40">
        <f t="shared" si="9"/>
        <v>1316.7180652920997</v>
      </c>
    </row>
    <row r="21" spans="1:15" x14ac:dyDescent="0.25">
      <c r="A21" s="8">
        <v>12</v>
      </c>
      <c r="B21" s="23">
        <v>12.871359999999999</v>
      </c>
      <c r="C21" s="23">
        <v>12.903320000000001</v>
      </c>
      <c r="D21" s="23">
        <v>36.223979999999997</v>
      </c>
      <c r="E21" s="23">
        <v>36.283709999999999</v>
      </c>
      <c r="F21" s="23">
        <v>24.11712</v>
      </c>
      <c r="G21" s="14">
        <f t="shared" si="6"/>
        <v>12.88734</v>
      </c>
      <c r="H21" s="24">
        <f t="shared" si="7"/>
        <v>36.253844999999998</v>
      </c>
      <c r="I21" s="35">
        <f t="shared" si="8"/>
        <v>467.21562682229995</v>
      </c>
      <c r="J21" s="40">
        <f t="shared" si="9"/>
        <v>1314.341277284025</v>
      </c>
    </row>
    <row r="22" spans="1:15" x14ac:dyDescent="0.25">
      <c r="A22" s="8">
        <v>13</v>
      </c>
      <c r="B22" s="23">
        <v>12.870760000000001</v>
      </c>
      <c r="C22" s="23">
        <v>12.899419999999999</v>
      </c>
      <c r="D22" s="23">
        <v>36.2333</v>
      </c>
      <c r="E22" s="23">
        <v>36.297110000000004</v>
      </c>
      <c r="F22" s="23">
        <v>24.052700000000002</v>
      </c>
      <c r="G22" s="14">
        <f t="shared" si="6"/>
        <v>12.88509</v>
      </c>
      <c r="H22" s="24">
        <f t="shared" si="7"/>
        <v>36.265205000000002</v>
      </c>
      <c r="I22" s="35">
        <f t="shared" si="8"/>
        <v>467.28043029345002</v>
      </c>
      <c r="J22" s="40">
        <f t="shared" si="9"/>
        <v>1315.165093692025</v>
      </c>
    </row>
    <row r="23" spans="1:15" x14ac:dyDescent="0.25">
      <c r="A23" s="8">
        <v>14</v>
      </c>
      <c r="B23" s="23">
        <v>12.866339999999999</v>
      </c>
      <c r="C23" s="23">
        <v>12.89664</v>
      </c>
      <c r="D23" s="23">
        <v>36.194070000000004</v>
      </c>
      <c r="E23" s="23">
        <v>36.25517</v>
      </c>
      <c r="F23" s="23">
        <v>23.9802</v>
      </c>
      <c r="G23" s="14">
        <f t="shared" si="6"/>
        <v>12.881489999999999</v>
      </c>
      <c r="H23" s="24">
        <f t="shared" si="7"/>
        <v>36.224620000000002</v>
      </c>
      <c r="I23" s="35">
        <f t="shared" si="8"/>
        <v>466.62708028380001</v>
      </c>
      <c r="J23" s="40">
        <f t="shared" si="9"/>
        <v>1312.2230941444002</v>
      </c>
    </row>
    <row r="24" spans="1:15" x14ac:dyDescent="0.25">
      <c r="A24" s="8">
        <v>15</v>
      </c>
      <c r="B24" s="23">
        <v>12.86806</v>
      </c>
      <c r="C24" s="23">
        <v>12.890890000000001</v>
      </c>
      <c r="D24" s="23">
        <v>36.156399999999998</v>
      </c>
      <c r="E24" s="23">
        <v>36.21837</v>
      </c>
      <c r="F24" s="23">
        <v>23.917449999999999</v>
      </c>
      <c r="G24" s="14">
        <f t="shared" si="6"/>
        <v>12.879474999999999</v>
      </c>
      <c r="H24" s="24">
        <f t="shared" si="7"/>
        <v>36.187384999999999</v>
      </c>
      <c r="I24" s="35">
        <f t="shared" si="8"/>
        <v>466.07452042287497</v>
      </c>
      <c r="J24" s="40">
        <f t="shared" si="9"/>
        <v>1309.5268331382249</v>
      </c>
    </row>
    <row r="25" spans="1:15" x14ac:dyDescent="0.25">
      <c r="A25" s="8">
        <v>16</v>
      </c>
      <c r="B25" s="23">
        <v>12.869009999999999</v>
      </c>
      <c r="C25" s="23">
        <v>12.8992</v>
      </c>
      <c r="D25" s="23">
        <v>36.203850000000003</v>
      </c>
      <c r="E25" s="23">
        <v>36.241770000000002</v>
      </c>
      <c r="F25" s="23">
        <v>23.858599999999999</v>
      </c>
      <c r="G25" s="14">
        <f t="shared" si="6"/>
        <v>12.884105</v>
      </c>
      <c r="H25" s="24">
        <f t="shared" si="7"/>
        <v>36.222810000000003</v>
      </c>
      <c r="I25" s="35">
        <f t="shared" si="8"/>
        <v>466.69848743505003</v>
      </c>
      <c r="J25" s="40">
        <f t="shared" si="9"/>
        <v>1312.0919642961003</v>
      </c>
    </row>
    <row r="26" spans="1:15" x14ac:dyDescent="0.25">
      <c r="A26" s="8">
        <v>17</v>
      </c>
      <c r="B26" s="23">
        <v>12.869300000000001</v>
      </c>
      <c r="C26" s="23">
        <v>12.893000000000001</v>
      </c>
      <c r="D26" s="23">
        <v>36.2395</v>
      </c>
      <c r="E26" s="23">
        <v>36.278730000000003</v>
      </c>
      <c r="F26" s="23">
        <v>23.799479999999999</v>
      </c>
      <c r="G26" s="14">
        <f t="shared" si="6"/>
        <v>12.881150000000002</v>
      </c>
      <c r="H26" s="24">
        <f t="shared" si="7"/>
        <v>36.259115000000001</v>
      </c>
      <c r="I26" s="35">
        <f t="shared" si="8"/>
        <v>467.05909918225007</v>
      </c>
      <c r="J26" s="40">
        <f t="shared" si="9"/>
        <v>1314.7234205832251</v>
      </c>
      <c r="L26" s="22"/>
      <c r="M26" s="22"/>
      <c r="N26" s="22"/>
      <c r="O26" s="22"/>
    </row>
    <row r="27" spans="1:15" x14ac:dyDescent="0.25">
      <c r="A27" s="8">
        <v>18</v>
      </c>
      <c r="B27" s="23">
        <v>12.87017</v>
      </c>
      <c r="C27" s="23">
        <v>12.899480000000001</v>
      </c>
      <c r="D27" s="23">
        <v>36.230490000000003</v>
      </c>
      <c r="E27" s="23">
        <v>36.266150000000003</v>
      </c>
      <c r="F27" s="23">
        <v>23.752600000000001</v>
      </c>
      <c r="G27" s="14">
        <f t="shared" si="6"/>
        <v>12.884824999999999</v>
      </c>
      <c r="H27" s="24">
        <f t="shared" si="7"/>
        <v>36.248320000000007</v>
      </c>
      <c r="I27" s="35">
        <f t="shared" si="8"/>
        <v>467.05325974400006</v>
      </c>
      <c r="J27" s="40">
        <f t="shared" si="9"/>
        <v>1313.9407028224005</v>
      </c>
      <c r="L27" s="22"/>
      <c r="M27" s="22"/>
      <c r="N27" s="22"/>
      <c r="O27" s="22"/>
    </row>
    <row r="28" spans="1:15" x14ac:dyDescent="0.25">
      <c r="A28" s="8">
        <v>19</v>
      </c>
      <c r="B28" s="23">
        <v>12.86744</v>
      </c>
      <c r="C28" s="23">
        <v>12.89325</v>
      </c>
      <c r="D28" s="23">
        <v>36.22457</v>
      </c>
      <c r="E28" s="23">
        <v>36.24924</v>
      </c>
      <c r="F28" s="23">
        <v>23.701160000000002</v>
      </c>
      <c r="G28" s="14">
        <f t="shared" si="6"/>
        <v>12.880345</v>
      </c>
      <c r="H28" s="24">
        <f t="shared" si="7"/>
        <v>36.236905</v>
      </c>
      <c r="I28" s="35">
        <f t="shared" si="8"/>
        <v>466.74383813222499</v>
      </c>
      <c r="J28" s="40">
        <f t="shared" si="9"/>
        <v>1313.113283979025</v>
      </c>
      <c r="L28" s="22"/>
      <c r="M28" s="22"/>
      <c r="N28" s="22"/>
      <c r="O28" s="22"/>
    </row>
    <row r="29" spans="1:15" x14ac:dyDescent="0.25">
      <c r="A29" s="8">
        <v>20</v>
      </c>
      <c r="B29" s="23">
        <v>12.86816</v>
      </c>
      <c r="C29" s="23">
        <v>12.90076</v>
      </c>
      <c r="D29" s="23">
        <v>36.183369999999996</v>
      </c>
      <c r="E29" s="23">
        <v>36.216329999999999</v>
      </c>
      <c r="F29" s="23">
        <v>23.64798</v>
      </c>
      <c r="G29" s="14">
        <f t="shared" si="6"/>
        <v>12.884460000000001</v>
      </c>
      <c r="H29" s="24">
        <f t="shared" si="7"/>
        <v>36.199849999999998</v>
      </c>
      <c r="I29" s="35">
        <f t="shared" si="8"/>
        <v>466.41551933099998</v>
      </c>
      <c r="J29" s="40">
        <f t="shared" si="9"/>
        <v>1310.4291400225</v>
      </c>
      <c r="L29" s="22"/>
      <c r="M29" s="22"/>
      <c r="N29" s="22"/>
      <c r="O29" s="22"/>
    </row>
    <row r="30" spans="1:15" x14ac:dyDescent="0.25">
      <c r="A30" s="8">
        <v>21</v>
      </c>
      <c r="B30" s="23">
        <v>12.86795</v>
      </c>
      <c r="C30" s="23">
        <v>12.892910000000001</v>
      </c>
      <c r="D30" s="23">
        <v>36.132750000000001</v>
      </c>
      <c r="E30" s="23">
        <v>36.159219999999998</v>
      </c>
      <c r="F30" s="23">
        <v>23.607289999999999</v>
      </c>
      <c r="G30" s="14">
        <f t="shared" si="6"/>
        <v>12.88043</v>
      </c>
      <c r="H30" s="24">
        <f t="shared" si="7"/>
        <v>36.145984999999996</v>
      </c>
      <c r="I30" s="35">
        <f t="shared" si="8"/>
        <v>465.57582957354998</v>
      </c>
      <c r="J30" s="40">
        <f t="shared" si="9"/>
        <v>1306.5322316202248</v>
      </c>
      <c r="L30" s="22"/>
      <c r="M30" s="22"/>
      <c r="N30" s="22"/>
      <c r="O30" s="22"/>
    </row>
    <row r="31" spans="1:15" x14ac:dyDescent="0.25">
      <c r="A31" s="8">
        <v>22</v>
      </c>
      <c r="B31" s="23">
        <v>12.87064</v>
      </c>
      <c r="C31" s="23">
        <v>12.89038</v>
      </c>
      <c r="D31" s="23">
        <v>36.226619999999997</v>
      </c>
      <c r="E31" s="23">
        <v>36.224910000000001</v>
      </c>
      <c r="F31" s="23">
        <v>23.567319999999999</v>
      </c>
      <c r="G31" s="14">
        <f t="shared" si="6"/>
        <v>12.880510000000001</v>
      </c>
      <c r="H31" s="24">
        <f t="shared" si="7"/>
        <v>36.225764999999996</v>
      </c>
      <c r="I31" s="35">
        <f t="shared" si="8"/>
        <v>466.60632834014996</v>
      </c>
      <c r="J31" s="40">
        <f t="shared" si="9"/>
        <v>1312.3060498352247</v>
      </c>
      <c r="L31" s="22"/>
      <c r="M31" s="22"/>
      <c r="N31" s="22"/>
      <c r="O31" s="22"/>
    </row>
    <row r="32" spans="1:15" x14ac:dyDescent="0.25">
      <c r="A32" s="8">
        <v>23</v>
      </c>
      <c r="B32" s="23">
        <v>12.868550000000001</v>
      </c>
      <c r="C32" s="23">
        <v>12.897919999999999</v>
      </c>
      <c r="D32" s="23">
        <v>36.191180000000003</v>
      </c>
      <c r="E32" s="23">
        <v>36.220399999999998</v>
      </c>
      <c r="F32" s="23">
        <v>23.528410000000001</v>
      </c>
      <c r="G32" s="14">
        <f t="shared" si="6"/>
        <v>12.883234999999999</v>
      </c>
      <c r="H32" s="24">
        <f t="shared" si="7"/>
        <v>36.20579</v>
      </c>
      <c r="I32" s="35">
        <f t="shared" si="8"/>
        <v>466.44770093064994</v>
      </c>
      <c r="J32" s="40">
        <f t="shared" si="9"/>
        <v>1310.8592295241001</v>
      </c>
      <c r="L32" s="22"/>
      <c r="M32" s="22"/>
      <c r="N32" s="22"/>
      <c r="O32" s="22"/>
    </row>
    <row r="33" spans="1:15" x14ac:dyDescent="0.25">
      <c r="A33" s="8">
        <v>24</v>
      </c>
      <c r="B33" s="23">
        <v>12.865830000000001</v>
      </c>
      <c r="C33" s="23">
        <v>12.873570000000001</v>
      </c>
      <c r="D33" s="23">
        <v>36.202770000000001</v>
      </c>
      <c r="E33" s="23">
        <v>36.184359999999998</v>
      </c>
      <c r="F33" s="23">
        <v>23.492249999999999</v>
      </c>
      <c r="G33" s="14">
        <f t="shared" si="6"/>
        <v>12.869700000000002</v>
      </c>
      <c r="H33" s="24">
        <f t="shared" si="7"/>
        <v>36.193565</v>
      </c>
      <c r="I33" s="35">
        <f t="shared" si="8"/>
        <v>465.80032348050008</v>
      </c>
      <c r="J33" s="40">
        <f t="shared" si="9"/>
        <v>1309.974147409225</v>
      </c>
      <c r="L33" s="22"/>
      <c r="M33" s="22"/>
      <c r="N33" s="22"/>
      <c r="O33" s="22"/>
    </row>
    <row r="34" spans="1:15" x14ac:dyDescent="0.25">
      <c r="A34" s="8">
        <v>25</v>
      </c>
      <c r="B34" s="23">
        <v>12.8712</v>
      </c>
      <c r="C34" s="23">
        <v>12.897209999999999</v>
      </c>
      <c r="D34" s="23">
        <v>36.315730000000002</v>
      </c>
      <c r="E34" s="23">
        <v>36.29148</v>
      </c>
      <c r="F34" s="23">
        <v>23.45335</v>
      </c>
      <c r="G34" s="14">
        <f t="shared" si="6"/>
        <v>12.884205</v>
      </c>
      <c r="H34" s="24">
        <f t="shared" si="7"/>
        <v>36.303605000000005</v>
      </c>
      <c r="I34" s="35">
        <f t="shared" si="8"/>
        <v>467.74308905902507</v>
      </c>
      <c r="J34" s="40">
        <f t="shared" si="9"/>
        <v>1317.9517359960253</v>
      </c>
      <c r="L34" s="22"/>
      <c r="M34" s="22"/>
      <c r="N34" s="22"/>
      <c r="O34" s="22"/>
    </row>
    <row r="35" spans="1:15" x14ac:dyDescent="0.25">
      <c r="A35" s="8"/>
      <c r="B35" s="23">
        <v>12.862640000000001</v>
      </c>
      <c r="C35" s="23">
        <v>12.89607</v>
      </c>
      <c r="D35" s="23">
        <v>36.188659999999999</v>
      </c>
      <c r="E35" s="23">
        <v>36.202689999999997</v>
      </c>
      <c r="F35" s="23">
        <v>23.427379999999999</v>
      </c>
      <c r="G35" s="14">
        <f t="shared" si="6"/>
        <v>12.879355</v>
      </c>
      <c r="H35" s="24">
        <f t="shared" si="7"/>
        <v>36.195674999999994</v>
      </c>
      <c r="I35" s="35">
        <f t="shared" si="8"/>
        <v>466.17694778962493</v>
      </c>
      <c r="J35" s="40">
        <f t="shared" si="9"/>
        <v>1310.1268887056247</v>
      </c>
      <c r="L35" s="22"/>
      <c r="M35" s="22"/>
      <c r="N35" s="22"/>
      <c r="O35" s="22"/>
    </row>
    <row r="36" spans="1:15" x14ac:dyDescent="0.25">
      <c r="A36" s="8"/>
      <c r="B36" s="23">
        <v>12.86894</v>
      </c>
      <c r="C36" s="23">
        <v>12.88841</v>
      </c>
      <c r="D36" s="23">
        <v>36.181620000000002</v>
      </c>
      <c r="E36" s="23">
        <v>36.178539999999998</v>
      </c>
      <c r="F36" s="23">
        <v>23.39798</v>
      </c>
      <c r="G36" s="14">
        <f t="shared" si="6"/>
        <v>12.878675000000001</v>
      </c>
      <c r="H36" s="24">
        <f t="shared" si="7"/>
        <v>36.180080000000004</v>
      </c>
      <c r="I36" s="35">
        <f t="shared" si="8"/>
        <v>465.95149179400011</v>
      </c>
      <c r="J36" s="40">
        <f t="shared" si="9"/>
        <v>1308.9981888064003</v>
      </c>
      <c r="L36" s="22"/>
      <c r="M36" s="22"/>
      <c r="N36" s="22"/>
      <c r="O36" s="22"/>
    </row>
    <row r="37" spans="1:15" x14ac:dyDescent="0.25">
      <c r="A37" s="8"/>
      <c r="B37" s="23">
        <v>12.86834</v>
      </c>
      <c r="C37" s="23">
        <v>12.9008</v>
      </c>
      <c r="D37" s="23">
        <v>36.238930000000003</v>
      </c>
      <c r="E37" s="23">
        <v>36.227339999999998</v>
      </c>
      <c r="F37" s="23">
        <v>23.364280000000001</v>
      </c>
      <c r="G37" s="14">
        <f t="shared" si="6"/>
        <v>12.88457</v>
      </c>
      <c r="H37" s="24">
        <f t="shared" si="7"/>
        <v>36.233135000000004</v>
      </c>
      <c r="I37" s="35">
        <f t="shared" si="8"/>
        <v>466.84836422695008</v>
      </c>
      <c r="J37" s="40">
        <f t="shared" si="9"/>
        <v>1312.8400719282254</v>
      </c>
      <c r="L37" s="22"/>
      <c r="M37" s="22"/>
      <c r="N37" s="22"/>
      <c r="O37" s="22"/>
    </row>
    <row r="38" spans="1:15" x14ac:dyDescent="0.25">
      <c r="A38" s="8"/>
      <c r="B38" s="23">
        <v>12.865679999999999</v>
      </c>
      <c r="C38" s="23">
        <v>12.88993</v>
      </c>
      <c r="D38" s="23">
        <v>36.163739999999997</v>
      </c>
      <c r="E38" s="23">
        <v>36.155209999999997</v>
      </c>
      <c r="F38" s="23">
        <v>23.341200000000001</v>
      </c>
      <c r="G38" s="14">
        <f t="shared" si="6"/>
        <v>12.877804999999999</v>
      </c>
      <c r="H38" s="24">
        <f t="shared" si="7"/>
        <v>36.159475</v>
      </c>
      <c r="I38" s="35">
        <f t="shared" si="8"/>
        <v>465.65466795237495</v>
      </c>
      <c r="J38" s="40">
        <f t="shared" si="9"/>
        <v>1307.5076322756249</v>
      </c>
      <c r="L38" s="22"/>
      <c r="M38" s="22"/>
      <c r="N38" s="22"/>
      <c r="O38" s="22"/>
    </row>
    <row r="39" spans="1:15" x14ac:dyDescent="0.25">
      <c r="A39" s="8"/>
      <c r="B39" s="23">
        <v>12.867279999999999</v>
      </c>
      <c r="C39" s="23">
        <v>12.88551</v>
      </c>
      <c r="D39" s="23">
        <v>36.164670000000001</v>
      </c>
      <c r="E39" s="23">
        <v>36.136980000000001</v>
      </c>
      <c r="F39" s="23">
        <v>23.311869999999999</v>
      </c>
      <c r="G39" s="14">
        <f t="shared" si="6"/>
        <v>12.876394999999999</v>
      </c>
      <c r="H39" s="24">
        <f t="shared" si="7"/>
        <v>36.150824999999998</v>
      </c>
      <c r="I39" s="35">
        <f t="shared" si="8"/>
        <v>465.49230227587492</v>
      </c>
      <c r="J39" s="40">
        <f t="shared" si="9"/>
        <v>1306.8821481806249</v>
      </c>
      <c r="L39" s="22"/>
      <c r="M39" s="22"/>
      <c r="N39" s="22"/>
      <c r="O39" s="22"/>
    </row>
    <row r="40" spans="1:15" x14ac:dyDescent="0.25">
      <c r="A40" s="8"/>
      <c r="B40" s="23"/>
      <c r="C40" s="23"/>
      <c r="D40" s="23"/>
      <c r="E40" s="23"/>
      <c r="F40" s="23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12.907309999999999</v>
      </c>
      <c r="C4" s="23">
        <f t="shared" si="0"/>
        <v>12.922789999999999</v>
      </c>
      <c r="D4" s="23">
        <f t="shared" si="0"/>
        <v>37.445855000000002</v>
      </c>
      <c r="E4" s="23">
        <f t="shared" si="0"/>
        <v>37.423195</v>
      </c>
      <c r="F4" s="23">
        <f t="shared" si="0"/>
        <v>24.771794999999997</v>
      </c>
      <c r="G4" s="23">
        <f t="shared" si="0"/>
        <v>12.915049999999999</v>
      </c>
      <c r="H4" s="6">
        <f t="shared" si="0"/>
        <v>37.434525000000001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7.3821947955881881E-3</v>
      </c>
      <c r="C5" s="23">
        <f t="shared" si="1"/>
        <v>1.5273506473630257E-2</v>
      </c>
      <c r="D5" s="23">
        <f t="shared" si="1"/>
        <v>0.22451347409453973</v>
      </c>
      <c r="E5" s="23">
        <f t="shared" si="1"/>
        <v>0.21824850801322795</v>
      </c>
      <c r="F5" s="23">
        <f t="shared" si="1"/>
        <v>2.3355736982591746E-2</v>
      </c>
      <c r="G5" s="23">
        <f t="shared" si="1"/>
        <v>1.1327850634609223E-2</v>
      </c>
      <c r="H5" s="6">
        <f t="shared" si="1"/>
        <v>0.22138099105388384</v>
      </c>
      <c r="I5" s="23">
        <f>AVERAGE(G10:G331)</f>
        <v>12.915049999999999</v>
      </c>
      <c r="J5" s="23">
        <f>AVERAGE(H10:H331)</f>
        <v>37.434525000000001</v>
      </c>
      <c r="K5" s="23">
        <f>AVERAGE(I10:I331)</f>
        <v>483.47001598664997</v>
      </c>
      <c r="L5" s="23">
        <f>AVERAGE(J10:J331)</f>
        <v>1401.3681667472251</v>
      </c>
      <c r="M5" s="8">
        <v>20</v>
      </c>
      <c r="N5" s="23">
        <f>B$4+$J$6*($M5-D$4)</f>
        <v>12.014622517256967</v>
      </c>
      <c r="O5" s="23">
        <f>C$4+$J$6*($M5-E$4)</f>
        <v>12.031262007483097</v>
      </c>
      <c r="P5" s="6">
        <f>$L$6+$J$6*$M5</f>
        <v>12.022942262363376</v>
      </c>
    </row>
    <row r="6" spans="1:16" x14ac:dyDescent="0.25">
      <c r="A6" s="9" t="s">
        <v>79</v>
      </c>
      <c r="B6" s="10">
        <f>B4+$J$6*($B$1-D4)</f>
        <v>12.935665062284114</v>
      </c>
      <c r="C6" s="10">
        <f>C4+$J$6*($B$1-E4)</f>
        <v>12.952304552510242</v>
      </c>
      <c r="D6" s="10">
        <f>$B$1</f>
        <v>38</v>
      </c>
      <c r="E6" s="10">
        <f>$B$1</f>
        <v>38</v>
      </c>
      <c r="F6" s="10">
        <f>F4</f>
        <v>24.771794999999997</v>
      </c>
      <c r="G6" s="44">
        <f>AVERAGE(B6:C6)</f>
        <v>12.943984807397179</v>
      </c>
      <c r="H6" s="7">
        <f>$B$1</f>
        <v>38</v>
      </c>
      <c r="I6" s="10" t="s">
        <v>71</v>
      </c>
      <c r="J6" s="37">
        <f>(K5-I5*J5)/(L5-J5^2)</f>
        <v>5.1169030279285897E-2</v>
      </c>
      <c r="K6" s="10" t="s">
        <v>72</v>
      </c>
      <c r="L6" s="10">
        <f>(L5*I5-K5*J5)/(L5-J5^2)</f>
        <v>10.999561656777658</v>
      </c>
      <c r="M6" s="9">
        <v>50</v>
      </c>
      <c r="N6" s="10">
        <f>B$4+$J$6*($M6-D$4)</f>
        <v>13.549693425635544</v>
      </c>
      <c r="O6" s="10">
        <f>C$4+$J$6*($M6-E$4)</f>
        <v>13.566332915861674</v>
      </c>
      <c r="P6" s="7">
        <f>$L$6+$J$6*$M6</f>
        <v>13.558013170741953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5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5" t="s">
        <v>73</v>
      </c>
      <c r="J8" s="15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55">
        <v>1</v>
      </c>
      <c r="B10" s="23">
        <v>12.902089999999999</v>
      </c>
      <c r="C10" s="23">
        <v>12.911989999999999</v>
      </c>
      <c r="D10" s="23">
        <v>37.287100000000002</v>
      </c>
      <c r="E10" s="23">
        <v>37.26887</v>
      </c>
      <c r="F10" s="23">
        <v>24.755279999999999</v>
      </c>
      <c r="G10" s="42">
        <f t="shared" ref="G10:G11" si="2">AVERAGE(B10:C10)</f>
        <v>12.907039999999999</v>
      </c>
      <c r="H10" s="43">
        <f t="shared" ref="H10:H11" si="3">AVERAGE(D10:E10)</f>
        <v>37.277985000000001</v>
      </c>
      <c r="I10" s="38">
        <f>G10*H10</f>
        <v>481.14844351439996</v>
      </c>
      <c r="J10" s="39">
        <f>H10^2</f>
        <v>1389.648165660225</v>
      </c>
    </row>
    <row r="11" spans="1:16" x14ac:dyDescent="0.25">
      <c r="A11" s="8">
        <v>2</v>
      </c>
      <c r="B11" s="23">
        <v>12.91253</v>
      </c>
      <c r="C11" s="23">
        <v>12.933590000000001</v>
      </c>
      <c r="D11" s="23">
        <v>37.604610000000001</v>
      </c>
      <c r="E11" s="23">
        <v>37.57752</v>
      </c>
      <c r="F11" s="23">
        <v>24.788309999999999</v>
      </c>
      <c r="G11" s="14">
        <f t="shared" si="2"/>
        <v>12.92306</v>
      </c>
      <c r="H11" s="24">
        <f t="shared" si="3"/>
        <v>37.591065</v>
      </c>
      <c r="I11" s="35">
        <f t="shared" ref="I11" si="4">G11*H11</f>
        <v>485.79158845889998</v>
      </c>
      <c r="J11" s="40">
        <f t="shared" ref="J11" si="5">H11^2</f>
        <v>1413.088167834225</v>
      </c>
      <c r="L11" s="5"/>
    </row>
    <row r="12" spans="1:16" x14ac:dyDescent="0.25">
      <c r="A12" s="8">
        <v>3</v>
      </c>
      <c r="B12" s="23"/>
      <c r="C12" s="23"/>
      <c r="D12" s="23"/>
      <c r="E12" s="23"/>
      <c r="F12" s="23"/>
      <c r="G12" s="14"/>
      <c r="H12" s="24"/>
      <c r="I12" s="35"/>
      <c r="J12" s="40"/>
    </row>
    <row r="13" spans="1:16" x14ac:dyDescent="0.25">
      <c r="A13" s="8">
        <v>4</v>
      </c>
      <c r="B13" s="23"/>
      <c r="C13" s="23"/>
      <c r="D13" s="23"/>
      <c r="E13" s="23"/>
      <c r="F13" s="23"/>
      <c r="G13" s="14"/>
      <c r="H13" s="24"/>
      <c r="I13" s="35"/>
      <c r="J13" s="40"/>
    </row>
    <row r="14" spans="1:16" x14ac:dyDescent="0.25">
      <c r="A14" s="8">
        <v>5</v>
      </c>
      <c r="B14" s="23"/>
      <c r="C14" s="23"/>
      <c r="D14" s="23"/>
      <c r="E14" s="23"/>
      <c r="F14" s="23"/>
      <c r="G14" s="14"/>
      <c r="H14" s="24"/>
      <c r="I14" s="35"/>
      <c r="J14" s="40"/>
    </row>
    <row r="15" spans="1:16" x14ac:dyDescent="0.25">
      <c r="A15" s="8">
        <v>6</v>
      </c>
      <c r="B15" s="23"/>
      <c r="C15" s="23"/>
      <c r="D15" s="23"/>
      <c r="E15" s="23"/>
      <c r="F15" s="23"/>
      <c r="G15" s="14"/>
      <c r="H15" s="24"/>
      <c r="I15" s="35"/>
      <c r="J15" s="40"/>
    </row>
    <row r="16" spans="1:16" x14ac:dyDescent="0.25">
      <c r="A16" s="8">
        <v>7</v>
      </c>
      <c r="B16" s="23"/>
      <c r="C16" s="23"/>
      <c r="D16" s="23"/>
      <c r="E16" s="23"/>
      <c r="F16" s="23"/>
      <c r="G16" s="14"/>
      <c r="H16" s="24"/>
      <c r="I16" s="35"/>
      <c r="J16" s="40"/>
    </row>
    <row r="17" spans="1:15" x14ac:dyDescent="0.25">
      <c r="A17" s="8">
        <v>8</v>
      </c>
      <c r="B17" s="23"/>
      <c r="C17" s="23"/>
      <c r="D17" s="23"/>
      <c r="E17" s="23"/>
      <c r="F17" s="23"/>
      <c r="G17" s="14"/>
      <c r="H17" s="24"/>
      <c r="I17" s="35"/>
      <c r="J17" s="40"/>
    </row>
    <row r="18" spans="1:15" x14ac:dyDescent="0.25">
      <c r="A18" s="8">
        <v>9</v>
      </c>
      <c r="B18" s="23"/>
      <c r="C18" s="23"/>
      <c r="D18" s="23"/>
      <c r="E18" s="23"/>
      <c r="F18" s="23"/>
      <c r="G18" s="14"/>
      <c r="H18" s="24"/>
      <c r="I18" s="35"/>
      <c r="J18" s="40"/>
    </row>
    <row r="19" spans="1:15" x14ac:dyDescent="0.25">
      <c r="A19" s="8">
        <v>10</v>
      </c>
      <c r="B19" s="23"/>
      <c r="C19" s="23"/>
      <c r="D19" s="23"/>
      <c r="E19" s="23"/>
      <c r="F19" s="23"/>
      <c r="G19" s="14"/>
      <c r="H19" s="24"/>
      <c r="I19" s="35"/>
      <c r="J19" s="40"/>
    </row>
    <row r="20" spans="1:15" x14ac:dyDescent="0.25">
      <c r="A20" s="8">
        <v>11</v>
      </c>
      <c r="B20" s="23"/>
      <c r="C20" s="23"/>
      <c r="D20" s="23"/>
      <c r="E20" s="23"/>
      <c r="F20" s="23"/>
      <c r="G20" s="14"/>
      <c r="H20" s="24"/>
      <c r="I20" s="35"/>
      <c r="J20" s="40"/>
    </row>
    <row r="21" spans="1:15" x14ac:dyDescent="0.25">
      <c r="A21" s="8">
        <v>12</v>
      </c>
      <c r="B21" s="23"/>
      <c r="C21" s="23"/>
      <c r="D21" s="23"/>
      <c r="E21" s="23"/>
      <c r="F21" s="23"/>
      <c r="G21" s="14"/>
      <c r="H21" s="24"/>
      <c r="I21" s="35"/>
      <c r="J21" s="40"/>
    </row>
    <row r="22" spans="1:15" x14ac:dyDescent="0.25">
      <c r="A22" s="8">
        <v>13</v>
      </c>
      <c r="B22" s="23"/>
      <c r="C22" s="23"/>
      <c r="D22" s="23"/>
      <c r="E22" s="23"/>
      <c r="F22" s="23"/>
      <c r="G22" s="14"/>
      <c r="H22" s="24"/>
      <c r="I22" s="35"/>
      <c r="J22" s="40"/>
    </row>
    <row r="23" spans="1:15" x14ac:dyDescent="0.25">
      <c r="A23" s="8">
        <v>14</v>
      </c>
      <c r="B23" s="23"/>
      <c r="C23" s="23"/>
      <c r="D23" s="23"/>
      <c r="E23" s="23"/>
      <c r="F23" s="23"/>
      <c r="G23" s="14"/>
      <c r="H23" s="24"/>
      <c r="I23" s="35"/>
      <c r="J23" s="40"/>
    </row>
    <row r="24" spans="1:15" x14ac:dyDescent="0.25">
      <c r="A24" s="8">
        <v>15</v>
      </c>
      <c r="B24" s="23"/>
      <c r="C24" s="23"/>
      <c r="D24" s="23"/>
      <c r="E24" s="23"/>
      <c r="F24" s="23"/>
      <c r="G24" s="14"/>
      <c r="H24" s="24"/>
      <c r="I24" s="35"/>
      <c r="J24" s="40"/>
    </row>
    <row r="25" spans="1:15" x14ac:dyDescent="0.25">
      <c r="A25" s="8">
        <v>16</v>
      </c>
      <c r="B25" s="23"/>
      <c r="C25" s="23"/>
      <c r="D25" s="23"/>
      <c r="E25" s="23"/>
      <c r="F25" s="23"/>
      <c r="G25" s="14"/>
      <c r="H25" s="24"/>
      <c r="I25" s="35"/>
      <c r="J25" s="40"/>
    </row>
    <row r="26" spans="1:15" x14ac:dyDescent="0.25">
      <c r="A26" s="8">
        <v>17</v>
      </c>
      <c r="B26" s="23"/>
      <c r="C26" s="23"/>
      <c r="D26" s="23"/>
      <c r="E26" s="23"/>
      <c r="F26" s="2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23"/>
      <c r="C27" s="23"/>
      <c r="D27" s="23"/>
      <c r="E27" s="23"/>
      <c r="F27" s="2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23"/>
      <c r="C28" s="23"/>
      <c r="D28" s="23"/>
      <c r="E28" s="23"/>
      <c r="F28" s="2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23"/>
      <c r="C29" s="23"/>
      <c r="D29" s="23"/>
      <c r="E29" s="23"/>
      <c r="F29" s="2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23"/>
      <c r="C30" s="23"/>
      <c r="D30" s="23"/>
      <c r="E30" s="23"/>
      <c r="F30" s="23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23"/>
      <c r="C31" s="23"/>
      <c r="D31" s="23"/>
      <c r="E31" s="23"/>
      <c r="F31" s="23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23"/>
      <c r="C32" s="23"/>
      <c r="D32" s="23"/>
      <c r="E32" s="23"/>
      <c r="F32" s="23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23"/>
      <c r="C33" s="23"/>
      <c r="D33" s="23"/>
      <c r="E33" s="23"/>
      <c r="F33" s="23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23"/>
      <c r="C34" s="23"/>
      <c r="D34" s="23"/>
      <c r="E34" s="23"/>
      <c r="F34" s="23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23"/>
      <c r="C35" s="23"/>
      <c r="D35" s="23"/>
      <c r="E35" s="23"/>
      <c r="F35" s="23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23"/>
      <c r="C36" s="23"/>
      <c r="D36" s="23"/>
      <c r="E36" s="23"/>
      <c r="F36" s="23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23"/>
      <c r="C37" s="23"/>
      <c r="D37" s="23"/>
      <c r="E37" s="23"/>
      <c r="F37" s="23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23"/>
      <c r="C38" s="23"/>
      <c r="D38" s="23"/>
      <c r="E38" s="23"/>
      <c r="F38" s="23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23"/>
      <c r="C39" s="23"/>
      <c r="D39" s="23"/>
      <c r="E39" s="23"/>
      <c r="F39" s="23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23"/>
      <c r="C40" s="23"/>
      <c r="D40" s="23"/>
      <c r="E40" s="23"/>
      <c r="F40" s="23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11.063347500000001</v>
      </c>
      <c r="C4" s="23">
        <f t="shared" si="0"/>
        <v>11.00329</v>
      </c>
      <c r="D4" s="23">
        <f t="shared" si="0"/>
        <v>37.538341250000002</v>
      </c>
      <c r="E4" s="23">
        <f t="shared" si="0"/>
        <v>37.613795000000003</v>
      </c>
      <c r="F4" s="23">
        <f t="shared" si="0"/>
        <v>24.352591250000003</v>
      </c>
      <c r="G4" s="23">
        <f t="shared" si="0"/>
        <v>11.033318749999999</v>
      </c>
      <c r="H4" s="6">
        <f t="shared" si="0"/>
        <v>37.576068124999999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1.3303799403607642E-2</v>
      </c>
      <c r="C5" s="23">
        <f t="shared" si="1"/>
        <v>1.1800510884823952E-2</v>
      </c>
      <c r="D5" s="23">
        <f t="shared" si="1"/>
        <v>0.34710772891084368</v>
      </c>
      <c r="E5" s="23">
        <f t="shared" si="1"/>
        <v>0.33267412360189036</v>
      </c>
      <c r="F5" s="23">
        <f t="shared" si="1"/>
        <v>0.19802333740081587</v>
      </c>
      <c r="G5" s="23">
        <f t="shared" si="1"/>
        <v>1.2175226530599872E-2</v>
      </c>
      <c r="H5" s="6">
        <f t="shared" si="1"/>
        <v>0.33966637861855092</v>
      </c>
      <c r="I5" s="23">
        <f>AVERAGE(G10:G331)</f>
        <v>11.033318749999999</v>
      </c>
      <c r="J5" s="23">
        <f>AVERAGE(H10:H331)</f>
        <v>37.576068124999999</v>
      </c>
      <c r="K5" s="23">
        <f>AVERAGE(I10:I331)</f>
        <v>414.59177322470003</v>
      </c>
      <c r="L5" s="23">
        <f>AVERAGE(J10:J331)</f>
        <v>1412.0618473273091</v>
      </c>
      <c r="M5" s="8">
        <v>20</v>
      </c>
      <c r="N5" s="23">
        <f>B$4+$J$6*($M5-D$4)</f>
        <v>10.535862653105436</v>
      </c>
      <c r="O5" s="23">
        <f>C$4+$J$6*($M5-E$4)</f>
        <v>10.473535798826202</v>
      </c>
      <c r="P5" s="6">
        <f>$L$6+$J$6*$M5</f>
        <v>10.504699225970624</v>
      </c>
    </row>
    <row r="6" spans="1:16" x14ac:dyDescent="0.25">
      <c r="A6" s="9" t="s">
        <v>79</v>
      </c>
      <c r="B6" s="10">
        <f>B4+$J$6*($B$1-D4)</f>
        <v>11.077232393194292</v>
      </c>
      <c r="C6" s="10">
        <f>C4+$J$6*($B$1-E4)</f>
        <v>11.014905538915055</v>
      </c>
      <c r="D6" s="10">
        <f>$B$1</f>
        <v>38</v>
      </c>
      <c r="E6" s="10">
        <f>$B$1</f>
        <v>38</v>
      </c>
      <c r="F6" s="10">
        <f>F4</f>
        <v>24.352591250000003</v>
      </c>
      <c r="G6" s="44">
        <f>AVERAGE(B6:C6)</f>
        <v>11.046068966054673</v>
      </c>
      <c r="H6" s="7">
        <f>$B$1</f>
        <v>38</v>
      </c>
      <c r="I6" s="10" t="s">
        <v>71</v>
      </c>
      <c r="J6" s="37">
        <f>(K5-I5*J5)/(L5-J5^2)</f>
        <v>3.0076096671603058E-2</v>
      </c>
      <c r="K6" s="10" t="s">
        <v>72</v>
      </c>
      <c r="L6" s="10">
        <f>(L5*I5-K5*J5)/(L5-J5^2)</f>
        <v>9.9031772925385635</v>
      </c>
      <c r="M6" s="9">
        <v>50</v>
      </c>
      <c r="N6" s="10">
        <f>B$4+$J$6*($M6-D$4)</f>
        <v>11.438145553253529</v>
      </c>
      <c r="O6" s="10">
        <f>C$4+$J$6*($M6-E$4)</f>
        <v>11.375818698974292</v>
      </c>
      <c r="P6" s="7">
        <f>$L$6+$J$6*$M6</f>
        <v>11.406982126118717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11.04246</v>
      </c>
      <c r="C10" s="42">
        <v>10.991020000000001</v>
      </c>
      <c r="D10" s="42">
        <v>36.810119999999998</v>
      </c>
      <c r="E10" s="42">
        <v>36.891939999999998</v>
      </c>
      <c r="F10" s="42">
        <v>24.0185</v>
      </c>
      <c r="G10" s="42">
        <f t="shared" ref="G10:G17" si="2">AVERAGE(B10:C10)</f>
        <v>11.01674</v>
      </c>
      <c r="H10" s="43">
        <f t="shared" ref="H10:H17" si="3">AVERAGE(D10:E10)</f>
        <v>36.851029999999994</v>
      </c>
      <c r="I10" s="38">
        <f>G10*H10</f>
        <v>405.97821624219995</v>
      </c>
      <c r="J10" s="39">
        <f>H10^2</f>
        <v>1357.9984120608997</v>
      </c>
    </row>
    <row r="11" spans="1:16" x14ac:dyDescent="0.25">
      <c r="A11" s="8">
        <v>2</v>
      </c>
      <c r="B11" s="14">
        <v>11.04487</v>
      </c>
      <c r="C11" s="14">
        <v>10.98488</v>
      </c>
      <c r="D11" s="13">
        <v>37.273739999999997</v>
      </c>
      <c r="E11" s="13">
        <v>37.407820000000001</v>
      </c>
      <c r="F11" s="13">
        <v>24.160599999999999</v>
      </c>
      <c r="G11" s="14">
        <f t="shared" si="2"/>
        <v>11.014875</v>
      </c>
      <c r="H11" s="24">
        <f t="shared" si="3"/>
        <v>37.340779999999995</v>
      </c>
      <c r="I11" s="35">
        <f t="shared" ref="I11:I17" si="4">G11*H11</f>
        <v>411.30402410249997</v>
      </c>
      <c r="J11" s="40">
        <f t="shared" ref="J11:J17" si="5">H11^2</f>
        <v>1394.3338510083997</v>
      </c>
      <c r="L11" s="5"/>
    </row>
    <row r="12" spans="1:16" x14ac:dyDescent="0.25">
      <c r="A12" s="8">
        <v>3</v>
      </c>
      <c r="B12" s="14">
        <v>11.064360000000001</v>
      </c>
      <c r="C12" s="14">
        <v>11.008570000000001</v>
      </c>
      <c r="D12" s="14">
        <v>37.499339999999997</v>
      </c>
      <c r="E12" s="14">
        <v>37.56756</v>
      </c>
      <c r="F12" s="14">
        <v>24.25958</v>
      </c>
      <c r="G12" s="14">
        <f t="shared" si="2"/>
        <v>11.036465</v>
      </c>
      <c r="H12" s="24">
        <f t="shared" si="3"/>
        <v>37.533450000000002</v>
      </c>
      <c r="I12" s="35">
        <f t="shared" si="4"/>
        <v>414.23660725425003</v>
      </c>
      <c r="J12" s="40">
        <f t="shared" si="5"/>
        <v>1408.7598689025001</v>
      </c>
    </row>
    <row r="13" spans="1:16" x14ac:dyDescent="0.25">
      <c r="A13" s="8">
        <v>4</v>
      </c>
      <c r="B13" s="14">
        <v>11.06302</v>
      </c>
      <c r="C13" s="14">
        <v>10.99268</v>
      </c>
      <c r="D13" s="13">
        <v>37.616010000000003</v>
      </c>
      <c r="E13" s="13">
        <v>37.697670000000002</v>
      </c>
      <c r="F13" s="13">
        <v>24.339600000000001</v>
      </c>
      <c r="G13" s="14">
        <f t="shared" si="2"/>
        <v>11.027850000000001</v>
      </c>
      <c r="H13" s="24">
        <f t="shared" si="3"/>
        <v>37.656840000000003</v>
      </c>
      <c r="I13" s="35">
        <f t="shared" si="4"/>
        <v>415.27398299400005</v>
      </c>
      <c r="J13" s="40">
        <f t="shared" si="5"/>
        <v>1418.0375987856003</v>
      </c>
    </row>
    <row r="14" spans="1:16" x14ac:dyDescent="0.25">
      <c r="A14" s="8">
        <v>5</v>
      </c>
      <c r="B14" s="14">
        <v>11.073869999999999</v>
      </c>
      <c r="C14" s="14">
        <v>11.013299999999999</v>
      </c>
      <c r="D14" s="13">
        <v>37.723559999999999</v>
      </c>
      <c r="E14" s="13">
        <v>37.789389999999997</v>
      </c>
      <c r="F14" s="13">
        <v>24.420500000000001</v>
      </c>
      <c r="G14" s="14">
        <f t="shared" si="2"/>
        <v>11.043585</v>
      </c>
      <c r="H14" s="24">
        <f t="shared" si="3"/>
        <v>37.756474999999995</v>
      </c>
      <c r="I14" s="35">
        <f t="shared" si="4"/>
        <v>416.96684096287493</v>
      </c>
      <c r="J14" s="40">
        <f t="shared" si="5"/>
        <v>1425.5514044256247</v>
      </c>
    </row>
    <row r="15" spans="1:16" x14ac:dyDescent="0.25">
      <c r="A15" s="8">
        <v>6</v>
      </c>
      <c r="B15" s="14">
        <v>11.07329</v>
      </c>
      <c r="C15" s="14">
        <v>11.015409999999999</v>
      </c>
      <c r="D15" s="13">
        <v>37.744140000000002</v>
      </c>
      <c r="E15" s="13">
        <v>37.827779999999997</v>
      </c>
      <c r="F15" s="13">
        <v>24.480830000000001</v>
      </c>
      <c r="G15" s="14">
        <f t="shared" si="2"/>
        <v>11.04435</v>
      </c>
      <c r="H15" s="24">
        <f t="shared" si="3"/>
        <v>37.785960000000003</v>
      </c>
      <c r="I15" s="35">
        <f t="shared" si="4"/>
        <v>417.32136732600003</v>
      </c>
      <c r="J15" s="40">
        <f t="shared" si="5"/>
        <v>1427.7787731216001</v>
      </c>
    </row>
    <row r="16" spans="1:16" x14ac:dyDescent="0.25">
      <c r="A16" s="8">
        <v>7</v>
      </c>
      <c r="B16" s="14">
        <v>11.065950000000001</v>
      </c>
      <c r="C16" s="14">
        <v>11.00939</v>
      </c>
      <c r="D16" s="13">
        <v>37.807830000000003</v>
      </c>
      <c r="E16" s="13">
        <v>37.856920000000002</v>
      </c>
      <c r="F16" s="13">
        <v>24.54692</v>
      </c>
      <c r="G16" s="14">
        <f t="shared" si="2"/>
        <v>11.03767</v>
      </c>
      <c r="H16" s="24">
        <f t="shared" si="3"/>
        <v>37.832374999999999</v>
      </c>
      <c r="I16" s="35">
        <f t="shared" si="4"/>
        <v>417.58127056625</v>
      </c>
      <c r="J16" s="40">
        <f t="shared" si="5"/>
        <v>1431.288598140625</v>
      </c>
    </row>
    <row r="17" spans="1:15" x14ac:dyDescent="0.25">
      <c r="A17" s="8">
        <v>8</v>
      </c>
      <c r="B17" s="14">
        <v>11.07896</v>
      </c>
      <c r="C17" s="14">
        <v>11.01107</v>
      </c>
      <c r="D17" s="14">
        <v>37.831989999999998</v>
      </c>
      <c r="E17" s="14">
        <v>37.871279999999999</v>
      </c>
      <c r="F17" s="14">
        <v>24.594200000000001</v>
      </c>
      <c r="G17" s="14">
        <f t="shared" si="2"/>
        <v>11.045014999999999</v>
      </c>
      <c r="H17" s="24">
        <f t="shared" si="3"/>
        <v>37.851635000000002</v>
      </c>
      <c r="I17" s="35">
        <f t="shared" si="4"/>
        <v>418.07187634952498</v>
      </c>
      <c r="J17" s="40">
        <f t="shared" si="5"/>
        <v>1432.7462721732252</v>
      </c>
    </row>
    <row r="18" spans="1:15" x14ac:dyDescent="0.25">
      <c r="A18" s="8">
        <v>9</v>
      </c>
      <c r="B18" s="14"/>
      <c r="C18" s="14"/>
      <c r="D18" s="14"/>
      <c r="E18" s="14"/>
      <c r="F18" s="14"/>
      <c r="G18" s="14"/>
      <c r="H18" s="24"/>
      <c r="I18" s="35"/>
      <c r="J18" s="40"/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  <c r="H2" s="19" t="s">
        <v>103</v>
      </c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10.988081851851851</v>
      </c>
      <c r="C4" s="23">
        <f t="shared" si="0"/>
        <v>10.989681481481481</v>
      </c>
      <c r="D4" s="23">
        <f t="shared" si="0"/>
        <v>37.049702222222209</v>
      </c>
      <c r="E4" s="23">
        <f t="shared" si="0"/>
        <v>36.357703333333326</v>
      </c>
      <c r="F4" s="23">
        <f t="shared" si="0"/>
        <v>24.678979259259251</v>
      </c>
      <c r="G4" s="23">
        <f t="shared" si="0"/>
        <v>10.988881666666671</v>
      </c>
      <c r="H4" s="6">
        <f t="shared" si="0"/>
        <v>36.703702777777785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9.2130492893491289E-3</v>
      </c>
      <c r="C5" s="23">
        <f t="shared" si="1"/>
        <v>1.5223957007019139E-2</v>
      </c>
      <c r="D5" s="23">
        <f t="shared" si="1"/>
        <v>0.23981064623722986</v>
      </c>
      <c r="E5" s="23">
        <f t="shared" si="1"/>
        <v>0.21190883379052736</v>
      </c>
      <c r="F5" s="23">
        <f t="shared" si="1"/>
        <v>0.42486294062299074</v>
      </c>
      <c r="G5" s="23">
        <f t="shared" si="1"/>
        <v>1.0507514527159079E-2</v>
      </c>
      <c r="H5" s="6">
        <f t="shared" si="1"/>
        <v>0.20836731941607584</v>
      </c>
      <c r="I5" s="23">
        <f>AVERAGE(G10:G331)</f>
        <v>10.988881666666671</v>
      </c>
      <c r="J5" s="23">
        <f>AVERAGE(H10:H331)</f>
        <v>36.703702777777785</v>
      </c>
      <c r="K5" s="23">
        <f>AVERAGE(I10:I331)</f>
        <v>403.33395934906758</v>
      </c>
      <c r="L5" s="23">
        <f>AVERAGE(J10:J331)</f>
        <v>1347.2036065044451</v>
      </c>
      <c r="M5" s="8">
        <v>20</v>
      </c>
      <c r="N5" s="23">
        <f>B$4+$J$6*($M5-D$4)</f>
        <v>10.452722855330565</v>
      </c>
      <c r="O5" s="23">
        <f>C$4+$J$6*($M5-E$4)</f>
        <v>10.47605118297033</v>
      </c>
      <c r="P5" s="6">
        <f>$L$6+$J$6*$M5</f>
        <v>10.464387019132735</v>
      </c>
    </row>
    <row r="6" spans="1:16" x14ac:dyDescent="0.25">
      <c r="A6" s="9" t="s">
        <v>79</v>
      </c>
      <c r="B6" s="10">
        <f>B4+$J$6*($B$1-D4)</f>
        <v>11.017921109926659</v>
      </c>
      <c r="C6" s="10">
        <f>C4+$J$6*($B$1-E4)</f>
        <v>11.041249437566425</v>
      </c>
      <c r="D6" s="10">
        <f>$B$1</f>
        <v>38</v>
      </c>
      <c r="E6" s="10">
        <f>$B$1</f>
        <v>38</v>
      </c>
      <c r="F6" s="10">
        <f>F4</f>
        <v>24.678979259259251</v>
      </c>
      <c r="G6" s="44">
        <f>AVERAGE(B6:C6)</f>
        <v>11.029585273746541</v>
      </c>
      <c r="H6" s="7">
        <f>$B$1</f>
        <v>38</v>
      </c>
      <c r="I6" s="10" t="s">
        <v>71</v>
      </c>
      <c r="J6" s="37">
        <f>(K5-I5*J5)/(L5-J5^2)</f>
        <v>3.1399903033116322E-2</v>
      </c>
      <c r="K6" s="10" t="s">
        <v>72</v>
      </c>
      <c r="L6" s="10">
        <f>(L5*I5-K5*J5)/(L5-J5^2)</f>
        <v>9.8363889584704083</v>
      </c>
      <c r="M6" s="9">
        <v>50</v>
      </c>
      <c r="N6" s="10">
        <f>B$4+$J$6*($M6-D$4)</f>
        <v>11.394719946324056</v>
      </c>
      <c r="O6" s="10">
        <f>C$4+$J$6*($M6-E$4)</f>
        <v>11.418048273963821</v>
      </c>
      <c r="P6" s="7">
        <f>$L$6+$J$6*$M6</f>
        <v>11.406384110126224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5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1" t="s">
        <v>73</v>
      </c>
      <c r="J8" s="15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51">
        <v>1</v>
      </c>
      <c r="B10" s="42">
        <v>10.972049999999999</v>
      </c>
      <c r="C10" s="42">
        <v>10.98638</v>
      </c>
      <c r="D10" s="42">
        <v>36.526899999999998</v>
      </c>
      <c r="E10" s="42">
        <v>36.043410000000002</v>
      </c>
      <c r="F10" s="42">
        <v>25.07734</v>
      </c>
      <c r="G10" s="42">
        <f t="shared" ref="G10:G11" si="2">AVERAGE(B10:C10)</f>
        <v>10.979215</v>
      </c>
      <c r="H10" s="43">
        <f t="shared" ref="H10:H11" si="3">AVERAGE(D10:E10)</f>
        <v>36.285155000000003</v>
      </c>
      <c r="I10" s="38">
        <f>G10*H10</f>
        <v>398.38251805332504</v>
      </c>
      <c r="J10" s="39">
        <f>H10^2</f>
        <v>1316.6124733740253</v>
      </c>
    </row>
    <row r="11" spans="1:16" x14ac:dyDescent="0.25">
      <c r="A11" s="8">
        <v>2</v>
      </c>
      <c r="B11" s="14">
        <v>10.98014</v>
      </c>
      <c r="C11" s="14">
        <v>10.98415</v>
      </c>
      <c r="D11" s="13">
        <v>36.877020000000002</v>
      </c>
      <c r="E11" s="13">
        <v>36.431139999999999</v>
      </c>
      <c r="F11" s="13">
        <v>25.11741</v>
      </c>
      <c r="G11" s="14">
        <f t="shared" si="2"/>
        <v>10.982144999999999</v>
      </c>
      <c r="H11" s="24">
        <f t="shared" si="3"/>
        <v>36.65408</v>
      </c>
      <c r="I11" s="35">
        <f t="shared" ref="I11" si="4">G11*H11</f>
        <v>402.54042140159999</v>
      </c>
      <c r="J11" s="40">
        <f t="shared" ref="J11" si="5">H11^2</f>
        <v>1343.5215806464</v>
      </c>
      <c r="L11" s="5"/>
    </row>
    <row r="12" spans="1:16" x14ac:dyDescent="0.25">
      <c r="A12" s="8">
        <v>3</v>
      </c>
      <c r="B12" s="14">
        <v>10.98739</v>
      </c>
      <c r="C12" s="14">
        <v>11.007199999999999</v>
      </c>
      <c r="D12" s="14">
        <v>37.019399999999997</v>
      </c>
      <c r="E12" s="14">
        <v>36.539819999999999</v>
      </c>
      <c r="F12" s="14">
        <v>25.142340000000001</v>
      </c>
      <c r="G12" s="14">
        <f t="shared" ref="G12" si="6">AVERAGE(B12:C12)</f>
        <v>10.997294999999999</v>
      </c>
      <c r="H12" s="24">
        <f t="shared" ref="H12" si="7">AVERAGE(D12:E12)</f>
        <v>36.779609999999998</v>
      </c>
      <c r="I12" s="35">
        <f t="shared" ref="I12" si="8">G12*H12</f>
        <v>404.47622115494994</v>
      </c>
      <c r="J12" s="40">
        <f t="shared" ref="J12" si="9">H12^2</f>
        <v>1352.7397117520998</v>
      </c>
    </row>
    <row r="13" spans="1:16" x14ac:dyDescent="0.25">
      <c r="A13" s="8">
        <v>4</v>
      </c>
      <c r="B13" s="14">
        <v>10.984730000000001</v>
      </c>
      <c r="C13" s="14">
        <v>10.980499999999999</v>
      </c>
      <c r="D13" s="13">
        <v>37.016820000000003</v>
      </c>
      <c r="E13" s="13">
        <v>36.502490000000002</v>
      </c>
      <c r="F13" s="13">
        <v>25.1433</v>
      </c>
      <c r="G13" s="14">
        <f t="shared" ref="G13:G36" si="10">AVERAGE(B13:C13)</f>
        <v>10.982614999999999</v>
      </c>
      <c r="H13" s="24">
        <f t="shared" ref="H13:H36" si="11">AVERAGE(D13:E13)</f>
        <v>36.759655000000002</v>
      </c>
      <c r="I13" s="35">
        <f t="shared" ref="I13:I36" si="12">G13*H13</f>
        <v>403.71713839782501</v>
      </c>
      <c r="J13" s="40">
        <f t="shared" ref="J13:J36" si="13">H13^2</f>
        <v>1351.272235719025</v>
      </c>
    </row>
    <row r="14" spans="1:16" x14ac:dyDescent="0.25">
      <c r="A14" s="8">
        <v>5</v>
      </c>
      <c r="B14" s="14">
        <v>10.98451</v>
      </c>
      <c r="C14" s="14">
        <v>10.994540000000001</v>
      </c>
      <c r="D14" s="13">
        <v>36.992109999999997</v>
      </c>
      <c r="E14" s="13">
        <v>36.458329999999997</v>
      </c>
      <c r="F14" s="13">
        <v>25.125810000000001</v>
      </c>
      <c r="G14" s="14">
        <f t="shared" si="10"/>
        <v>10.989525</v>
      </c>
      <c r="H14" s="24">
        <f t="shared" si="11"/>
        <v>36.725219999999993</v>
      </c>
      <c r="I14" s="35">
        <f t="shared" si="12"/>
        <v>403.59272332049994</v>
      </c>
      <c r="J14" s="40">
        <f t="shared" si="13"/>
        <v>1348.7417840483995</v>
      </c>
    </row>
    <row r="15" spans="1:16" x14ac:dyDescent="0.25">
      <c r="A15" s="8">
        <v>6</v>
      </c>
      <c r="B15" s="14">
        <v>10.9824</v>
      </c>
      <c r="C15" s="14">
        <v>10.98856</v>
      </c>
      <c r="D15" s="13">
        <v>36.99689</v>
      </c>
      <c r="E15" s="13">
        <v>36.463470000000001</v>
      </c>
      <c r="F15" s="13">
        <v>25.112259999999999</v>
      </c>
      <c r="G15" s="14">
        <f t="shared" si="10"/>
        <v>10.985479999999999</v>
      </c>
      <c r="H15" s="24">
        <f t="shared" si="11"/>
        <v>36.730180000000004</v>
      </c>
      <c r="I15" s="35">
        <f t="shared" si="12"/>
        <v>403.49865778640003</v>
      </c>
      <c r="J15" s="40">
        <f t="shared" si="13"/>
        <v>1349.1061228324004</v>
      </c>
    </row>
    <row r="16" spans="1:16" x14ac:dyDescent="0.25">
      <c r="A16" s="8">
        <v>7</v>
      </c>
      <c r="B16" s="14">
        <v>10.978479999999999</v>
      </c>
      <c r="C16" s="14">
        <v>10.97991</v>
      </c>
      <c r="D16" s="13">
        <v>36.952629999999999</v>
      </c>
      <c r="E16" s="13">
        <v>36.408140000000003</v>
      </c>
      <c r="F16" s="13">
        <v>25.105889999999999</v>
      </c>
      <c r="G16" s="14">
        <f t="shared" si="10"/>
        <v>10.979195000000001</v>
      </c>
      <c r="H16" s="24">
        <f t="shared" si="11"/>
        <v>36.680385000000001</v>
      </c>
      <c r="I16" s="35">
        <f t="shared" si="12"/>
        <v>402.72109959007503</v>
      </c>
      <c r="J16" s="40">
        <f t="shared" si="13"/>
        <v>1345.450643748225</v>
      </c>
    </row>
    <row r="17" spans="1:15" x14ac:dyDescent="0.25">
      <c r="A17" s="8">
        <v>8</v>
      </c>
      <c r="B17" s="14">
        <v>10.991669999999999</v>
      </c>
      <c r="C17" s="14">
        <v>10.994400000000001</v>
      </c>
      <c r="D17" s="14">
        <v>36.991500000000002</v>
      </c>
      <c r="E17" s="14">
        <v>36.472749999999998</v>
      </c>
      <c r="F17" s="14">
        <v>25.112410000000001</v>
      </c>
      <c r="G17" s="14">
        <f t="shared" si="10"/>
        <v>10.993034999999999</v>
      </c>
      <c r="H17" s="24">
        <f t="shared" si="11"/>
        <v>36.732124999999996</v>
      </c>
      <c r="I17" s="35">
        <f t="shared" si="12"/>
        <v>403.7975357493749</v>
      </c>
      <c r="J17" s="40">
        <f t="shared" si="13"/>
        <v>1349.2490070156248</v>
      </c>
    </row>
    <row r="18" spans="1:15" x14ac:dyDescent="0.25">
      <c r="A18" s="8">
        <v>9</v>
      </c>
      <c r="B18" s="14">
        <v>10.993309999999999</v>
      </c>
      <c r="C18" s="14">
        <v>11.01078</v>
      </c>
      <c r="D18" s="14">
        <v>37.000929999999997</v>
      </c>
      <c r="E18" s="14">
        <v>36.463949999999997</v>
      </c>
      <c r="F18" s="14">
        <v>25.09592</v>
      </c>
      <c r="G18" s="14">
        <f t="shared" si="10"/>
        <v>11.002044999999999</v>
      </c>
      <c r="H18" s="24">
        <f t="shared" si="11"/>
        <v>36.732439999999997</v>
      </c>
      <c r="I18" s="35">
        <f t="shared" si="12"/>
        <v>404.13195783979995</v>
      </c>
      <c r="J18" s="40">
        <f t="shared" si="13"/>
        <v>1349.2721483535997</v>
      </c>
    </row>
    <row r="19" spans="1:15" x14ac:dyDescent="0.25">
      <c r="A19" s="8">
        <v>10</v>
      </c>
      <c r="B19" s="14">
        <v>11.01083</v>
      </c>
      <c r="C19" s="14">
        <v>10.99769</v>
      </c>
      <c r="D19" s="13">
        <v>37.473239999999997</v>
      </c>
      <c r="E19" s="13">
        <v>36.631360000000001</v>
      </c>
      <c r="F19" s="13">
        <v>24.95054</v>
      </c>
      <c r="G19" s="14">
        <f t="shared" si="10"/>
        <v>11.00426</v>
      </c>
      <c r="H19" s="24">
        <f t="shared" si="11"/>
        <v>37.052300000000002</v>
      </c>
      <c r="I19" s="35">
        <f t="shared" si="12"/>
        <v>407.73314279800002</v>
      </c>
      <c r="J19" s="40">
        <f t="shared" si="13"/>
        <v>1372.8729352900002</v>
      </c>
    </row>
    <row r="20" spans="1:15" x14ac:dyDescent="0.25">
      <c r="A20" s="8">
        <v>11</v>
      </c>
      <c r="B20" s="14">
        <v>11.012119999999999</v>
      </c>
      <c r="C20" s="14">
        <v>11.004770000000001</v>
      </c>
      <c r="D20" s="14">
        <v>37.675620000000002</v>
      </c>
      <c r="E20" s="14">
        <v>36.726529999999997</v>
      </c>
      <c r="F20" s="14">
        <v>24.685980000000001</v>
      </c>
      <c r="G20" s="14">
        <f t="shared" si="10"/>
        <v>11.008445</v>
      </c>
      <c r="H20" s="24">
        <f t="shared" si="11"/>
        <v>37.201075000000003</v>
      </c>
      <c r="I20" s="35">
        <f t="shared" si="12"/>
        <v>409.52598807837501</v>
      </c>
      <c r="J20" s="40">
        <f t="shared" si="13"/>
        <v>1383.9199811556252</v>
      </c>
    </row>
    <row r="21" spans="1:15" x14ac:dyDescent="0.25">
      <c r="A21" s="8">
        <v>12</v>
      </c>
      <c r="B21" s="14">
        <v>11.00225</v>
      </c>
      <c r="C21" s="14">
        <v>10.998480000000001</v>
      </c>
      <c r="D21" s="14">
        <v>37.549259999999997</v>
      </c>
      <c r="E21" s="14">
        <v>36.585099999999997</v>
      </c>
      <c r="F21" s="14">
        <v>24.48208</v>
      </c>
      <c r="G21" s="14">
        <f t="shared" si="10"/>
        <v>11.000365</v>
      </c>
      <c r="H21" s="24">
        <f t="shared" si="11"/>
        <v>37.067179999999993</v>
      </c>
      <c r="I21" s="35">
        <f t="shared" si="12"/>
        <v>407.75250952069996</v>
      </c>
      <c r="J21" s="40">
        <f t="shared" si="13"/>
        <v>1373.9758331523994</v>
      </c>
    </row>
    <row r="22" spans="1:15" x14ac:dyDescent="0.25">
      <c r="A22" s="8">
        <v>13</v>
      </c>
      <c r="B22" s="14">
        <v>10.98371</v>
      </c>
      <c r="C22" s="14">
        <v>10.971120000000001</v>
      </c>
      <c r="D22" s="13">
        <v>37.39866</v>
      </c>
      <c r="E22" s="13">
        <v>36.497770000000003</v>
      </c>
      <c r="F22" s="13">
        <v>24.330719999999999</v>
      </c>
      <c r="G22" s="14">
        <f t="shared" si="10"/>
        <v>10.977415000000001</v>
      </c>
      <c r="H22" s="24">
        <f t="shared" si="11"/>
        <v>36.948215000000005</v>
      </c>
      <c r="I22" s="35">
        <f t="shared" si="12"/>
        <v>405.59588956422505</v>
      </c>
      <c r="J22" s="40">
        <f t="shared" si="13"/>
        <v>1365.1705916862254</v>
      </c>
    </row>
    <row r="23" spans="1:15" x14ac:dyDescent="0.25">
      <c r="A23" s="8">
        <v>14</v>
      </c>
      <c r="B23" s="14">
        <v>10.988490000000001</v>
      </c>
      <c r="C23" s="14">
        <v>10.99916</v>
      </c>
      <c r="D23" s="14">
        <v>37.194519999999997</v>
      </c>
      <c r="E23" s="14">
        <v>36.539059999999999</v>
      </c>
      <c r="F23" s="14">
        <v>24.456240000000001</v>
      </c>
      <c r="G23" s="14">
        <f t="shared" si="10"/>
        <v>10.993825000000001</v>
      </c>
      <c r="H23" s="24">
        <f t="shared" si="11"/>
        <v>36.866789999999995</v>
      </c>
      <c r="I23" s="35">
        <f t="shared" si="12"/>
        <v>405.30703757174996</v>
      </c>
      <c r="J23" s="40">
        <f t="shared" si="13"/>
        <v>1359.1602049040996</v>
      </c>
    </row>
    <row r="24" spans="1:15" x14ac:dyDescent="0.25">
      <c r="A24" s="8">
        <v>15</v>
      </c>
      <c r="B24" s="14">
        <v>10.98348</v>
      </c>
      <c r="C24" s="14">
        <v>10.99499</v>
      </c>
      <c r="D24" s="13">
        <v>37.03913</v>
      </c>
      <c r="E24" s="13">
        <v>36.417079999999999</v>
      </c>
      <c r="F24" s="13">
        <v>24.58747</v>
      </c>
      <c r="G24" s="14">
        <f t="shared" si="10"/>
        <v>10.989235000000001</v>
      </c>
      <c r="H24" s="24">
        <f t="shared" si="11"/>
        <v>36.728104999999999</v>
      </c>
      <c r="I24" s="35">
        <f t="shared" si="12"/>
        <v>403.61377694967501</v>
      </c>
      <c r="J24" s="40">
        <f t="shared" si="13"/>
        <v>1348.9536968910249</v>
      </c>
    </row>
    <row r="25" spans="1:15" x14ac:dyDescent="0.25">
      <c r="A25" s="8">
        <v>16</v>
      </c>
      <c r="B25" s="14">
        <v>10.98972</v>
      </c>
      <c r="C25" s="14">
        <v>11.004709999999999</v>
      </c>
      <c r="D25" s="13">
        <v>36.993209999999998</v>
      </c>
      <c r="E25" s="13">
        <v>36.421140000000001</v>
      </c>
      <c r="F25" s="13">
        <v>24.660080000000001</v>
      </c>
      <c r="G25" s="14">
        <f t="shared" si="10"/>
        <v>10.997215000000001</v>
      </c>
      <c r="H25" s="24">
        <f t="shared" si="11"/>
        <v>36.707174999999999</v>
      </c>
      <c r="I25" s="35">
        <f t="shared" si="12"/>
        <v>403.67669551762503</v>
      </c>
      <c r="J25" s="40">
        <f t="shared" si="13"/>
        <v>1347.416696480625</v>
      </c>
    </row>
    <row r="26" spans="1:15" x14ac:dyDescent="0.25">
      <c r="A26" s="8">
        <v>17</v>
      </c>
      <c r="B26" s="14">
        <v>10.982530000000001</v>
      </c>
      <c r="C26" s="14">
        <v>10.98648</v>
      </c>
      <c r="D26" s="13">
        <v>36.910629999999998</v>
      </c>
      <c r="E26" s="13">
        <v>36.319249999999997</v>
      </c>
      <c r="F26" s="13">
        <v>24.708259999999999</v>
      </c>
      <c r="G26" s="14">
        <f t="shared" si="10"/>
        <v>10.984505</v>
      </c>
      <c r="H26" s="24">
        <f t="shared" si="11"/>
        <v>36.614939999999997</v>
      </c>
      <c r="I26" s="35">
        <f t="shared" si="12"/>
        <v>402.19699150470001</v>
      </c>
      <c r="J26" s="40">
        <f t="shared" si="13"/>
        <v>1340.6538312035998</v>
      </c>
      <c r="L26" s="22"/>
      <c r="M26" s="22"/>
      <c r="N26" s="22"/>
      <c r="O26" s="22"/>
    </row>
    <row r="27" spans="1:15" x14ac:dyDescent="0.25">
      <c r="A27" s="8">
        <v>18</v>
      </c>
      <c r="B27" s="14">
        <v>10.989839999999999</v>
      </c>
      <c r="C27" s="14">
        <v>11.000220000000001</v>
      </c>
      <c r="D27" s="13">
        <v>36.978270000000002</v>
      </c>
      <c r="E27" s="13">
        <v>36.36242</v>
      </c>
      <c r="F27" s="13">
        <v>24.759060000000002</v>
      </c>
      <c r="G27" s="14">
        <f t="shared" si="10"/>
        <v>10.99503</v>
      </c>
      <c r="H27" s="24">
        <f t="shared" si="11"/>
        <v>36.670344999999998</v>
      </c>
      <c r="I27" s="35">
        <f t="shared" si="12"/>
        <v>403.19154338534997</v>
      </c>
      <c r="J27" s="40">
        <f t="shared" si="13"/>
        <v>1344.7142024190248</v>
      </c>
      <c r="L27" s="22"/>
      <c r="M27" s="22"/>
      <c r="N27" s="22"/>
      <c r="O27" s="22"/>
    </row>
    <row r="28" spans="1:15" x14ac:dyDescent="0.25">
      <c r="A28" s="8">
        <v>19</v>
      </c>
      <c r="B28" s="13">
        <v>10.98418</v>
      </c>
      <c r="C28" s="13">
        <v>10.98371</v>
      </c>
      <c r="D28" s="13">
        <v>37.002719999999997</v>
      </c>
      <c r="E28" s="13">
        <v>36.36741</v>
      </c>
      <c r="F28" s="13">
        <v>24.780380000000001</v>
      </c>
      <c r="G28" s="14">
        <f t="shared" si="10"/>
        <v>10.983945</v>
      </c>
      <c r="H28" s="24">
        <f t="shared" si="11"/>
        <v>36.685064999999994</v>
      </c>
      <c r="I28" s="35">
        <f t="shared" si="12"/>
        <v>402.94673628142493</v>
      </c>
      <c r="J28" s="40">
        <f t="shared" si="13"/>
        <v>1345.7939940542246</v>
      </c>
      <c r="L28" s="22"/>
      <c r="M28" s="22"/>
      <c r="N28" s="22"/>
      <c r="O28" s="22"/>
    </row>
    <row r="29" spans="1:15" x14ac:dyDescent="0.25">
      <c r="A29" s="8">
        <v>20</v>
      </c>
      <c r="B29" s="13">
        <v>10.99934</v>
      </c>
      <c r="C29" s="13">
        <v>11.00914</v>
      </c>
      <c r="D29" s="13">
        <v>37.058019999999999</v>
      </c>
      <c r="E29" s="13">
        <v>36.415030000000002</v>
      </c>
      <c r="F29" s="13">
        <v>24.811889999999998</v>
      </c>
      <c r="G29" s="14">
        <f t="shared" si="10"/>
        <v>11.004239999999999</v>
      </c>
      <c r="H29" s="24">
        <f t="shared" si="11"/>
        <v>36.736525</v>
      </c>
      <c r="I29" s="35">
        <f t="shared" si="12"/>
        <v>404.25753786600001</v>
      </c>
      <c r="J29" s="40">
        <f t="shared" si="13"/>
        <v>1349.5722690756249</v>
      </c>
      <c r="L29" s="22"/>
      <c r="M29" s="22"/>
      <c r="N29" s="22"/>
      <c r="O29" s="22"/>
    </row>
    <row r="30" spans="1:15" x14ac:dyDescent="0.25">
      <c r="A30" s="8">
        <v>21</v>
      </c>
      <c r="B30" s="14">
        <v>10.988239999999999</v>
      </c>
      <c r="C30" s="14">
        <v>10.97944</v>
      </c>
      <c r="D30" s="14">
        <v>36.930619999999998</v>
      </c>
      <c r="E30" s="14">
        <v>36.208590000000001</v>
      </c>
      <c r="F30" s="14">
        <v>24.694510000000001</v>
      </c>
      <c r="G30" s="14">
        <f t="shared" si="10"/>
        <v>10.983840000000001</v>
      </c>
      <c r="H30" s="24">
        <f t="shared" si="11"/>
        <v>36.569604999999996</v>
      </c>
      <c r="I30" s="35">
        <f t="shared" si="12"/>
        <v>401.67469018319997</v>
      </c>
      <c r="J30" s="40">
        <f t="shared" si="13"/>
        <v>1337.3360098560247</v>
      </c>
      <c r="L30" s="22"/>
      <c r="M30" s="22"/>
      <c r="N30" s="22"/>
      <c r="O30" s="22"/>
    </row>
    <row r="31" spans="1:15" x14ac:dyDescent="0.25">
      <c r="A31" s="8">
        <v>22</v>
      </c>
      <c r="B31" s="14">
        <v>10.991160000000001</v>
      </c>
      <c r="C31" s="14">
        <v>10.9755</v>
      </c>
      <c r="D31" s="14">
        <v>37.118009999999998</v>
      </c>
      <c r="E31" s="14">
        <v>36.23348</v>
      </c>
      <c r="F31" s="14">
        <v>24.48564</v>
      </c>
      <c r="G31" s="14">
        <f t="shared" si="10"/>
        <v>10.98333</v>
      </c>
      <c r="H31" s="24">
        <f t="shared" si="11"/>
        <v>36.675744999999999</v>
      </c>
      <c r="I31" s="35">
        <f t="shared" si="12"/>
        <v>402.82181033084998</v>
      </c>
      <c r="J31" s="40">
        <f t="shared" si="13"/>
        <v>1345.110271305025</v>
      </c>
      <c r="L31" s="22"/>
      <c r="M31" s="22"/>
      <c r="N31" s="22"/>
      <c r="O31" s="22"/>
    </row>
    <row r="32" spans="1:15" x14ac:dyDescent="0.25">
      <c r="A32" s="8">
        <v>23</v>
      </c>
      <c r="B32" s="14">
        <v>10.98958</v>
      </c>
      <c r="C32" s="14">
        <v>10.96415</v>
      </c>
      <c r="D32" s="14">
        <v>37.084350000000001</v>
      </c>
      <c r="E32" s="14">
        <v>36.16104</v>
      </c>
      <c r="F32" s="14">
        <v>24.285049999999998</v>
      </c>
      <c r="G32" s="14">
        <f t="shared" si="10"/>
        <v>10.976865</v>
      </c>
      <c r="H32" s="24">
        <f t="shared" si="11"/>
        <v>36.622695</v>
      </c>
      <c r="I32" s="35">
        <f t="shared" si="12"/>
        <v>402.00237895117499</v>
      </c>
      <c r="J32" s="40">
        <f t="shared" si="13"/>
        <v>1341.221789063025</v>
      </c>
      <c r="L32" s="22"/>
      <c r="M32" s="22"/>
      <c r="N32" s="22"/>
      <c r="O32" s="22"/>
    </row>
    <row r="33" spans="1:15" x14ac:dyDescent="0.25">
      <c r="A33" s="8">
        <v>24</v>
      </c>
      <c r="B33" s="14">
        <v>10.98574</v>
      </c>
      <c r="C33" s="14">
        <v>11.002000000000001</v>
      </c>
      <c r="D33" s="14">
        <v>37.053910000000002</v>
      </c>
      <c r="E33" s="14">
        <v>36.128399999999999</v>
      </c>
      <c r="F33" s="14">
        <v>24.093029999999999</v>
      </c>
      <c r="G33" s="14">
        <f t="shared" si="10"/>
        <v>10.993870000000001</v>
      </c>
      <c r="H33" s="24">
        <f t="shared" si="11"/>
        <v>36.591155000000001</v>
      </c>
      <c r="I33" s="35">
        <f t="shared" si="12"/>
        <v>402.27840121985002</v>
      </c>
      <c r="J33" s="40">
        <f t="shared" si="13"/>
        <v>1338.9126242340251</v>
      </c>
      <c r="L33" s="22"/>
      <c r="M33" s="22"/>
      <c r="N33" s="22"/>
      <c r="O33" s="22"/>
    </row>
    <row r="34" spans="1:15" x14ac:dyDescent="0.25">
      <c r="A34" s="8">
        <v>25</v>
      </c>
      <c r="B34" s="14">
        <v>10.98259</v>
      </c>
      <c r="C34" s="14">
        <v>10.995150000000001</v>
      </c>
      <c r="D34" s="14">
        <v>36.930570000000003</v>
      </c>
      <c r="E34" s="14">
        <v>36.031419999999997</v>
      </c>
      <c r="F34" s="14">
        <v>23.944220000000001</v>
      </c>
      <c r="G34" s="14">
        <f t="shared" si="10"/>
        <v>10.98887</v>
      </c>
      <c r="H34" s="24">
        <f t="shared" si="11"/>
        <v>36.480995</v>
      </c>
      <c r="I34" s="35">
        <f t="shared" si="12"/>
        <v>400.88491152565001</v>
      </c>
      <c r="J34" s="40">
        <f t="shared" si="13"/>
        <v>1330.8629961900251</v>
      </c>
      <c r="L34" s="22"/>
      <c r="M34" s="22"/>
      <c r="N34" s="22"/>
      <c r="O34" s="22"/>
    </row>
    <row r="35" spans="1:15" x14ac:dyDescent="0.25">
      <c r="A35" s="8"/>
      <c r="B35" s="14">
        <v>10.980130000000001</v>
      </c>
      <c r="C35" s="14">
        <v>10.94214</v>
      </c>
      <c r="D35" s="14">
        <v>36.836570000000002</v>
      </c>
      <c r="E35" s="14">
        <v>35.966700000000003</v>
      </c>
      <c r="F35" s="14">
        <v>23.841629999999999</v>
      </c>
      <c r="G35" s="14">
        <f t="shared" si="10"/>
        <v>10.961135000000001</v>
      </c>
      <c r="H35" s="24">
        <f t="shared" si="11"/>
        <v>36.401634999999999</v>
      </c>
      <c r="I35" s="35">
        <f t="shared" si="12"/>
        <v>399.00323545572502</v>
      </c>
      <c r="J35" s="40">
        <f t="shared" si="13"/>
        <v>1325.0790306732249</v>
      </c>
      <c r="L35" s="22"/>
      <c r="M35" s="22"/>
      <c r="N35" s="22"/>
      <c r="O35" s="22"/>
    </row>
    <row r="36" spans="1:15" x14ac:dyDescent="0.25">
      <c r="A36" s="8"/>
      <c r="B36" s="14">
        <v>10.9796</v>
      </c>
      <c r="C36" s="14">
        <v>10.986129999999999</v>
      </c>
      <c r="D36" s="14">
        <v>36.740450000000003</v>
      </c>
      <c r="E36" s="14">
        <v>35.86271</v>
      </c>
      <c r="F36" s="14">
        <v>23.742979999999999</v>
      </c>
      <c r="G36" s="14">
        <f t="shared" si="10"/>
        <v>10.982865</v>
      </c>
      <c r="H36" s="24">
        <f t="shared" si="11"/>
        <v>36.301580000000001</v>
      </c>
      <c r="I36" s="35">
        <f t="shared" si="12"/>
        <v>398.69535242670003</v>
      </c>
      <c r="J36" s="40">
        <f t="shared" si="13"/>
        <v>1317.8047104964</v>
      </c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U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21" x14ac:dyDescent="0.25">
      <c r="A1" s="19" t="s">
        <v>78</v>
      </c>
      <c r="B1" s="47">
        <v>38</v>
      </c>
      <c r="C1" s="22" t="s">
        <v>1</v>
      </c>
    </row>
    <row r="2" spans="1:21" x14ac:dyDescent="0.25">
      <c r="B2" s="19"/>
      <c r="C2" s="19"/>
    </row>
    <row r="3" spans="1:21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21" x14ac:dyDescent="0.25">
      <c r="A4" s="8" t="s">
        <v>6</v>
      </c>
      <c r="B4" s="23">
        <f t="shared" ref="B4:H4" si="0">AVERAGE(B10:B334)</f>
        <v>12.844378620689657</v>
      </c>
      <c r="C4" s="23">
        <f t="shared" si="0"/>
        <v>12.888003908045976</v>
      </c>
      <c r="D4" s="23">
        <f t="shared" si="0"/>
        <v>37.821161954022976</v>
      </c>
      <c r="E4" s="23">
        <f t="shared" si="0"/>
        <v>37.225264597701148</v>
      </c>
      <c r="F4" s="23">
        <f t="shared" si="0"/>
        <v>24.292992183908055</v>
      </c>
      <c r="G4" s="23">
        <f t="shared" si="0"/>
        <v>12.866191264367815</v>
      </c>
      <c r="H4" s="6">
        <f t="shared" si="0"/>
        <v>37.523213275862062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21" x14ac:dyDescent="0.25">
      <c r="A5" s="8" t="s">
        <v>7</v>
      </c>
      <c r="B5" s="23">
        <f t="shared" ref="B5:H5" si="1">STDEV(B10:B334)</f>
        <v>2.4291081250284782E-2</v>
      </c>
      <c r="C5" s="23">
        <f t="shared" si="1"/>
        <v>2.6155434241540355E-2</v>
      </c>
      <c r="D5" s="23">
        <f t="shared" si="1"/>
        <v>0.58325599096762448</v>
      </c>
      <c r="E5" s="23">
        <f t="shared" si="1"/>
        <v>0.69503520793671902</v>
      </c>
      <c r="F5" s="23">
        <f t="shared" si="1"/>
        <v>0.65079150769609873</v>
      </c>
      <c r="G5" s="23">
        <f t="shared" si="1"/>
        <v>2.4541284096945094E-2</v>
      </c>
      <c r="H5" s="6">
        <f t="shared" si="1"/>
        <v>0.63620364636502591</v>
      </c>
      <c r="I5" s="23">
        <f>AVERAGE(G10:G331)</f>
        <v>12.866191264367815</v>
      </c>
      <c r="J5" s="23">
        <f>AVERAGE(H10:H331)</f>
        <v>37.523213275862062</v>
      </c>
      <c r="K5" s="23">
        <f>AVERAGE(I10:I331)</f>
        <v>482.79601110929866</v>
      </c>
      <c r="L5" s="23">
        <f>AVERAGE(J10:J331)</f>
        <v>1408.3916372682427</v>
      </c>
      <c r="M5" s="8">
        <v>20</v>
      </c>
      <c r="N5" s="23">
        <f>B$4+$J$6*($M5-D$4)</f>
        <v>12.168584429221845</v>
      </c>
      <c r="O5" s="23">
        <f>C$4+$J$6*($M5-E$4)</f>
        <v>12.234806670309478</v>
      </c>
      <c r="P5" s="6">
        <f>$L$6+$J$6*$M5</f>
        <v>12.201695549773792</v>
      </c>
    </row>
    <row r="6" spans="1:21" x14ac:dyDescent="0.25">
      <c r="A6" s="9" t="s">
        <v>79</v>
      </c>
      <c r="B6" s="10">
        <f>B4+$J$6*($B$1-D4)</f>
        <v>12.851160317247745</v>
      </c>
      <c r="C6" s="10">
        <f>C4+$J$6*($B$1-E4)</f>
        <v>12.917382558335378</v>
      </c>
      <c r="D6" s="10">
        <f>$B$1</f>
        <v>38</v>
      </c>
      <c r="E6" s="10">
        <f>$B$1</f>
        <v>38</v>
      </c>
      <c r="F6" s="10">
        <f>F4</f>
        <v>24.292992183908055</v>
      </c>
      <c r="G6" s="44">
        <f>AVERAGE(B6:C6)</f>
        <v>12.884271437791561</v>
      </c>
      <c r="H6" s="7">
        <f>$B$1</f>
        <v>38</v>
      </c>
      <c r="I6" s="10" t="s">
        <v>71</v>
      </c>
      <c r="J6" s="37">
        <f>(K5-I5*J5)/(L5-J5^2)</f>
        <v>3.7920882668105588E-2</v>
      </c>
      <c r="K6" s="10" t="s">
        <v>72</v>
      </c>
      <c r="L6" s="10">
        <f>(L5*I5-K5*J5)/(L5-J5^2)</f>
        <v>11.443277896411679</v>
      </c>
      <c r="M6" s="9">
        <v>50</v>
      </c>
      <c r="N6" s="10">
        <f>B$4+$J$6*($M6-D$4)</f>
        <v>13.306210909265012</v>
      </c>
      <c r="O6" s="10">
        <f>C$4+$J$6*($M6-E$4)</f>
        <v>13.372433150352645</v>
      </c>
      <c r="P6" s="7">
        <f>$L$6+$J$6*$M6</f>
        <v>13.339322029816959</v>
      </c>
    </row>
    <row r="7" spans="1:21" x14ac:dyDescent="0.25">
      <c r="B7" s="19"/>
      <c r="C7" s="19"/>
      <c r="D7" s="19"/>
      <c r="E7" s="19"/>
      <c r="F7" s="19"/>
    </row>
    <row r="8" spans="1:21" x14ac:dyDescent="0.25">
      <c r="A8" s="16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65" t="s">
        <v>73</v>
      </c>
      <c r="J8" s="166" t="s">
        <v>74</v>
      </c>
      <c r="L8" s="5"/>
      <c r="M8" s="13"/>
      <c r="S8" s="18"/>
      <c r="T8" s="18"/>
      <c r="U8" s="18"/>
    </row>
    <row r="9" spans="1:21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  <c r="S9" s="18"/>
      <c r="T9" s="18"/>
      <c r="U9" s="18"/>
    </row>
    <row r="10" spans="1:21" x14ac:dyDescent="0.25">
      <c r="A10" s="8">
        <v>1</v>
      </c>
      <c r="B10" s="14">
        <v>12.838799999999999</v>
      </c>
      <c r="C10" s="14">
        <v>12.906130000000001</v>
      </c>
      <c r="D10" s="14">
        <v>37.722709999999999</v>
      </c>
      <c r="E10" s="14">
        <v>37.377299999999998</v>
      </c>
      <c r="F10" s="14">
        <v>24.791260000000001</v>
      </c>
      <c r="G10" s="14">
        <f t="shared" ref="G10:G12" si="2">AVERAGE(B10:C10)</f>
        <v>12.872465</v>
      </c>
      <c r="H10" s="24">
        <f t="shared" ref="H10:H12" si="3">AVERAGE(D10:E10)</f>
        <v>37.550004999999999</v>
      </c>
      <c r="I10" s="38">
        <f>G10*H10</f>
        <v>483.361125112325</v>
      </c>
      <c r="J10" s="39">
        <f>H10^2</f>
        <v>1410.0028755000249</v>
      </c>
      <c r="R10" s="169"/>
      <c r="S10" s="14"/>
      <c r="T10" s="14"/>
      <c r="U10" s="18"/>
    </row>
    <row r="11" spans="1:21" x14ac:dyDescent="0.25">
      <c r="A11" s="8">
        <v>2</v>
      </c>
      <c r="B11" s="14">
        <v>12.85229</v>
      </c>
      <c r="C11" s="14">
        <v>12.91737</v>
      </c>
      <c r="D11" s="13">
        <v>38.061489999999999</v>
      </c>
      <c r="E11" s="13">
        <v>37.703499999999998</v>
      </c>
      <c r="F11" s="13">
        <v>24.840140000000002</v>
      </c>
      <c r="G11" s="14">
        <f t="shared" si="2"/>
        <v>12.884830000000001</v>
      </c>
      <c r="H11" s="24">
        <f t="shared" si="3"/>
        <v>37.882494999999999</v>
      </c>
      <c r="I11" s="35">
        <f t="shared" ref="I11:I12" si="4">G11*H11</f>
        <v>488.10950805085002</v>
      </c>
      <c r="J11" s="40">
        <f t="shared" ref="J11:J12" si="5">H11^2</f>
        <v>1435.0834274250249</v>
      </c>
      <c r="L11" s="5"/>
      <c r="R11" s="169"/>
      <c r="S11" s="14"/>
      <c r="T11" s="14"/>
      <c r="U11" s="18"/>
    </row>
    <row r="12" spans="1:21" x14ac:dyDescent="0.25">
      <c r="A12" s="8">
        <v>3</v>
      </c>
      <c r="B12" s="14">
        <v>12.857339999999999</v>
      </c>
      <c r="C12" s="14">
        <v>12.904960000000001</v>
      </c>
      <c r="D12" s="14">
        <v>38.189909999999998</v>
      </c>
      <c r="E12" s="14">
        <v>37.803699999999999</v>
      </c>
      <c r="F12" s="14">
        <v>24.886579999999999</v>
      </c>
      <c r="G12" s="14">
        <f t="shared" si="2"/>
        <v>12.88115</v>
      </c>
      <c r="H12" s="24">
        <f t="shared" si="3"/>
        <v>37.996804999999995</v>
      </c>
      <c r="I12" s="35">
        <f t="shared" si="4"/>
        <v>489.44254472574994</v>
      </c>
      <c r="J12" s="40">
        <f t="shared" si="5"/>
        <v>1443.7571902080247</v>
      </c>
      <c r="R12" s="169"/>
      <c r="S12" s="14"/>
      <c r="T12" s="14"/>
      <c r="U12" s="18"/>
    </row>
    <row r="13" spans="1:21" x14ac:dyDescent="0.25">
      <c r="A13" s="8">
        <v>4</v>
      </c>
      <c r="B13" s="14">
        <v>12.86483</v>
      </c>
      <c r="C13" s="14">
        <v>12.90657</v>
      </c>
      <c r="D13" s="13">
        <v>38.272730000000003</v>
      </c>
      <c r="E13" s="13">
        <v>37.864519999999999</v>
      </c>
      <c r="F13" s="13">
        <v>24.927779999999998</v>
      </c>
      <c r="G13" s="14">
        <f t="shared" ref="G13:G76" si="6">AVERAGE(B13:C13)</f>
        <v>12.8857</v>
      </c>
      <c r="H13" s="24">
        <f t="shared" ref="H13:H76" si="7">AVERAGE(D13:E13)</f>
        <v>38.068624999999997</v>
      </c>
      <c r="I13" s="35">
        <f t="shared" ref="I13:I76" si="8">G13*H13</f>
        <v>490.54088116249994</v>
      </c>
      <c r="J13" s="40">
        <f t="shared" ref="J13:J76" si="9">H13^2</f>
        <v>1449.2202093906249</v>
      </c>
      <c r="R13" s="169"/>
      <c r="S13" s="14"/>
      <c r="T13" s="14"/>
      <c r="U13" s="18"/>
    </row>
    <row r="14" spans="1:21" x14ac:dyDescent="0.25">
      <c r="A14" s="8">
        <v>5</v>
      </c>
      <c r="B14" s="14">
        <v>12.861269999999999</v>
      </c>
      <c r="C14" s="14">
        <v>12.92826</v>
      </c>
      <c r="D14" s="13">
        <v>38.305540000000001</v>
      </c>
      <c r="E14" s="13">
        <v>37.926189999999998</v>
      </c>
      <c r="F14" s="13">
        <v>24.981960000000001</v>
      </c>
      <c r="G14" s="14">
        <f t="shared" si="6"/>
        <v>12.894765</v>
      </c>
      <c r="H14" s="24">
        <f t="shared" si="7"/>
        <v>38.115864999999999</v>
      </c>
      <c r="I14" s="35">
        <f t="shared" si="8"/>
        <v>491.49512194672496</v>
      </c>
      <c r="J14" s="40">
        <f t="shared" si="9"/>
        <v>1452.819164698225</v>
      </c>
      <c r="R14" s="169"/>
      <c r="S14" s="14"/>
      <c r="T14" s="14"/>
      <c r="U14" s="18"/>
    </row>
    <row r="15" spans="1:21" x14ac:dyDescent="0.25">
      <c r="A15" s="8">
        <v>6</v>
      </c>
      <c r="B15" s="14">
        <v>12.87012</v>
      </c>
      <c r="C15" s="14">
        <v>12.91147</v>
      </c>
      <c r="D15" s="13">
        <v>38.412059999999997</v>
      </c>
      <c r="E15" s="13">
        <v>38.026940000000003</v>
      </c>
      <c r="F15" s="13">
        <v>25.037479999999999</v>
      </c>
      <c r="G15" s="14">
        <f t="shared" si="6"/>
        <v>12.890795000000001</v>
      </c>
      <c r="H15" s="24">
        <f t="shared" si="7"/>
        <v>38.219499999999996</v>
      </c>
      <c r="I15" s="35">
        <f t="shared" si="8"/>
        <v>492.67973950249996</v>
      </c>
      <c r="J15" s="40">
        <f t="shared" si="9"/>
        <v>1460.7301802499996</v>
      </c>
      <c r="R15" s="169"/>
      <c r="S15" s="14"/>
      <c r="T15" s="14"/>
      <c r="U15" s="18"/>
    </row>
    <row r="16" spans="1:21" x14ac:dyDescent="0.25">
      <c r="A16" s="8">
        <v>7</v>
      </c>
      <c r="B16" s="14">
        <v>12.87377</v>
      </c>
      <c r="C16" s="14">
        <v>12.91774</v>
      </c>
      <c r="D16" s="13">
        <v>38.441980000000001</v>
      </c>
      <c r="E16" s="13">
        <v>38.052889999999998</v>
      </c>
      <c r="F16" s="13">
        <v>25.088709999999999</v>
      </c>
      <c r="G16" s="14">
        <f t="shared" si="6"/>
        <v>12.895755000000001</v>
      </c>
      <c r="H16" s="24">
        <f t="shared" si="7"/>
        <v>38.247434999999996</v>
      </c>
      <c r="I16" s="35">
        <f t="shared" si="8"/>
        <v>493.22955113842499</v>
      </c>
      <c r="J16" s="40">
        <f t="shared" si="9"/>
        <v>1462.8662840792247</v>
      </c>
      <c r="R16" s="169"/>
      <c r="S16" s="14"/>
      <c r="T16" s="14"/>
      <c r="U16" s="18"/>
    </row>
    <row r="17" spans="1:21" x14ac:dyDescent="0.25">
      <c r="A17" s="8">
        <v>8</v>
      </c>
      <c r="B17" s="14">
        <v>12.87355</v>
      </c>
      <c r="C17" s="14">
        <v>12.920920000000001</v>
      </c>
      <c r="D17" s="14">
        <v>38.45402</v>
      </c>
      <c r="E17" s="14">
        <v>38.062739999999998</v>
      </c>
      <c r="F17" s="14">
        <v>25.132390000000001</v>
      </c>
      <c r="G17" s="14">
        <f t="shared" si="6"/>
        <v>12.897235</v>
      </c>
      <c r="H17" s="24">
        <f t="shared" si="7"/>
        <v>38.258380000000002</v>
      </c>
      <c r="I17" s="35">
        <f t="shared" si="8"/>
        <v>493.42731757930005</v>
      </c>
      <c r="J17" s="40">
        <f t="shared" si="9"/>
        <v>1463.7036402244003</v>
      </c>
      <c r="R17" s="169"/>
      <c r="S17" s="14"/>
      <c r="T17" s="14"/>
      <c r="U17" s="18"/>
    </row>
    <row r="18" spans="1:21" x14ac:dyDescent="0.25">
      <c r="A18" s="8">
        <v>9</v>
      </c>
      <c r="B18" s="14">
        <v>12.873749999999999</v>
      </c>
      <c r="C18" s="14">
        <v>12.90231</v>
      </c>
      <c r="D18" s="14">
        <v>38.527729999999998</v>
      </c>
      <c r="E18" s="14">
        <v>38.125770000000003</v>
      </c>
      <c r="F18" s="14">
        <v>25.16883</v>
      </c>
      <c r="G18" s="14">
        <f t="shared" si="6"/>
        <v>12.888030000000001</v>
      </c>
      <c r="H18" s="24">
        <f t="shared" si="7"/>
        <v>38.326750000000004</v>
      </c>
      <c r="I18" s="35">
        <f t="shared" si="8"/>
        <v>493.95630380250009</v>
      </c>
      <c r="J18" s="40">
        <f t="shared" si="9"/>
        <v>1468.9397655625003</v>
      </c>
      <c r="R18" s="169"/>
      <c r="S18" s="14"/>
      <c r="T18" s="14"/>
      <c r="U18" s="18"/>
    </row>
    <row r="19" spans="1:21" x14ac:dyDescent="0.25">
      <c r="A19" s="8">
        <v>10</v>
      </c>
      <c r="B19" s="14">
        <v>12.882149999999999</v>
      </c>
      <c r="C19" s="14">
        <v>12.929870000000001</v>
      </c>
      <c r="D19" s="13">
        <v>38.575099999999999</v>
      </c>
      <c r="E19" s="13">
        <v>38.166420000000002</v>
      </c>
      <c r="F19" s="13">
        <v>25.211480000000002</v>
      </c>
      <c r="G19" s="14">
        <f t="shared" si="6"/>
        <v>12.90601</v>
      </c>
      <c r="H19" s="24">
        <f t="shared" si="7"/>
        <v>38.370760000000004</v>
      </c>
      <c r="I19" s="35">
        <f t="shared" si="8"/>
        <v>495.21341226760006</v>
      </c>
      <c r="J19" s="40">
        <f t="shared" si="9"/>
        <v>1472.3152229776003</v>
      </c>
      <c r="R19" s="169"/>
      <c r="S19" s="14"/>
      <c r="T19" s="14"/>
      <c r="U19" s="18"/>
    </row>
    <row r="20" spans="1:21" x14ac:dyDescent="0.25">
      <c r="A20" s="8">
        <v>11</v>
      </c>
      <c r="B20" s="14">
        <v>12.885819999999999</v>
      </c>
      <c r="C20" s="14">
        <v>12.92069</v>
      </c>
      <c r="D20" s="14">
        <v>38.640929999999997</v>
      </c>
      <c r="E20" s="14">
        <v>38.223770000000002</v>
      </c>
      <c r="F20" s="14">
        <v>25.234680000000001</v>
      </c>
      <c r="G20" s="14">
        <f t="shared" si="6"/>
        <v>12.903255</v>
      </c>
      <c r="H20" s="24">
        <f t="shared" si="7"/>
        <v>38.43235</v>
      </c>
      <c r="I20" s="35">
        <f t="shared" si="8"/>
        <v>495.90241229924999</v>
      </c>
      <c r="J20" s="40">
        <f t="shared" si="9"/>
        <v>1477.0455265225</v>
      </c>
      <c r="R20" s="169"/>
      <c r="S20" s="14"/>
      <c r="T20" s="14"/>
      <c r="U20" s="18"/>
    </row>
    <row r="21" spans="1:21" x14ac:dyDescent="0.25">
      <c r="A21" s="8">
        <v>12</v>
      </c>
      <c r="B21" s="14">
        <v>12.88266</v>
      </c>
      <c r="C21" s="14">
        <v>12.931940000000001</v>
      </c>
      <c r="D21" s="14">
        <v>38.619039999999998</v>
      </c>
      <c r="E21" s="14">
        <v>38.211109999999998</v>
      </c>
      <c r="F21" s="14">
        <v>25.26108</v>
      </c>
      <c r="G21" s="14">
        <f t="shared" si="6"/>
        <v>12.907299999999999</v>
      </c>
      <c r="H21" s="24">
        <f t="shared" si="7"/>
        <v>38.415075000000002</v>
      </c>
      <c r="I21" s="35">
        <f t="shared" si="8"/>
        <v>495.83489754750002</v>
      </c>
      <c r="J21" s="40">
        <f t="shared" si="9"/>
        <v>1475.7179872556251</v>
      </c>
      <c r="R21" s="169"/>
      <c r="S21" s="14"/>
      <c r="T21" s="14"/>
      <c r="U21" s="18"/>
    </row>
    <row r="22" spans="1:21" x14ac:dyDescent="0.25">
      <c r="A22" s="8">
        <v>13</v>
      </c>
      <c r="B22" s="14">
        <v>12.876019999999999</v>
      </c>
      <c r="C22" s="14">
        <v>12.92427</v>
      </c>
      <c r="D22" s="13">
        <v>38.571060000000003</v>
      </c>
      <c r="E22" s="13">
        <v>38.180729999999997</v>
      </c>
      <c r="F22" s="13">
        <v>25.287240000000001</v>
      </c>
      <c r="G22" s="14">
        <f t="shared" si="6"/>
        <v>12.900144999999998</v>
      </c>
      <c r="H22" s="24">
        <f t="shared" si="7"/>
        <v>38.375895</v>
      </c>
      <c r="I22" s="35">
        <f t="shared" si="8"/>
        <v>495.05461000477493</v>
      </c>
      <c r="J22" s="40">
        <f t="shared" si="9"/>
        <v>1472.709317051025</v>
      </c>
      <c r="R22" s="169"/>
      <c r="S22" s="14"/>
      <c r="T22" s="14"/>
      <c r="U22" s="18"/>
    </row>
    <row r="23" spans="1:21" x14ac:dyDescent="0.25">
      <c r="A23" s="8">
        <v>14</v>
      </c>
      <c r="B23" s="14">
        <v>12.879349999999999</v>
      </c>
      <c r="C23" s="14">
        <v>12.9236</v>
      </c>
      <c r="D23" s="14">
        <v>38.584139999999998</v>
      </c>
      <c r="E23" s="14">
        <v>38.179580000000001</v>
      </c>
      <c r="F23" s="14">
        <v>25.31381</v>
      </c>
      <c r="G23" s="14">
        <f t="shared" si="6"/>
        <v>12.901475</v>
      </c>
      <c r="H23" s="24">
        <f t="shared" si="7"/>
        <v>38.381860000000003</v>
      </c>
      <c r="I23" s="35">
        <f t="shared" si="8"/>
        <v>495.1826072435</v>
      </c>
      <c r="J23" s="40">
        <f t="shared" si="9"/>
        <v>1473.1671770596001</v>
      </c>
      <c r="R23" s="169"/>
      <c r="S23" s="14"/>
      <c r="T23" s="18"/>
      <c r="U23" s="18"/>
    </row>
    <row r="24" spans="1:21" x14ac:dyDescent="0.25">
      <c r="A24" s="8">
        <v>15</v>
      </c>
      <c r="B24" s="14">
        <v>12.87425</v>
      </c>
      <c r="C24" s="14">
        <v>12.912520000000001</v>
      </c>
      <c r="D24" s="13">
        <v>38.607680000000002</v>
      </c>
      <c r="E24" s="13">
        <v>38.186819999999997</v>
      </c>
      <c r="F24" s="13">
        <v>25.331620000000001</v>
      </c>
      <c r="G24" s="14">
        <f t="shared" si="6"/>
        <v>12.893385</v>
      </c>
      <c r="H24" s="24">
        <f t="shared" si="7"/>
        <v>38.39725</v>
      </c>
      <c r="I24" s="35">
        <f t="shared" si="8"/>
        <v>495.07052719124999</v>
      </c>
      <c r="J24" s="40">
        <f t="shared" si="9"/>
        <v>1474.3488075625</v>
      </c>
      <c r="R24" s="169"/>
      <c r="S24" s="14"/>
    </row>
    <row r="25" spans="1:21" x14ac:dyDescent="0.25">
      <c r="A25" s="8">
        <v>16</v>
      </c>
      <c r="B25" s="14">
        <v>12.875249999999999</v>
      </c>
      <c r="C25" s="14">
        <v>12.89091</v>
      </c>
      <c r="D25" s="13">
        <v>38.620759999999997</v>
      </c>
      <c r="E25" s="13">
        <v>38.174340000000001</v>
      </c>
      <c r="F25" s="13">
        <v>25.319050000000001</v>
      </c>
      <c r="G25" s="14">
        <f t="shared" si="6"/>
        <v>12.88308</v>
      </c>
      <c r="H25" s="24">
        <f t="shared" si="7"/>
        <v>38.397549999999995</v>
      </c>
      <c r="I25" s="35">
        <f t="shared" si="8"/>
        <v>494.67870845399995</v>
      </c>
      <c r="J25" s="40">
        <f t="shared" si="9"/>
        <v>1474.3718460024998</v>
      </c>
      <c r="R25" s="169"/>
      <c r="S25" s="14"/>
    </row>
    <row r="26" spans="1:21" x14ac:dyDescent="0.25">
      <c r="A26" s="8">
        <v>17</v>
      </c>
      <c r="B26" s="14">
        <v>12.885479999999999</v>
      </c>
      <c r="C26" s="14">
        <v>12.9099</v>
      </c>
      <c r="D26" s="13">
        <v>38.659280000000003</v>
      </c>
      <c r="E26" s="13">
        <v>38.134230000000002</v>
      </c>
      <c r="F26" s="13">
        <v>25.28267</v>
      </c>
      <c r="G26" s="14">
        <f t="shared" si="6"/>
        <v>12.897690000000001</v>
      </c>
      <c r="H26" s="24">
        <f t="shared" si="7"/>
        <v>38.396754999999999</v>
      </c>
      <c r="I26" s="35">
        <f t="shared" si="8"/>
        <v>495.22944299595002</v>
      </c>
      <c r="J26" s="40">
        <f t="shared" si="9"/>
        <v>1474.3107945300249</v>
      </c>
      <c r="L26" s="22"/>
      <c r="M26" s="22"/>
      <c r="N26" s="22"/>
      <c r="O26" s="22"/>
      <c r="R26" s="169"/>
      <c r="S26" s="14"/>
    </row>
    <row r="27" spans="1:21" x14ac:dyDescent="0.25">
      <c r="A27" s="8">
        <v>18</v>
      </c>
      <c r="B27" s="14">
        <v>12.89298</v>
      </c>
      <c r="C27" s="14">
        <v>12.913360000000001</v>
      </c>
      <c r="D27" s="13">
        <v>38.830930000000002</v>
      </c>
      <c r="E27" s="13">
        <v>38.055509999999998</v>
      </c>
      <c r="F27" s="13">
        <v>25.103020000000001</v>
      </c>
      <c r="G27" s="14">
        <f t="shared" si="6"/>
        <v>12.903169999999999</v>
      </c>
      <c r="H27" s="24">
        <f t="shared" si="7"/>
        <v>38.443219999999997</v>
      </c>
      <c r="I27" s="35">
        <f t="shared" si="8"/>
        <v>496.03940300739993</v>
      </c>
      <c r="J27" s="40">
        <f t="shared" si="9"/>
        <v>1477.8811639683997</v>
      </c>
      <c r="L27" s="22"/>
      <c r="M27" s="22"/>
      <c r="N27" s="22"/>
      <c r="O27" s="22"/>
      <c r="R27" s="169"/>
      <c r="S27" s="14"/>
    </row>
    <row r="28" spans="1:21" x14ac:dyDescent="0.25">
      <c r="A28" s="8">
        <v>19</v>
      </c>
      <c r="B28" s="13">
        <v>12.88082</v>
      </c>
      <c r="C28" s="13">
        <v>12.90474</v>
      </c>
      <c r="D28" s="13">
        <v>38.612769999999998</v>
      </c>
      <c r="E28" s="13">
        <v>37.812550000000002</v>
      </c>
      <c r="F28" s="13">
        <v>24.895779999999998</v>
      </c>
      <c r="G28" s="14">
        <f t="shared" si="6"/>
        <v>12.89278</v>
      </c>
      <c r="H28" s="24">
        <f t="shared" si="7"/>
        <v>38.21266</v>
      </c>
      <c r="I28" s="35">
        <f t="shared" si="8"/>
        <v>492.66741859479998</v>
      </c>
      <c r="J28" s="40">
        <f t="shared" si="9"/>
        <v>1460.2073842755999</v>
      </c>
      <c r="L28" s="22"/>
      <c r="M28" s="22"/>
      <c r="N28" s="22"/>
      <c r="O28" s="22"/>
      <c r="R28" s="169"/>
      <c r="S28" s="14"/>
    </row>
    <row r="29" spans="1:21" x14ac:dyDescent="0.25">
      <c r="A29" s="8">
        <v>20</v>
      </c>
      <c r="B29" s="13">
        <v>12.872729999999999</v>
      </c>
      <c r="C29" s="13">
        <v>12.89883</v>
      </c>
      <c r="D29" s="13">
        <v>38.434199999999997</v>
      </c>
      <c r="E29" s="13">
        <v>37.649239999999999</v>
      </c>
      <c r="F29" s="13">
        <v>24.726089999999999</v>
      </c>
      <c r="G29" s="14">
        <f t="shared" si="6"/>
        <v>12.88578</v>
      </c>
      <c r="H29" s="24">
        <f t="shared" si="7"/>
        <v>38.041719999999998</v>
      </c>
      <c r="I29" s="35">
        <f t="shared" si="8"/>
        <v>490.19723474159997</v>
      </c>
      <c r="J29" s="40">
        <f t="shared" si="9"/>
        <v>1447.1724605583997</v>
      </c>
      <c r="L29" s="22"/>
      <c r="M29" s="22"/>
      <c r="N29" s="22"/>
      <c r="O29" s="22"/>
      <c r="R29" s="169"/>
      <c r="S29" s="14"/>
    </row>
    <row r="30" spans="1:21" x14ac:dyDescent="0.25">
      <c r="A30" s="8">
        <v>21</v>
      </c>
      <c r="B30" s="14">
        <v>12.865349999999999</v>
      </c>
      <c r="C30" s="14">
        <v>12.89964</v>
      </c>
      <c r="D30" s="14">
        <v>38.265099999999997</v>
      </c>
      <c r="E30" s="14">
        <v>37.479950000000002</v>
      </c>
      <c r="F30" s="14">
        <v>24.57159</v>
      </c>
      <c r="G30" s="14">
        <f t="shared" si="6"/>
        <v>12.882494999999999</v>
      </c>
      <c r="H30" s="24">
        <f t="shared" si="7"/>
        <v>37.872524999999996</v>
      </c>
      <c r="I30" s="35">
        <f t="shared" si="8"/>
        <v>487.89261394987489</v>
      </c>
      <c r="J30" s="40">
        <f t="shared" si="9"/>
        <v>1434.3281498756246</v>
      </c>
      <c r="L30" s="22"/>
      <c r="M30" s="22"/>
      <c r="N30" s="22"/>
      <c r="O30" s="22"/>
      <c r="R30" s="169"/>
      <c r="S30" s="14"/>
    </row>
    <row r="31" spans="1:21" x14ac:dyDescent="0.25">
      <c r="A31" s="8">
        <v>22</v>
      </c>
      <c r="B31" s="14">
        <v>12.84812</v>
      </c>
      <c r="C31" s="14">
        <v>12.88514</v>
      </c>
      <c r="D31" s="14">
        <v>38.034610000000001</v>
      </c>
      <c r="E31" s="14">
        <v>37.253920000000001</v>
      </c>
      <c r="F31" s="14">
        <v>24.432079999999999</v>
      </c>
      <c r="G31" s="14">
        <f t="shared" si="6"/>
        <v>12.866630000000001</v>
      </c>
      <c r="H31" s="24">
        <f t="shared" si="7"/>
        <v>37.644265000000004</v>
      </c>
      <c r="I31" s="35">
        <f t="shared" si="8"/>
        <v>484.35482937695008</v>
      </c>
      <c r="J31" s="40">
        <f t="shared" si="9"/>
        <v>1417.0906873902254</v>
      </c>
      <c r="L31" s="22"/>
      <c r="M31" s="22"/>
      <c r="N31" s="22"/>
      <c r="O31" s="22"/>
      <c r="R31" s="169"/>
      <c r="S31" s="14"/>
    </row>
    <row r="32" spans="1:21" x14ac:dyDescent="0.25">
      <c r="A32" s="8">
        <v>23</v>
      </c>
      <c r="B32" s="14">
        <v>12.840819999999999</v>
      </c>
      <c r="C32" s="14">
        <v>12.87998</v>
      </c>
      <c r="D32" s="14">
        <v>37.877130000000001</v>
      </c>
      <c r="E32" s="14">
        <v>37.126800000000003</v>
      </c>
      <c r="F32" s="14">
        <v>24.317499999999999</v>
      </c>
      <c r="G32" s="14">
        <f t="shared" si="6"/>
        <v>12.860399999999998</v>
      </c>
      <c r="H32" s="24">
        <f t="shared" si="7"/>
        <v>37.501964999999998</v>
      </c>
      <c r="I32" s="35">
        <f t="shared" si="8"/>
        <v>482.29027068599993</v>
      </c>
      <c r="J32" s="40">
        <f t="shared" si="9"/>
        <v>1406.397378861225</v>
      </c>
      <c r="L32" s="22"/>
      <c r="M32" s="22"/>
      <c r="N32" s="22"/>
      <c r="O32" s="22"/>
      <c r="R32" s="169"/>
      <c r="S32" s="14"/>
    </row>
    <row r="33" spans="1:19" x14ac:dyDescent="0.25">
      <c r="A33" s="8">
        <v>24</v>
      </c>
      <c r="B33" s="14">
        <v>12.83882</v>
      </c>
      <c r="C33" s="14">
        <v>12.87668</v>
      </c>
      <c r="D33" s="14">
        <v>37.75891</v>
      </c>
      <c r="E33" s="14">
        <v>37.000860000000003</v>
      </c>
      <c r="F33" s="14">
        <v>24.206320000000002</v>
      </c>
      <c r="G33" s="14">
        <f t="shared" si="6"/>
        <v>12.857749999999999</v>
      </c>
      <c r="H33" s="24">
        <f t="shared" si="7"/>
        <v>37.379885000000002</v>
      </c>
      <c r="I33" s="35">
        <f t="shared" si="8"/>
        <v>480.62121635875002</v>
      </c>
      <c r="J33" s="40">
        <f t="shared" si="9"/>
        <v>1397.2558026132251</v>
      </c>
      <c r="L33" s="22"/>
      <c r="M33" s="22"/>
      <c r="N33" s="22"/>
      <c r="O33" s="22"/>
      <c r="R33" s="169"/>
      <c r="S33" s="14"/>
    </row>
    <row r="34" spans="1:19" x14ac:dyDescent="0.25">
      <c r="A34" s="8">
        <v>25</v>
      </c>
      <c r="B34" s="14">
        <v>12.82755</v>
      </c>
      <c r="C34" s="14">
        <v>12.87344</v>
      </c>
      <c r="D34" s="14">
        <v>37.624420000000001</v>
      </c>
      <c r="E34" s="14">
        <v>36.877769999999998</v>
      </c>
      <c r="F34" s="14">
        <v>24.100909999999999</v>
      </c>
      <c r="G34" s="14">
        <f t="shared" si="6"/>
        <v>12.850495</v>
      </c>
      <c r="H34" s="24">
        <f t="shared" si="7"/>
        <v>37.251094999999999</v>
      </c>
      <c r="I34" s="35">
        <f t="shared" si="8"/>
        <v>478.69501004202499</v>
      </c>
      <c r="J34" s="40">
        <f t="shared" si="9"/>
        <v>1387.6440786990249</v>
      </c>
      <c r="L34" s="22"/>
      <c r="M34" s="22"/>
      <c r="N34" s="22"/>
      <c r="O34" s="22"/>
      <c r="R34" s="169"/>
      <c r="S34" s="14"/>
    </row>
    <row r="35" spans="1:19" x14ac:dyDescent="0.25">
      <c r="A35" s="8"/>
      <c r="B35" s="14">
        <v>12.835459999999999</v>
      </c>
      <c r="C35" s="14">
        <v>12.87335</v>
      </c>
      <c r="D35" s="14">
        <v>37.624139999999997</v>
      </c>
      <c r="E35" s="14">
        <v>36.896889999999999</v>
      </c>
      <c r="F35" s="14">
        <v>24.059349999999998</v>
      </c>
      <c r="G35" s="14">
        <f t="shared" si="6"/>
        <v>12.854405</v>
      </c>
      <c r="H35" s="24">
        <f t="shared" si="7"/>
        <v>37.260514999999998</v>
      </c>
      <c r="I35" s="35">
        <f t="shared" si="8"/>
        <v>478.96175031857496</v>
      </c>
      <c r="J35" s="40">
        <f t="shared" si="9"/>
        <v>1388.3459780652249</v>
      </c>
      <c r="L35" s="22"/>
      <c r="M35" s="22"/>
      <c r="N35" s="22"/>
      <c r="O35" s="22"/>
      <c r="R35" s="169"/>
      <c r="S35" s="14"/>
    </row>
    <row r="36" spans="1:19" x14ac:dyDescent="0.25">
      <c r="A36" s="8"/>
      <c r="B36" s="14">
        <v>12.83192</v>
      </c>
      <c r="C36" s="14">
        <v>12.872200000000001</v>
      </c>
      <c r="D36" s="14">
        <v>37.586919999999999</v>
      </c>
      <c r="E36" s="14">
        <v>36.849580000000003</v>
      </c>
      <c r="F36" s="14">
        <v>24.0061</v>
      </c>
      <c r="G36" s="14">
        <f t="shared" si="6"/>
        <v>12.852060000000002</v>
      </c>
      <c r="H36" s="24">
        <f t="shared" si="7"/>
        <v>37.218249999999998</v>
      </c>
      <c r="I36" s="35">
        <f t="shared" si="8"/>
        <v>478.33118209500003</v>
      </c>
      <c r="J36" s="40">
        <f t="shared" si="9"/>
        <v>1385.1981330624999</v>
      </c>
      <c r="L36" s="22"/>
      <c r="M36" s="22"/>
      <c r="N36" s="22"/>
      <c r="O36" s="22"/>
      <c r="R36" s="169"/>
      <c r="S36" s="14"/>
    </row>
    <row r="37" spans="1:19" x14ac:dyDescent="0.25">
      <c r="A37" s="8"/>
      <c r="B37" s="14">
        <v>12.82926</v>
      </c>
      <c r="C37" s="14">
        <v>12.871030000000001</v>
      </c>
      <c r="D37" s="14">
        <v>37.504339999999999</v>
      </c>
      <c r="E37" s="14">
        <v>36.761609999999997</v>
      </c>
      <c r="F37" s="14">
        <v>23.9298</v>
      </c>
      <c r="G37" s="14">
        <f t="shared" si="6"/>
        <v>12.850145000000001</v>
      </c>
      <c r="H37" s="24">
        <f t="shared" si="7"/>
        <v>37.132975000000002</v>
      </c>
      <c r="I37" s="35">
        <f t="shared" si="8"/>
        <v>477.16411303137505</v>
      </c>
      <c r="J37" s="40">
        <f t="shared" si="9"/>
        <v>1378.8578323506251</v>
      </c>
      <c r="L37" s="22"/>
      <c r="M37" s="22"/>
      <c r="N37" s="22"/>
      <c r="O37" s="22"/>
      <c r="R37" s="169"/>
      <c r="S37" s="14"/>
    </row>
    <row r="38" spans="1:19" x14ac:dyDescent="0.25">
      <c r="A38" s="8"/>
      <c r="B38" s="14">
        <v>12.82443</v>
      </c>
      <c r="C38" s="14">
        <v>12.873380000000001</v>
      </c>
      <c r="D38" s="14">
        <v>37.481670000000001</v>
      </c>
      <c r="E38" s="14">
        <v>36.74944</v>
      </c>
      <c r="F38" s="14">
        <v>23.86788</v>
      </c>
      <c r="G38" s="14">
        <f t="shared" si="6"/>
        <v>12.848905</v>
      </c>
      <c r="H38" s="24">
        <f t="shared" si="7"/>
        <v>37.115555000000001</v>
      </c>
      <c r="I38" s="35">
        <f t="shared" si="8"/>
        <v>476.89424021727501</v>
      </c>
      <c r="J38" s="40">
        <f t="shared" si="9"/>
        <v>1377.564422958025</v>
      </c>
      <c r="L38" s="22"/>
      <c r="M38" s="22"/>
      <c r="N38" s="22"/>
      <c r="O38" s="22"/>
      <c r="R38" s="169"/>
      <c r="S38" s="14"/>
    </row>
    <row r="39" spans="1:19" x14ac:dyDescent="0.25">
      <c r="A39" s="8"/>
      <c r="B39" s="14">
        <v>12.83286</v>
      </c>
      <c r="C39" s="14">
        <v>12.875590000000001</v>
      </c>
      <c r="D39" s="14">
        <v>37.460749999999997</v>
      </c>
      <c r="E39" s="14">
        <v>36.737789999999997</v>
      </c>
      <c r="F39" s="14">
        <v>23.839939999999999</v>
      </c>
      <c r="G39" s="14">
        <f t="shared" si="6"/>
        <v>12.854225</v>
      </c>
      <c r="H39" s="24">
        <f t="shared" si="7"/>
        <v>37.099269999999997</v>
      </c>
      <c r="I39" s="35">
        <f t="shared" si="8"/>
        <v>476.88236391574992</v>
      </c>
      <c r="J39" s="40">
        <f t="shared" si="9"/>
        <v>1376.3558345328997</v>
      </c>
      <c r="L39" s="22"/>
      <c r="M39" s="22"/>
      <c r="N39" s="22"/>
      <c r="O39" s="22"/>
      <c r="R39" s="169"/>
      <c r="S39" s="14"/>
    </row>
    <row r="40" spans="1:19" x14ac:dyDescent="0.25">
      <c r="A40" s="8"/>
      <c r="B40" s="14">
        <v>12.81598</v>
      </c>
      <c r="C40" s="14">
        <v>12.86163</v>
      </c>
      <c r="D40" s="14">
        <v>37.303820000000002</v>
      </c>
      <c r="E40" s="14">
        <v>36.585120000000003</v>
      </c>
      <c r="F40" s="14">
        <v>23.776669999999999</v>
      </c>
      <c r="G40" s="14">
        <f t="shared" si="6"/>
        <v>12.838805000000001</v>
      </c>
      <c r="H40" s="24">
        <f t="shared" si="7"/>
        <v>36.944470000000003</v>
      </c>
      <c r="I40" s="35">
        <f t="shared" si="8"/>
        <v>474.32284615835005</v>
      </c>
      <c r="J40" s="40">
        <f t="shared" si="9"/>
        <v>1364.8938635809002</v>
      </c>
      <c r="L40" s="22"/>
      <c r="M40" s="22"/>
      <c r="N40" s="22"/>
      <c r="O40" s="22"/>
      <c r="R40" s="169"/>
      <c r="S40" s="14"/>
    </row>
    <row r="41" spans="1:19" x14ac:dyDescent="0.25">
      <c r="A41" s="8"/>
      <c r="B41" s="14">
        <v>12.827589999999999</v>
      </c>
      <c r="C41" s="14">
        <v>12.87453</v>
      </c>
      <c r="D41" s="14">
        <v>37.38729</v>
      </c>
      <c r="E41" s="14">
        <v>36.661349999999999</v>
      </c>
      <c r="F41" s="14">
        <v>23.759039999999999</v>
      </c>
      <c r="G41" s="14">
        <f t="shared" si="6"/>
        <v>12.85106</v>
      </c>
      <c r="H41" s="24">
        <f t="shared" si="7"/>
        <v>37.024320000000003</v>
      </c>
      <c r="I41" s="35">
        <f t="shared" si="8"/>
        <v>475.80175777920005</v>
      </c>
      <c r="J41" s="40">
        <f t="shared" si="9"/>
        <v>1370.8002714624001</v>
      </c>
      <c r="L41" s="22"/>
      <c r="M41" s="22"/>
      <c r="N41" s="22"/>
      <c r="O41" s="22"/>
      <c r="R41" s="169"/>
      <c r="S41" s="14"/>
    </row>
    <row r="42" spans="1:19" x14ac:dyDescent="0.25">
      <c r="A42" s="8"/>
      <c r="B42" s="14">
        <v>12.823419999999999</v>
      </c>
      <c r="C42" s="14">
        <v>12.864550000000001</v>
      </c>
      <c r="D42" s="14">
        <v>37.344279999999998</v>
      </c>
      <c r="E42" s="14">
        <v>36.633249999999997</v>
      </c>
      <c r="F42" s="14">
        <v>23.728729999999999</v>
      </c>
      <c r="G42" s="14">
        <f t="shared" si="6"/>
        <v>12.843985</v>
      </c>
      <c r="H42" s="24">
        <f t="shared" si="7"/>
        <v>36.988765000000001</v>
      </c>
      <c r="I42" s="35">
        <f t="shared" si="8"/>
        <v>475.08314282852501</v>
      </c>
      <c r="J42" s="40">
        <f t="shared" si="9"/>
        <v>1368.1687362252251</v>
      </c>
      <c r="L42" s="22"/>
      <c r="M42" s="22"/>
      <c r="N42" s="22"/>
      <c r="O42" s="22"/>
      <c r="R42" s="169"/>
      <c r="S42" s="14"/>
    </row>
    <row r="43" spans="1:19" x14ac:dyDescent="0.25">
      <c r="A43" s="8"/>
      <c r="B43" s="14">
        <v>12.822849999999999</v>
      </c>
      <c r="C43" s="14">
        <v>12.86903</v>
      </c>
      <c r="D43" s="14">
        <v>37.304459999999999</v>
      </c>
      <c r="E43" s="14">
        <v>36.578519999999997</v>
      </c>
      <c r="F43" s="14">
        <v>23.69575</v>
      </c>
      <c r="G43" s="14">
        <f t="shared" si="6"/>
        <v>12.845939999999999</v>
      </c>
      <c r="H43" s="24">
        <f t="shared" si="7"/>
        <v>36.941490000000002</v>
      </c>
      <c r="I43" s="35">
        <f t="shared" si="8"/>
        <v>474.54816405059995</v>
      </c>
      <c r="J43" s="40">
        <f t="shared" si="9"/>
        <v>1364.6736834201001</v>
      </c>
      <c r="L43" s="22"/>
      <c r="M43" s="22"/>
      <c r="N43" s="22"/>
      <c r="O43" s="22"/>
      <c r="R43" s="169"/>
      <c r="S43" s="14"/>
    </row>
    <row r="44" spans="1:19" x14ac:dyDescent="0.25">
      <c r="A44" s="8"/>
      <c r="B44" s="14">
        <v>12.82199</v>
      </c>
      <c r="C44" s="14">
        <v>12.86511</v>
      </c>
      <c r="D44" s="14">
        <v>37.295140000000004</v>
      </c>
      <c r="E44" s="14">
        <v>36.577840000000002</v>
      </c>
      <c r="F44" s="14">
        <v>23.662330000000001</v>
      </c>
      <c r="G44" s="14">
        <f t="shared" si="6"/>
        <v>12.84355</v>
      </c>
      <c r="H44" s="24">
        <f t="shared" si="7"/>
        <v>36.936490000000006</v>
      </c>
      <c r="I44" s="35">
        <f t="shared" si="8"/>
        <v>474.39565613950009</v>
      </c>
      <c r="J44" s="40">
        <f t="shared" si="9"/>
        <v>1364.3042935201004</v>
      </c>
      <c r="L44" s="22"/>
      <c r="M44" s="22"/>
      <c r="N44" s="22"/>
      <c r="O44" s="22"/>
      <c r="R44" s="169"/>
      <c r="S44" s="14"/>
    </row>
    <row r="45" spans="1:19" x14ac:dyDescent="0.25">
      <c r="A45" s="8"/>
      <c r="B45" s="14">
        <v>12.824389999999999</v>
      </c>
      <c r="C45" s="14">
        <v>12.86886</v>
      </c>
      <c r="D45" s="14">
        <v>37.230930000000001</v>
      </c>
      <c r="E45" s="14">
        <v>36.527329999999999</v>
      </c>
      <c r="F45" s="14">
        <v>23.63345</v>
      </c>
      <c r="G45" s="14">
        <f t="shared" si="6"/>
        <v>12.846625</v>
      </c>
      <c r="H45" s="24">
        <f t="shared" si="7"/>
        <v>36.879130000000004</v>
      </c>
      <c r="I45" s="35">
        <f t="shared" si="8"/>
        <v>473.77235343625</v>
      </c>
      <c r="J45" s="40">
        <f t="shared" si="9"/>
        <v>1360.0702295569004</v>
      </c>
      <c r="L45" s="22"/>
      <c r="M45" s="22"/>
      <c r="N45" s="22"/>
      <c r="O45" s="22"/>
      <c r="R45" s="169"/>
      <c r="S45" s="14"/>
    </row>
    <row r="46" spans="1:19" x14ac:dyDescent="0.25">
      <c r="A46" s="8"/>
      <c r="B46" s="14">
        <v>12.82348</v>
      </c>
      <c r="C46" s="14">
        <v>12.87115</v>
      </c>
      <c r="D46" s="14">
        <v>37.250120000000003</v>
      </c>
      <c r="E46" s="14">
        <v>36.546999999999997</v>
      </c>
      <c r="F46" s="14">
        <v>23.61666</v>
      </c>
      <c r="G46" s="14">
        <f t="shared" si="6"/>
        <v>12.847315</v>
      </c>
      <c r="H46" s="24">
        <f t="shared" si="7"/>
        <v>36.898560000000003</v>
      </c>
      <c r="I46" s="35">
        <f t="shared" si="8"/>
        <v>474.04742336640004</v>
      </c>
      <c r="J46" s="40">
        <f t="shared" si="9"/>
        <v>1361.5037300736003</v>
      </c>
      <c r="L46" s="22"/>
      <c r="M46" s="22"/>
      <c r="N46" s="22"/>
      <c r="O46" s="22"/>
      <c r="R46" s="169"/>
      <c r="S46" s="14"/>
    </row>
    <row r="47" spans="1:19" x14ac:dyDescent="0.25">
      <c r="A47" s="8"/>
      <c r="B47" s="14">
        <v>12.8217</v>
      </c>
      <c r="C47" s="14">
        <v>12.86598</v>
      </c>
      <c r="D47" s="23">
        <v>37.230330000000002</v>
      </c>
      <c r="E47" s="23">
        <v>36.527979999999999</v>
      </c>
      <c r="F47" s="23">
        <v>23.59338</v>
      </c>
      <c r="G47" s="14">
        <f t="shared" si="6"/>
        <v>12.84384</v>
      </c>
      <c r="H47" s="24">
        <f t="shared" si="7"/>
        <v>36.879154999999997</v>
      </c>
      <c r="I47" s="35">
        <f t="shared" si="8"/>
        <v>473.66996615519997</v>
      </c>
      <c r="J47" s="40">
        <f t="shared" si="9"/>
        <v>1360.0720735140249</v>
      </c>
      <c r="L47" s="22"/>
      <c r="M47" s="22"/>
      <c r="N47" s="22"/>
      <c r="O47" s="22"/>
      <c r="R47" s="169"/>
      <c r="S47" s="14"/>
    </row>
    <row r="48" spans="1:19" x14ac:dyDescent="0.25">
      <c r="A48" s="8"/>
      <c r="B48" s="14">
        <v>12.82033</v>
      </c>
      <c r="C48" s="14">
        <v>12.86078</v>
      </c>
      <c r="D48" s="23">
        <v>37.207180000000001</v>
      </c>
      <c r="E48" s="23">
        <v>36.504429999999999</v>
      </c>
      <c r="F48" s="23">
        <v>23.56953</v>
      </c>
      <c r="G48" s="14">
        <f t="shared" si="6"/>
        <v>12.840555</v>
      </c>
      <c r="H48" s="24">
        <f t="shared" si="7"/>
        <v>36.855805000000004</v>
      </c>
      <c r="I48" s="35">
        <f t="shared" si="8"/>
        <v>473.24899117177506</v>
      </c>
      <c r="J48" s="40">
        <f t="shared" si="9"/>
        <v>1358.3503621980253</v>
      </c>
      <c r="L48" s="22"/>
      <c r="M48" s="22"/>
      <c r="N48" s="22"/>
      <c r="O48" s="22"/>
      <c r="R48" s="169"/>
      <c r="S48" s="14"/>
    </row>
    <row r="49" spans="1:19" x14ac:dyDescent="0.25">
      <c r="A49" s="8"/>
      <c r="B49" s="14">
        <v>12.82638</v>
      </c>
      <c r="C49" s="14">
        <v>12.86782</v>
      </c>
      <c r="D49" s="23">
        <v>37.30782</v>
      </c>
      <c r="E49" s="23">
        <v>36.600859999999997</v>
      </c>
      <c r="F49" s="23">
        <v>23.570910000000001</v>
      </c>
      <c r="G49" s="14">
        <f t="shared" si="6"/>
        <v>12.847100000000001</v>
      </c>
      <c r="H49" s="24">
        <f t="shared" si="7"/>
        <v>36.954340000000002</v>
      </c>
      <c r="I49" s="35">
        <f t="shared" si="8"/>
        <v>474.75610141400006</v>
      </c>
      <c r="J49" s="40">
        <f t="shared" si="9"/>
        <v>1365.6232448356002</v>
      </c>
      <c r="L49" s="22"/>
      <c r="M49" s="22"/>
      <c r="N49" s="22"/>
      <c r="O49" s="22"/>
      <c r="R49" s="169"/>
      <c r="S49" s="14"/>
    </row>
    <row r="50" spans="1:19" x14ac:dyDescent="0.25">
      <c r="A50" s="8"/>
      <c r="B50" s="14">
        <v>12.82634</v>
      </c>
      <c r="C50" s="14">
        <v>12.869910000000001</v>
      </c>
      <c r="D50" s="23">
        <v>37.301099999999998</v>
      </c>
      <c r="E50" s="23">
        <v>36.588380000000001</v>
      </c>
      <c r="F50" s="23">
        <v>23.563500000000001</v>
      </c>
      <c r="G50" s="14">
        <f t="shared" si="6"/>
        <v>12.848125</v>
      </c>
      <c r="H50" s="24">
        <f t="shared" si="7"/>
        <v>36.944739999999996</v>
      </c>
      <c r="I50" s="35">
        <f t="shared" si="8"/>
        <v>474.67063761249995</v>
      </c>
      <c r="J50" s="40">
        <f t="shared" si="9"/>
        <v>1364.9138136675997</v>
      </c>
      <c r="L50" s="22"/>
      <c r="M50" s="22"/>
      <c r="N50" s="22"/>
      <c r="O50" s="22"/>
      <c r="R50" s="169"/>
      <c r="S50" s="14"/>
    </row>
    <row r="51" spans="1:19" x14ac:dyDescent="0.25">
      <c r="A51" s="8"/>
      <c r="B51" s="14">
        <v>12.82666</v>
      </c>
      <c r="C51" s="14">
        <v>12.873470000000001</v>
      </c>
      <c r="D51" s="23">
        <v>37.220320000000001</v>
      </c>
      <c r="E51" s="23">
        <v>36.525019999999998</v>
      </c>
      <c r="F51" s="23">
        <v>23.546130000000002</v>
      </c>
      <c r="G51" s="14">
        <f t="shared" si="6"/>
        <v>12.850065000000001</v>
      </c>
      <c r="H51" s="24">
        <f t="shared" si="7"/>
        <v>36.872669999999999</v>
      </c>
      <c r="I51" s="35">
        <f t="shared" si="8"/>
        <v>473.81620622355001</v>
      </c>
      <c r="J51" s="40">
        <f t="shared" si="9"/>
        <v>1359.5937929289</v>
      </c>
      <c r="R51" s="169"/>
      <c r="S51" s="14"/>
    </row>
    <row r="52" spans="1:19" x14ac:dyDescent="0.25">
      <c r="A52" s="8"/>
      <c r="B52" s="14">
        <v>12.821669999999999</v>
      </c>
      <c r="C52" s="14">
        <v>12.867980000000001</v>
      </c>
      <c r="D52" s="23">
        <v>37.126829999999998</v>
      </c>
      <c r="E52" s="23">
        <v>36.420650000000002</v>
      </c>
      <c r="F52" s="23">
        <v>23.519500000000001</v>
      </c>
      <c r="G52" s="14">
        <f t="shared" si="6"/>
        <v>12.844825</v>
      </c>
      <c r="H52" s="24">
        <f t="shared" si="7"/>
        <v>36.773740000000004</v>
      </c>
      <c r="I52" s="35">
        <f t="shared" si="8"/>
        <v>472.35225489550004</v>
      </c>
      <c r="J52" s="40">
        <f t="shared" si="9"/>
        <v>1352.3079535876002</v>
      </c>
      <c r="R52" s="169"/>
      <c r="S52" s="14"/>
    </row>
    <row r="53" spans="1:19" x14ac:dyDescent="0.25">
      <c r="A53" s="8"/>
      <c r="B53" s="14">
        <v>12.813599999999999</v>
      </c>
      <c r="C53" s="14">
        <v>12.85239</v>
      </c>
      <c r="D53" s="23">
        <v>37.082639999999998</v>
      </c>
      <c r="E53" s="23">
        <v>36.372300000000003</v>
      </c>
      <c r="F53" s="23">
        <v>23.49811</v>
      </c>
      <c r="G53" s="14">
        <f t="shared" si="6"/>
        <v>12.832995</v>
      </c>
      <c r="H53" s="24">
        <f t="shared" si="7"/>
        <v>36.727469999999997</v>
      </c>
      <c r="I53" s="35">
        <f t="shared" si="8"/>
        <v>471.32343887264994</v>
      </c>
      <c r="J53" s="40">
        <f t="shared" si="9"/>
        <v>1348.9070526008998</v>
      </c>
      <c r="R53" s="169"/>
      <c r="S53" s="14"/>
    </row>
    <row r="54" spans="1:19" x14ac:dyDescent="0.25">
      <c r="A54" s="8"/>
      <c r="B54" s="14">
        <v>12.809429999999999</v>
      </c>
      <c r="C54" s="14">
        <v>12.867520000000001</v>
      </c>
      <c r="D54" s="23">
        <v>37.31653</v>
      </c>
      <c r="E54" s="23">
        <v>36.700360000000003</v>
      </c>
      <c r="F54" s="23">
        <v>23.56786</v>
      </c>
      <c r="G54" s="14">
        <f t="shared" si="6"/>
        <v>12.838474999999999</v>
      </c>
      <c r="H54" s="24">
        <f t="shared" si="7"/>
        <v>37.008445000000002</v>
      </c>
      <c r="I54" s="35">
        <f t="shared" si="8"/>
        <v>475.13199592137499</v>
      </c>
      <c r="J54" s="40">
        <f t="shared" si="9"/>
        <v>1369.6250013180252</v>
      </c>
      <c r="R54" s="169"/>
      <c r="S54" s="14"/>
    </row>
    <row r="55" spans="1:19" x14ac:dyDescent="0.25">
      <c r="A55" s="8"/>
      <c r="B55" s="14">
        <v>12.8308</v>
      </c>
      <c r="C55" s="14">
        <v>12.90391</v>
      </c>
      <c r="D55" s="23">
        <v>37.601019999999998</v>
      </c>
      <c r="E55" s="23">
        <v>37.220849999999999</v>
      </c>
      <c r="F55" s="23">
        <v>23.824020000000001</v>
      </c>
      <c r="G55" s="14">
        <f t="shared" si="6"/>
        <v>12.867355</v>
      </c>
      <c r="H55" s="24">
        <f t="shared" si="7"/>
        <v>37.410934999999995</v>
      </c>
      <c r="I55" s="35">
        <f t="shared" si="8"/>
        <v>481.37978152692494</v>
      </c>
      <c r="J55" s="40">
        <f t="shared" si="9"/>
        <v>1399.5780575742247</v>
      </c>
      <c r="R55" s="169"/>
      <c r="S55" s="14"/>
    </row>
    <row r="56" spans="1:19" x14ac:dyDescent="0.25">
      <c r="A56" s="8"/>
      <c r="B56" s="14">
        <v>12.83677</v>
      </c>
      <c r="C56" s="14">
        <v>12.9094</v>
      </c>
      <c r="D56" s="23">
        <v>37.73292</v>
      </c>
      <c r="E56" s="23">
        <v>37.379840000000002</v>
      </c>
      <c r="F56" s="23">
        <v>24.058959999999999</v>
      </c>
      <c r="G56" s="14">
        <f t="shared" si="6"/>
        <v>12.873085</v>
      </c>
      <c r="H56" s="24">
        <f t="shared" si="7"/>
        <v>37.556380000000004</v>
      </c>
      <c r="I56" s="35">
        <f t="shared" si="8"/>
        <v>483.46647203230003</v>
      </c>
      <c r="J56" s="40">
        <f t="shared" si="9"/>
        <v>1410.4816787044003</v>
      </c>
      <c r="R56" s="169"/>
      <c r="S56" s="14"/>
    </row>
    <row r="57" spans="1:19" x14ac:dyDescent="0.25">
      <c r="A57" s="8"/>
      <c r="B57" s="14">
        <v>12.845409999999999</v>
      </c>
      <c r="C57" s="14">
        <v>12.911200000000001</v>
      </c>
      <c r="D57" s="23">
        <v>37.87238</v>
      </c>
      <c r="E57" s="23">
        <v>37.52355</v>
      </c>
      <c r="F57" s="23">
        <v>24.25816</v>
      </c>
      <c r="G57" s="14">
        <f t="shared" si="6"/>
        <v>12.878305000000001</v>
      </c>
      <c r="H57" s="24">
        <f t="shared" si="7"/>
        <v>37.697964999999996</v>
      </c>
      <c r="I57" s="35">
        <f t="shared" si="8"/>
        <v>485.48589114932497</v>
      </c>
      <c r="J57" s="40">
        <f t="shared" si="9"/>
        <v>1421.1365651412248</v>
      </c>
      <c r="R57" s="169"/>
      <c r="S57" s="14"/>
    </row>
    <row r="58" spans="1:19" x14ac:dyDescent="0.25">
      <c r="A58" s="8"/>
      <c r="B58" s="14">
        <v>12.85454</v>
      </c>
      <c r="C58" s="14">
        <v>12.90737</v>
      </c>
      <c r="D58" s="23">
        <v>38.053330000000003</v>
      </c>
      <c r="E58" s="23">
        <v>37.690510000000003</v>
      </c>
      <c r="F58" s="23">
        <v>24.416080000000001</v>
      </c>
      <c r="G58" s="14">
        <f t="shared" si="6"/>
        <v>12.880955</v>
      </c>
      <c r="H58" s="24">
        <f t="shared" si="7"/>
        <v>37.871920000000003</v>
      </c>
      <c r="I58" s="35">
        <f t="shared" si="8"/>
        <v>487.82649728360002</v>
      </c>
      <c r="J58" s="40">
        <f t="shared" si="9"/>
        <v>1434.2823244864003</v>
      </c>
      <c r="R58" s="169"/>
      <c r="S58" s="14"/>
    </row>
    <row r="59" spans="1:19" x14ac:dyDescent="0.25">
      <c r="A59" s="8"/>
      <c r="B59" s="14">
        <v>12.85181</v>
      </c>
      <c r="C59" s="14">
        <v>12.917070000000001</v>
      </c>
      <c r="D59" s="23">
        <v>38.152909999999999</v>
      </c>
      <c r="E59" s="23">
        <v>37.769939999999998</v>
      </c>
      <c r="F59" s="23">
        <v>24.521080000000001</v>
      </c>
      <c r="G59" s="14">
        <f t="shared" si="6"/>
        <v>12.884440000000001</v>
      </c>
      <c r="H59" s="24">
        <f t="shared" si="7"/>
        <v>37.961424999999998</v>
      </c>
      <c r="I59" s="35">
        <f t="shared" si="8"/>
        <v>489.11170272700002</v>
      </c>
      <c r="J59" s="40">
        <f t="shared" si="9"/>
        <v>1441.069788030625</v>
      </c>
      <c r="R59" s="169"/>
      <c r="S59" s="14"/>
    </row>
    <row r="60" spans="1:19" x14ac:dyDescent="0.25">
      <c r="A60" s="8"/>
      <c r="B60" s="14">
        <v>12.85708</v>
      </c>
      <c r="C60" s="14">
        <v>12.921190000000001</v>
      </c>
      <c r="D60" s="23">
        <v>38.223120000000002</v>
      </c>
      <c r="E60" s="23">
        <v>37.841540000000002</v>
      </c>
      <c r="F60" s="23">
        <v>24.609169999999999</v>
      </c>
      <c r="G60" s="14">
        <f t="shared" si="6"/>
        <v>12.889135</v>
      </c>
      <c r="H60" s="24">
        <f t="shared" si="7"/>
        <v>38.032330000000002</v>
      </c>
      <c r="I60" s="35">
        <f t="shared" si="8"/>
        <v>490.20383573455001</v>
      </c>
      <c r="J60" s="40">
        <f t="shared" si="9"/>
        <v>1446.4581252289001</v>
      </c>
      <c r="R60" s="169"/>
      <c r="S60" s="14"/>
    </row>
    <row r="61" spans="1:19" x14ac:dyDescent="0.25">
      <c r="A61" s="8"/>
      <c r="B61" s="14">
        <v>12.856779999999999</v>
      </c>
      <c r="C61" s="14">
        <v>12.916450000000001</v>
      </c>
      <c r="D61" s="23">
        <v>38.209800000000001</v>
      </c>
      <c r="E61" s="23">
        <v>37.83484</v>
      </c>
      <c r="F61" s="23">
        <v>24.680769999999999</v>
      </c>
      <c r="G61" s="14">
        <f t="shared" si="6"/>
        <v>12.886614999999999</v>
      </c>
      <c r="H61" s="24">
        <f t="shared" si="7"/>
        <v>38.022320000000001</v>
      </c>
      <c r="I61" s="35">
        <f t="shared" si="8"/>
        <v>489.97899924679996</v>
      </c>
      <c r="J61" s="40">
        <f t="shared" si="9"/>
        <v>1445.6968181824</v>
      </c>
      <c r="R61" s="169"/>
      <c r="S61" s="14"/>
    </row>
    <row r="62" spans="1:19" x14ac:dyDescent="0.25">
      <c r="A62" s="8"/>
      <c r="B62" s="14">
        <v>12.856069999999999</v>
      </c>
      <c r="C62" s="14">
        <v>12.919130000000001</v>
      </c>
      <c r="D62" s="23">
        <v>38.28857</v>
      </c>
      <c r="E62" s="23">
        <v>37.878</v>
      </c>
      <c r="F62" s="23">
        <v>24.735330000000001</v>
      </c>
      <c r="G62" s="14">
        <f t="shared" si="6"/>
        <v>12.887599999999999</v>
      </c>
      <c r="H62" s="24">
        <f t="shared" si="7"/>
        <v>38.083285000000004</v>
      </c>
      <c r="I62" s="35">
        <f t="shared" si="8"/>
        <v>490.80214376600003</v>
      </c>
      <c r="J62" s="40">
        <f t="shared" si="9"/>
        <v>1450.3365963912254</v>
      </c>
      <c r="R62" s="169"/>
      <c r="S62" s="14"/>
    </row>
    <row r="63" spans="1:19" x14ac:dyDescent="0.25">
      <c r="A63" s="8"/>
      <c r="B63" s="14">
        <v>12.86218</v>
      </c>
      <c r="C63" s="14">
        <v>12.931790000000001</v>
      </c>
      <c r="D63" s="23">
        <v>38.355179999999997</v>
      </c>
      <c r="E63" s="23">
        <v>37.949019999999997</v>
      </c>
      <c r="F63" s="23">
        <v>24.794039999999999</v>
      </c>
      <c r="G63" s="14">
        <f t="shared" si="6"/>
        <v>12.896985000000001</v>
      </c>
      <c r="H63" s="24">
        <f t="shared" si="7"/>
        <v>38.152099999999997</v>
      </c>
      <c r="I63" s="35">
        <f t="shared" si="8"/>
        <v>492.04706141849999</v>
      </c>
      <c r="J63" s="40">
        <f t="shared" si="9"/>
        <v>1455.5827344099998</v>
      </c>
      <c r="R63" s="169"/>
      <c r="S63" s="14"/>
    </row>
    <row r="64" spans="1:19" x14ac:dyDescent="0.25">
      <c r="A64" s="8"/>
      <c r="B64" s="14">
        <v>12.8619</v>
      </c>
      <c r="C64" s="14">
        <v>12.918530000000001</v>
      </c>
      <c r="D64" s="23">
        <v>38.338239999999999</v>
      </c>
      <c r="E64" s="23">
        <v>37.93721</v>
      </c>
      <c r="F64" s="23">
        <v>24.854869999999998</v>
      </c>
      <c r="G64" s="14">
        <f t="shared" si="6"/>
        <v>12.890215000000001</v>
      </c>
      <c r="H64" s="24">
        <f t="shared" si="7"/>
        <v>38.137725000000003</v>
      </c>
      <c r="I64" s="35">
        <f t="shared" si="8"/>
        <v>491.60347486087511</v>
      </c>
      <c r="J64" s="40">
        <f t="shared" si="9"/>
        <v>1454.4860681756252</v>
      </c>
      <c r="R64" s="169"/>
      <c r="S64" s="14"/>
    </row>
    <row r="65" spans="1:19" x14ac:dyDescent="0.25">
      <c r="A65" s="8"/>
      <c r="B65" s="14">
        <v>12.866109999999999</v>
      </c>
      <c r="C65" s="14">
        <v>12.904300000000001</v>
      </c>
      <c r="D65" s="23">
        <v>38.30574</v>
      </c>
      <c r="E65" s="23">
        <v>37.907989999999998</v>
      </c>
      <c r="F65" s="23">
        <v>24.9147</v>
      </c>
      <c r="G65" s="14">
        <f t="shared" si="6"/>
        <v>12.885204999999999</v>
      </c>
      <c r="H65" s="24">
        <f t="shared" si="7"/>
        <v>38.106864999999999</v>
      </c>
      <c r="I65" s="35">
        <f t="shared" si="8"/>
        <v>491.01476743232496</v>
      </c>
      <c r="J65" s="40">
        <f t="shared" si="9"/>
        <v>1452.133160128225</v>
      </c>
      <c r="R65" s="169"/>
      <c r="S65" s="14"/>
    </row>
    <row r="66" spans="1:19" x14ac:dyDescent="0.25">
      <c r="A66" s="8"/>
      <c r="B66" s="14">
        <v>12.8653</v>
      </c>
      <c r="C66" s="14">
        <v>12.908380000000001</v>
      </c>
      <c r="D66" s="23">
        <v>38.38841</v>
      </c>
      <c r="E66" s="23">
        <v>37.972839999999998</v>
      </c>
      <c r="F66" s="23">
        <v>24.942440000000001</v>
      </c>
      <c r="G66" s="14">
        <f t="shared" si="6"/>
        <v>12.886839999999999</v>
      </c>
      <c r="H66" s="24">
        <f t="shared" si="7"/>
        <v>38.180624999999999</v>
      </c>
      <c r="I66" s="35">
        <f t="shared" si="8"/>
        <v>492.02760547499997</v>
      </c>
      <c r="J66" s="40">
        <f t="shared" si="9"/>
        <v>1457.760125390625</v>
      </c>
      <c r="R66" s="169"/>
      <c r="S66" s="14"/>
    </row>
    <row r="67" spans="1:19" x14ac:dyDescent="0.25">
      <c r="A67" s="8"/>
      <c r="B67" s="14">
        <v>12.865079999999999</v>
      </c>
      <c r="C67" s="14">
        <v>12.924340000000001</v>
      </c>
      <c r="D67" s="23">
        <v>38.399180000000001</v>
      </c>
      <c r="E67" s="23">
        <v>37.978299999999997</v>
      </c>
      <c r="F67" s="23">
        <v>24.974460000000001</v>
      </c>
      <c r="G67" s="14">
        <f t="shared" si="6"/>
        <v>12.89471</v>
      </c>
      <c r="H67" s="24">
        <f t="shared" si="7"/>
        <v>38.188739999999996</v>
      </c>
      <c r="I67" s="35">
        <f t="shared" si="8"/>
        <v>492.43272756539994</v>
      </c>
      <c r="J67" s="40">
        <f t="shared" si="9"/>
        <v>1458.3798627875997</v>
      </c>
      <c r="R67" s="169"/>
      <c r="S67" s="14"/>
    </row>
    <row r="68" spans="1:19" x14ac:dyDescent="0.25">
      <c r="A68" s="8"/>
      <c r="B68" s="14">
        <v>12.87018</v>
      </c>
      <c r="C68" s="14">
        <v>12.92338</v>
      </c>
      <c r="D68" s="23">
        <v>38.433729999999997</v>
      </c>
      <c r="E68" s="23">
        <v>38.042580000000001</v>
      </c>
      <c r="F68" s="23">
        <v>25.000920000000001</v>
      </c>
      <c r="G68" s="14">
        <f t="shared" si="6"/>
        <v>12.89678</v>
      </c>
      <c r="H68" s="24">
        <f t="shared" si="7"/>
        <v>38.238154999999999</v>
      </c>
      <c r="I68" s="35">
        <f t="shared" si="8"/>
        <v>493.14907264089999</v>
      </c>
      <c r="J68" s="40">
        <f t="shared" si="9"/>
        <v>1462.1564978040249</v>
      </c>
      <c r="R68" s="169"/>
      <c r="S68" s="14"/>
    </row>
    <row r="69" spans="1:19" x14ac:dyDescent="0.25">
      <c r="A69" s="8"/>
      <c r="B69" s="14">
        <v>12.871559999999999</v>
      </c>
      <c r="C69" s="14">
        <v>12.92516</v>
      </c>
      <c r="D69" s="23">
        <v>38.440739999999998</v>
      </c>
      <c r="E69" s="23">
        <v>38.042409999999997</v>
      </c>
      <c r="F69" s="23">
        <v>25.01399</v>
      </c>
      <c r="G69" s="14">
        <f t="shared" si="6"/>
        <v>12.89836</v>
      </c>
      <c r="H69" s="24">
        <f t="shared" si="7"/>
        <v>38.241574999999997</v>
      </c>
      <c r="I69" s="35">
        <f t="shared" si="8"/>
        <v>493.253601317</v>
      </c>
      <c r="J69" s="40">
        <f t="shared" si="9"/>
        <v>1462.4180584806247</v>
      </c>
      <c r="R69" s="169"/>
      <c r="S69" s="14"/>
    </row>
    <row r="70" spans="1:19" x14ac:dyDescent="0.25">
      <c r="A70" s="8"/>
      <c r="B70" s="14">
        <v>12.868079999999999</v>
      </c>
      <c r="C70" s="14">
        <v>12.908810000000001</v>
      </c>
      <c r="D70" s="23">
        <v>38.434579999999997</v>
      </c>
      <c r="E70" s="23">
        <v>38.0413</v>
      </c>
      <c r="F70" s="23">
        <v>25.028839999999999</v>
      </c>
      <c r="G70" s="14">
        <f t="shared" si="6"/>
        <v>12.888445000000001</v>
      </c>
      <c r="H70" s="24">
        <f t="shared" si="7"/>
        <v>38.237939999999995</v>
      </c>
      <c r="I70" s="35">
        <f t="shared" si="8"/>
        <v>492.82758660329995</v>
      </c>
      <c r="J70" s="40">
        <f t="shared" si="9"/>
        <v>1462.1400554435995</v>
      </c>
      <c r="R70" s="169"/>
      <c r="S70" s="14"/>
    </row>
    <row r="71" spans="1:19" x14ac:dyDescent="0.25">
      <c r="A71" s="8"/>
      <c r="B71" s="14">
        <v>12.87269</v>
      </c>
      <c r="C71" s="14">
        <v>12.91286</v>
      </c>
      <c r="D71" s="23">
        <v>38.49783</v>
      </c>
      <c r="E71" s="23">
        <v>38.078139999999998</v>
      </c>
      <c r="F71" s="23">
        <v>25.049050000000001</v>
      </c>
      <c r="G71" s="14">
        <f t="shared" si="6"/>
        <v>12.892775</v>
      </c>
      <c r="H71" s="24">
        <f t="shared" si="7"/>
        <v>38.287984999999999</v>
      </c>
      <c r="I71" s="35">
        <f t="shared" si="8"/>
        <v>493.63837580837497</v>
      </c>
      <c r="J71" s="40">
        <f t="shared" si="9"/>
        <v>1465.9697953602249</v>
      </c>
      <c r="R71" s="169"/>
      <c r="S71" s="14"/>
    </row>
    <row r="72" spans="1:19" x14ac:dyDescent="0.25">
      <c r="A72" s="8"/>
      <c r="B72" s="14">
        <v>12.876379999999999</v>
      </c>
      <c r="C72" s="14">
        <v>12.919230000000001</v>
      </c>
      <c r="D72" s="23">
        <v>38.52158</v>
      </c>
      <c r="E72" s="23">
        <v>38.058169999999997</v>
      </c>
      <c r="F72" s="23">
        <v>25.042819999999999</v>
      </c>
      <c r="G72" s="14">
        <f t="shared" si="6"/>
        <v>12.897805</v>
      </c>
      <c r="H72" s="24">
        <f t="shared" si="7"/>
        <v>38.289874999999995</v>
      </c>
      <c r="I72" s="35">
        <f t="shared" si="8"/>
        <v>493.85534122437491</v>
      </c>
      <c r="J72" s="40">
        <f t="shared" si="9"/>
        <v>1466.1145275156246</v>
      </c>
      <c r="R72" s="169"/>
      <c r="S72" s="14"/>
    </row>
    <row r="73" spans="1:19" x14ac:dyDescent="0.25">
      <c r="A73" s="8"/>
      <c r="B73" s="14">
        <v>12.877319999999999</v>
      </c>
      <c r="C73" s="14">
        <v>12.90057</v>
      </c>
      <c r="D73" s="23">
        <v>38.59901</v>
      </c>
      <c r="E73" s="23">
        <v>37.837809999999998</v>
      </c>
      <c r="F73" s="23">
        <v>24.88156</v>
      </c>
      <c r="G73" s="14">
        <f t="shared" si="6"/>
        <v>12.888945</v>
      </c>
      <c r="H73" s="24">
        <f t="shared" si="7"/>
        <v>38.218409999999999</v>
      </c>
      <c r="I73" s="35">
        <f t="shared" si="8"/>
        <v>492.59498447744994</v>
      </c>
      <c r="J73" s="40">
        <f t="shared" si="9"/>
        <v>1460.6468629280998</v>
      </c>
      <c r="R73" s="169"/>
      <c r="S73" s="14"/>
    </row>
    <row r="74" spans="1:19" x14ac:dyDescent="0.25">
      <c r="A74" s="8"/>
      <c r="B74" s="14">
        <v>12.870419999999999</v>
      </c>
      <c r="C74" s="14">
        <v>12.89639</v>
      </c>
      <c r="D74" s="23">
        <v>38.433779999999999</v>
      </c>
      <c r="E74" s="23">
        <v>37.652589999999996</v>
      </c>
      <c r="F74" s="23">
        <v>24.672599999999999</v>
      </c>
      <c r="G74" s="14">
        <f t="shared" si="6"/>
        <v>12.883405</v>
      </c>
      <c r="H74" s="24">
        <f t="shared" si="7"/>
        <v>38.043184999999994</v>
      </c>
      <c r="I74" s="35">
        <f t="shared" si="8"/>
        <v>490.12575984492491</v>
      </c>
      <c r="J74" s="40">
        <f t="shared" si="9"/>
        <v>1447.2839249442245</v>
      </c>
      <c r="R74" s="169"/>
      <c r="S74" s="14"/>
    </row>
    <row r="75" spans="1:19" x14ac:dyDescent="0.25">
      <c r="A75" s="8"/>
      <c r="B75" s="14">
        <v>12.85332</v>
      </c>
      <c r="C75" s="14">
        <v>12.887460000000001</v>
      </c>
      <c r="D75" s="23">
        <v>38.163080000000001</v>
      </c>
      <c r="E75" s="23">
        <v>37.385179999999998</v>
      </c>
      <c r="F75" s="23">
        <v>24.48846</v>
      </c>
      <c r="G75" s="14">
        <f t="shared" si="6"/>
        <v>12.87039</v>
      </c>
      <c r="H75" s="24">
        <f t="shared" si="7"/>
        <v>37.77413</v>
      </c>
      <c r="I75" s="35">
        <f t="shared" si="8"/>
        <v>486.16778501070002</v>
      </c>
      <c r="J75" s="40">
        <f t="shared" si="9"/>
        <v>1426.8848972568999</v>
      </c>
      <c r="R75" s="169"/>
      <c r="S75" s="14"/>
    </row>
    <row r="76" spans="1:19" x14ac:dyDescent="0.25">
      <c r="A76" s="8"/>
      <c r="B76" s="23">
        <v>12.848459999999999</v>
      </c>
      <c r="C76" s="23">
        <v>12.87879</v>
      </c>
      <c r="D76" s="23">
        <v>37.918109999999999</v>
      </c>
      <c r="E76" s="23">
        <v>37.146569999999997</v>
      </c>
      <c r="F76" s="23">
        <v>24.326530000000002</v>
      </c>
      <c r="G76" s="14">
        <f t="shared" si="6"/>
        <v>12.863624999999999</v>
      </c>
      <c r="H76" s="24">
        <f t="shared" si="7"/>
        <v>37.532339999999998</v>
      </c>
      <c r="I76" s="35">
        <f t="shared" si="8"/>
        <v>482.80194713249995</v>
      </c>
      <c r="J76" s="40">
        <f t="shared" si="9"/>
        <v>1408.6765458755999</v>
      </c>
      <c r="R76" s="169"/>
      <c r="S76" s="14"/>
    </row>
    <row r="77" spans="1:19" x14ac:dyDescent="0.25">
      <c r="A77" s="8"/>
      <c r="B77" s="23">
        <v>12.837909999999999</v>
      </c>
      <c r="C77" s="23">
        <v>12.869900000000001</v>
      </c>
      <c r="D77" s="23">
        <v>37.783560000000001</v>
      </c>
      <c r="E77" s="23">
        <v>37.013030000000001</v>
      </c>
      <c r="F77" s="23">
        <v>24.18262</v>
      </c>
      <c r="G77" s="14">
        <f t="shared" ref="G77:G96" si="10">AVERAGE(B77:C77)</f>
        <v>12.853905000000001</v>
      </c>
      <c r="H77" s="24">
        <f t="shared" ref="H77:H96" si="11">AVERAGE(D77:E77)</f>
        <v>37.398295000000005</v>
      </c>
      <c r="I77" s="35">
        <f t="shared" ref="I77:I96" si="12">G77*H77</f>
        <v>480.7141310919751</v>
      </c>
      <c r="J77" s="40">
        <f t="shared" ref="J77:J96" si="13">H77^2</f>
        <v>1398.6324689070254</v>
      </c>
      <c r="R77" s="169"/>
      <c r="S77" s="14"/>
    </row>
    <row r="78" spans="1:19" x14ac:dyDescent="0.25">
      <c r="A78" s="8"/>
      <c r="B78" s="23">
        <v>12.830489999999999</v>
      </c>
      <c r="C78" s="23">
        <v>12.86551</v>
      </c>
      <c r="D78" s="23">
        <v>37.62623</v>
      </c>
      <c r="E78" s="23">
        <v>36.867829999999998</v>
      </c>
      <c r="F78" s="23">
        <v>24.072900000000001</v>
      </c>
      <c r="G78" s="14">
        <f t="shared" si="10"/>
        <v>12.847999999999999</v>
      </c>
      <c r="H78" s="24">
        <f t="shared" si="11"/>
        <v>37.247029999999995</v>
      </c>
      <c r="I78" s="35">
        <f t="shared" si="12"/>
        <v>478.54984143999991</v>
      </c>
      <c r="J78" s="40">
        <f t="shared" si="13"/>
        <v>1387.3412438208995</v>
      </c>
      <c r="R78" s="169"/>
      <c r="S78" s="14"/>
    </row>
    <row r="79" spans="1:19" x14ac:dyDescent="0.25">
      <c r="A79" s="8"/>
      <c r="B79" s="23">
        <v>12.828809999999999</v>
      </c>
      <c r="C79" s="23">
        <v>12.86422</v>
      </c>
      <c r="D79" s="23">
        <v>37.496070000000003</v>
      </c>
      <c r="E79" s="23">
        <v>36.741549999999997</v>
      </c>
      <c r="F79" s="23">
        <v>23.98377</v>
      </c>
      <c r="G79" s="14">
        <f t="shared" si="10"/>
        <v>12.846515</v>
      </c>
      <c r="H79" s="24">
        <f t="shared" si="11"/>
        <v>37.118809999999996</v>
      </c>
      <c r="I79" s="35">
        <f t="shared" si="12"/>
        <v>476.84734944714995</v>
      </c>
      <c r="J79" s="40">
        <f t="shared" si="13"/>
        <v>1377.8060558160996</v>
      </c>
      <c r="R79" s="169"/>
      <c r="S79" s="14"/>
    </row>
    <row r="80" spans="1:19" x14ac:dyDescent="0.25">
      <c r="A80" s="8"/>
      <c r="B80" s="23">
        <v>12.827109999999999</v>
      </c>
      <c r="C80" s="23">
        <v>12.862410000000001</v>
      </c>
      <c r="D80" s="23">
        <v>37.437109999999997</v>
      </c>
      <c r="E80" s="23">
        <v>36.688960000000002</v>
      </c>
      <c r="F80" s="23">
        <v>23.898319999999998</v>
      </c>
      <c r="G80" s="14">
        <f t="shared" si="10"/>
        <v>12.844760000000001</v>
      </c>
      <c r="H80" s="24">
        <f t="shared" si="11"/>
        <v>37.063034999999999</v>
      </c>
      <c r="I80" s="35">
        <f t="shared" si="12"/>
        <v>476.06578944660004</v>
      </c>
      <c r="J80" s="40">
        <f t="shared" si="13"/>
        <v>1373.668563411225</v>
      </c>
      <c r="R80" s="169"/>
      <c r="S80" s="14"/>
    </row>
    <row r="81" spans="1:19" x14ac:dyDescent="0.25">
      <c r="A81" s="8"/>
      <c r="B81" s="23">
        <v>12.8247</v>
      </c>
      <c r="C81" s="23">
        <v>12.86356</v>
      </c>
      <c r="D81" s="23">
        <v>37.381239999999998</v>
      </c>
      <c r="E81" s="23">
        <v>36.639859999999999</v>
      </c>
      <c r="F81" s="23">
        <v>23.831659999999999</v>
      </c>
      <c r="G81" s="14">
        <f t="shared" si="10"/>
        <v>12.84413</v>
      </c>
      <c r="H81" s="24">
        <f t="shared" si="11"/>
        <v>37.010549999999995</v>
      </c>
      <c r="I81" s="35">
        <f t="shared" si="12"/>
        <v>475.36831557149992</v>
      </c>
      <c r="J81" s="40">
        <f t="shared" si="13"/>
        <v>1369.7808113024996</v>
      </c>
      <c r="R81" s="169"/>
      <c r="S81" s="14"/>
    </row>
    <row r="82" spans="1:19" x14ac:dyDescent="0.25">
      <c r="A82" s="8"/>
      <c r="B82" s="23">
        <v>12.82136</v>
      </c>
      <c r="C82" s="23">
        <v>12.8558</v>
      </c>
      <c r="D82" s="23">
        <v>37.304220000000001</v>
      </c>
      <c r="E82" s="23">
        <v>36.566650000000003</v>
      </c>
      <c r="F82" s="23">
        <v>23.778269999999999</v>
      </c>
      <c r="G82" s="14">
        <f t="shared" si="10"/>
        <v>12.83858</v>
      </c>
      <c r="H82" s="24">
        <f t="shared" si="11"/>
        <v>36.935434999999998</v>
      </c>
      <c r="I82" s="35">
        <f t="shared" si="12"/>
        <v>474.19853708229999</v>
      </c>
      <c r="J82" s="40">
        <f t="shared" si="13"/>
        <v>1364.2263586392248</v>
      </c>
      <c r="R82" s="169"/>
      <c r="S82" s="14"/>
    </row>
    <row r="83" spans="1:19" x14ac:dyDescent="0.25">
      <c r="A83" s="8"/>
      <c r="B83" s="23">
        <v>12.8178</v>
      </c>
      <c r="C83" s="23">
        <v>12.858830000000001</v>
      </c>
      <c r="D83" s="23">
        <v>37.246630000000003</v>
      </c>
      <c r="E83" s="23">
        <v>36.519100000000002</v>
      </c>
      <c r="F83" s="23">
        <v>23.719259999999998</v>
      </c>
      <c r="G83" s="14">
        <f t="shared" si="10"/>
        <v>12.838315000000001</v>
      </c>
      <c r="H83" s="24">
        <f t="shared" si="11"/>
        <v>36.882865000000002</v>
      </c>
      <c r="I83" s="35">
        <f t="shared" si="12"/>
        <v>473.51383897247507</v>
      </c>
      <c r="J83" s="40">
        <f t="shared" si="13"/>
        <v>1360.3457306082253</v>
      </c>
      <c r="R83" s="169"/>
      <c r="S83" s="14"/>
    </row>
    <row r="84" spans="1:19" x14ac:dyDescent="0.25">
      <c r="A84" s="8"/>
      <c r="B84" s="23">
        <v>12.820829999999999</v>
      </c>
      <c r="C84" s="23">
        <v>12.859670000000001</v>
      </c>
      <c r="D84" s="23">
        <v>37.212510000000002</v>
      </c>
      <c r="E84" s="23">
        <v>36.485469999999999</v>
      </c>
      <c r="F84" s="23">
        <v>23.671990000000001</v>
      </c>
      <c r="G84" s="14">
        <f t="shared" si="10"/>
        <v>12.840250000000001</v>
      </c>
      <c r="H84" s="24">
        <f t="shared" si="11"/>
        <v>36.848990000000001</v>
      </c>
      <c r="I84" s="35">
        <f t="shared" si="12"/>
        <v>473.15024384750006</v>
      </c>
      <c r="J84" s="40">
        <f t="shared" si="13"/>
        <v>1357.8480640201001</v>
      </c>
      <c r="R84" s="169"/>
      <c r="S84" s="14"/>
    </row>
    <row r="85" spans="1:19" x14ac:dyDescent="0.25">
      <c r="A85" s="8"/>
      <c r="B85" s="23">
        <v>12.81725</v>
      </c>
      <c r="C85" s="23">
        <v>12.857850000000001</v>
      </c>
      <c r="D85" s="23">
        <v>37.092590000000001</v>
      </c>
      <c r="E85" s="23">
        <v>36.384079999999997</v>
      </c>
      <c r="F85" s="23">
        <v>23.62895</v>
      </c>
      <c r="G85" s="14">
        <f t="shared" si="10"/>
        <v>12.83755</v>
      </c>
      <c r="H85" s="24">
        <f t="shared" si="11"/>
        <v>36.738334999999999</v>
      </c>
      <c r="I85" s="35">
        <f t="shared" si="12"/>
        <v>471.63021247925002</v>
      </c>
      <c r="J85" s="40">
        <f t="shared" si="13"/>
        <v>1349.7052585722249</v>
      </c>
      <c r="R85" s="169"/>
      <c r="S85" s="14"/>
    </row>
    <row r="86" spans="1:19" x14ac:dyDescent="0.25">
      <c r="A86" s="8"/>
      <c r="B86" s="23">
        <v>12.814119999999999</v>
      </c>
      <c r="C86" s="23">
        <v>12.85608</v>
      </c>
      <c r="D86" s="23">
        <v>37.128140000000002</v>
      </c>
      <c r="E86" s="23">
        <v>36.401380000000003</v>
      </c>
      <c r="F86" s="23">
        <v>23.59179</v>
      </c>
      <c r="G86" s="14">
        <f t="shared" si="10"/>
        <v>12.835100000000001</v>
      </c>
      <c r="H86" s="24">
        <f t="shared" si="11"/>
        <v>36.764760000000003</v>
      </c>
      <c r="I86" s="35">
        <f t="shared" si="12"/>
        <v>471.87937107600004</v>
      </c>
      <c r="J86" s="40">
        <f t="shared" si="13"/>
        <v>1351.6475778576003</v>
      </c>
      <c r="R86" s="169"/>
      <c r="S86" s="14"/>
    </row>
    <row r="87" spans="1:19" x14ac:dyDescent="0.25">
      <c r="A87" s="8"/>
      <c r="B87" s="23">
        <v>12.817829999999999</v>
      </c>
      <c r="C87" s="23">
        <v>12.86669</v>
      </c>
      <c r="D87" s="23">
        <v>37.032550000000001</v>
      </c>
      <c r="E87" s="23">
        <v>36.323740000000001</v>
      </c>
      <c r="F87" s="23">
        <v>23.55536</v>
      </c>
      <c r="G87" s="14">
        <f t="shared" si="10"/>
        <v>12.84226</v>
      </c>
      <c r="H87" s="24">
        <f t="shared" si="11"/>
        <v>36.678145000000001</v>
      </c>
      <c r="I87" s="35">
        <f t="shared" si="12"/>
        <v>471.03027440770001</v>
      </c>
      <c r="J87" s="40">
        <f t="shared" si="13"/>
        <v>1345.286320641025</v>
      </c>
      <c r="R87" s="169"/>
      <c r="S87" s="14"/>
    </row>
    <row r="88" spans="1:19" x14ac:dyDescent="0.25">
      <c r="A88" s="8"/>
      <c r="B88" s="23">
        <v>12.81392</v>
      </c>
      <c r="C88" s="23">
        <v>12.85361</v>
      </c>
      <c r="D88" s="23">
        <v>36.970419999999997</v>
      </c>
      <c r="E88" s="23">
        <v>36.268090000000001</v>
      </c>
      <c r="F88" s="23">
        <v>23.519220000000001</v>
      </c>
      <c r="G88" s="14">
        <f t="shared" si="10"/>
        <v>12.833765</v>
      </c>
      <c r="H88" s="24">
        <f t="shared" si="11"/>
        <v>36.619254999999995</v>
      </c>
      <c r="I88" s="35">
        <f t="shared" si="12"/>
        <v>469.96291314507494</v>
      </c>
      <c r="J88" s="40">
        <f t="shared" si="13"/>
        <v>1340.9698367550247</v>
      </c>
      <c r="R88" s="169"/>
      <c r="S88" s="14"/>
    </row>
    <row r="89" spans="1:19" x14ac:dyDescent="0.25">
      <c r="A89" s="8"/>
      <c r="B89" s="23">
        <v>12.820039999999999</v>
      </c>
      <c r="C89" s="23">
        <v>12.85514</v>
      </c>
      <c r="D89" s="23">
        <v>37.040779999999998</v>
      </c>
      <c r="E89" s="23">
        <v>36.33952</v>
      </c>
      <c r="F89" s="23">
        <v>23.498329999999999</v>
      </c>
      <c r="G89" s="14">
        <f t="shared" si="10"/>
        <v>12.837589999999999</v>
      </c>
      <c r="H89" s="24">
        <f t="shared" si="11"/>
        <v>36.690150000000003</v>
      </c>
      <c r="I89" s="35">
        <f t="shared" si="12"/>
        <v>471.01310273849998</v>
      </c>
      <c r="J89" s="40">
        <f t="shared" si="13"/>
        <v>1346.1671070225002</v>
      </c>
      <c r="R89" s="169"/>
      <c r="S89" s="14"/>
    </row>
    <row r="90" spans="1:19" x14ac:dyDescent="0.25">
      <c r="A90" s="8"/>
      <c r="B90" s="23">
        <v>12.81401</v>
      </c>
      <c r="C90" s="23">
        <v>12.849780000000001</v>
      </c>
      <c r="D90" s="23">
        <v>37.007759999999998</v>
      </c>
      <c r="E90" s="23">
        <v>36.312390000000001</v>
      </c>
      <c r="F90" s="23">
        <v>23.476099999999999</v>
      </c>
      <c r="G90" s="14">
        <f t="shared" si="10"/>
        <v>12.831894999999999</v>
      </c>
      <c r="H90" s="24">
        <f t="shared" si="11"/>
        <v>36.660074999999999</v>
      </c>
      <c r="I90" s="35">
        <f t="shared" si="12"/>
        <v>470.41823309212498</v>
      </c>
      <c r="J90" s="40">
        <f t="shared" si="13"/>
        <v>1343.9610990056249</v>
      </c>
      <c r="R90" s="169"/>
      <c r="S90" s="14"/>
    </row>
    <row r="91" spans="1:19" x14ac:dyDescent="0.25">
      <c r="A91" s="8"/>
      <c r="B91" s="23">
        <v>12.816419999999999</v>
      </c>
      <c r="C91" s="23">
        <v>12.85732</v>
      </c>
      <c r="D91" s="23">
        <v>36.952249999999999</v>
      </c>
      <c r="E91" s="23">
        <v>36.255189999999999</v>
      </c>
      <c r="F91" s="23">
        <v>23.452770000000001</v>
      </c>
      <c r="G91" s="14">
        <f t="shared" si="10"/>
        <v>12.836869999999999</v>
      </c>
      <c r="H91" s="24">
        <f t="shared" si="11"/>
        <v>36.603719999999996</v>
      </c>
      <c r="I91" s="35">
        <f t="shared" si="12"/>
        <v>469.87719515639992</v>
      </c>
      <c r="J91" s="40">
        <f t="shared" si="13"/>
        <v>1339.8323178383996</v>
      </c>
      <c r="R91" s="169"/>
      <c r="S91" s="14"/>
    </row>
    <row r="92" spans="1:19" x14ac:dyDescent="0.25">
      <c r="A92" s="8"/>
      <c r="B92" s="23">
        <v>12.81324</v>
      </c>
      <c r="C92" s="23">
        <v>12.85275</v>
      </c>
      <c r="D92" s="23">
        <v>37.040669999999999</v>
      </c>
      <c r="E92" s="23">
        <v>36.340649999999997</v>
      </c>
      <c r="F92" s="23">
        <v>23.442959999999999</v>
      </c>
      <c r="G92" s="14">
        <f t="shared" si="10"/>
        <v>12.832995</v>
      </c>
      <c r="H92" s="24">
        <f t="shared" si="11"/>
        <v>36.690659999999994</v>
      </c>
      <c r="I92" s="35">
        <f t="shared" si="12"/>
        <v>470.85105632669996</v>
      </c>
      <c r="J92" s="40">
        <f t="shared" si="13"/>
        <v>1346.2045312355995</v>
      </c>
      <c r="R92" s="169"/>
      <c r="S92" s="14"/>
    </row>
    <row r="93" spans="1:19" x14ac:dyDescent="0.25">
      <c r="A93" s="8"/>
      <c r="B93" s="23">
        <v>12.81325</v>
      </c>
      <c r="C93" s="23">
        <v>12.84981</v>
      </c>
      <c r="D93" s="23">
        <v>37.003970000000002</v>
      </c>
      <c r="E93" s="23">
        <v>36.311340000000001</v>
      </c>
      <c r="F93" s="23">
        <v>23.420960000000001</v>
      </c>
      <c r="G93" s="14">
        <f t="shared" si="10"/>
        <v>12.831530000000001</v>
      </c>
      <c r="H93" s="24">
        <f t="shared" si="11"/>
        <v>36.657655000000005</v>
      </c>
      <c r="I93" s="35">
        <f t="shared" si="12"/>
        <v>470.37379986215012</v>
      </c>
      <c r="J93" s="40">
        <f t="shared" si="13"/>
        <v>1343.7836700990254</v>
      </c>
      <c r="R93" s="169"/>
      <c r="S93" s="14"/>
    </row>
    <row r="94" spans="1:19" x14ac:dyDescent="0.25">
      <c r="A94" s="8"/>
      <c r="B94" s="23">
        <v>12.81263</v>
      </c>
      <c r="C94" s="23">
        <v>12.848990000000001</v>
      </c>
      <c r="D94" s="23">
        <v>36.997909999999997</v>
      </c>
      <c r="E94" s="23">
        <v>36.293750000000003</v>
      </c>
      <c r="F94" s="23">
        <v>23.400849999999998</v>
      </c>
      <c r="G94" s="14">
        <f t="shared" si="10"/>
        <v>12.83081</v>
      </c>
      <c r="H94" s="24">
        <f t="shared" si="11"/>
        <v>36.645830000000004</v>
      </c>
      <c r="I94" s="35">
        <f t="shared" si="12"/>
        <v>470.19568202230005</v>
      </c>
      <c r="J94" s="40">
        <f t="shared" si="13"/>
        <v>1342.9168563889002</v>
      </c>
      <c r="R94" s="169"/>
      <c r="S94" s="14"/>
    </row>
    <row r="95" spans="1:19" x14ac:dyDescent="0.25">
      <c r="A95" s="8"/>
      <c r="B95" s="23">
        <v>12.813459999999999</v>
      </c>
      <c r="C95" s="23">
        <v>12.85585</v>
      </c>
      <c r="D95" s="23">
        <v>37.004109999999997</v>
      </c>
      <c r="E95" s="23">
        <v>36.319830000000003</v>
      </c>
      <c r="F95" s="23">
        <v>23.401820000000001</v>
      </c>
      <c r="G95" s="14">
        <f t="shared" si="10"/>
        <v>12.834655</v>
      </c>
      <c r="H95" s="24">
        <f t="shared" si="11"/>
        <v>36.661969999999997</v>
      </c>
      <c r="I95" s="35">
        <f t="shared" si="12"/>
        <v>470.54373657034995</v>
      </c>
      <c r="J95" s="40">
        <f t="shared" si="13"/>
        <v>1344.1000442808997</v>
      </c>
      <c r="R95" s="169"/>
      <c r="S95" s="14"/>
    </row>
    <row r="96" spans="1:19" x14ac:dyDescent="0.25">
      <c r="A96" s="8"/>
      <c r="B96" s="23">
        <v>12.813889999999999</v>
      </c>
      <c r="C96" s="23">
        <v>12.849360000000001</v>
      </c>
      <c r="D96" s="23">
        <v>37.048290000000001</v>
      </c>
      <c r="E96" s="23">
        <v>36.353580000000001</v>
      </c>
      <c r="F96" s="23">
        <v>23.418900000000001</v>
      </c>
      <c r="G96" s="14">
        <f t="shared" si="10"/>
        <v>12.831624999999999</v>
      </c>
      <c r="H96" s="24">
        <f t="shared" si="11"/>
        <v>36.700935000000001</v>
      </c>
      <c r="I96" s="35">
        <f t="shared" si="12"/>
        <v>470.93263506937495</v>
      </c>
      <c r="J96" s="40">
        <f t="shared" si="13"/>
        <v>1346.9586298742252</v>
      </c>
      <c r="R96" s="169"/>
      <c r="S96" s="14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U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21" x14ac:dyDescent="0.25">
      <c r="A1" s="19" t="s">
        <v>78</v>
      </c>
      <c r="B1" s="47">
        <v>38</v>
      </c>
      <c r="C1" s="22" t="s">
        <v>1</v>
      </c>
    </row>
    <row r="2" spans="1:21" x14ac:dyDescent="0.25">
      <c r="B2" s="19"/>
      <c r="C2" s="19"/>
    </row>
    <row r="3" spans="1:21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21" x14ac:dyDescent="0.25">
      <c r="A4" s="8" t="s">
        <v>6</v>
      </c>
      <c r="B4" s="23">
        <f t="shared" ref="B4:H4" si="0">AVERAGE(B10:B334)</f>
        <v>12.829923461538462</v>
      </c>
      <c r="C4" s="23">
        <f t="shared" si="0"/>
        <v>12.870305384615389</v>
      </c>
      <c r="D4" s="23">
        <f t="shared" si="0"/>
        <v>37.286998076923069</v>
      </c>
      <c r="E4" s="23">
        <f t="shared" si="0"/>
        <v>36.854248076923085</v>
      </c>
      <c r="F4" s="23">
        <f t="shared" si="0"/>
        <v>23.948006923076921</v>
      </c>
      <c r="G4" s="23">
        <f t="shared" si="0"/>
        <v>12.850114423076921</v>
      </c>
      <c r="H4" s="6">
        <f t="shared" si="0"/>
        <v>37.07062307692307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21" x14ac:dyDescent="0.25">
      <c r="A5" s="8" t="s">
        <v>7</v>
      </c>
      <c r="B5" s="23">
        <f t="shared" ref="B5:H5" si="1">STDEV(B10:B334)</f>
        <v>1.6264786981035468E-2</v>
      </c>
      <c r="C5" s="23">
        <f t="shared" si="1"/>
        <v>1.5195216413271687E-2</v>
      </c>
      <c r="D5" s="23">
        <f t="shared" si="1"/>
        <v>0.46932245405494183</v>
      </c>
      <c r="E5" s="23">
        <f t="shared" si="1"/>
        <v>0.45062832133827707</v>
      </c>
      <c r="F5" s="23">
        <f t="shared" si="1"/>
        <v>0.45167835120819505</v>
      </c>
      <c r="G5" s="23">
        <f t="shared" si="1"/>
        <v>1.5401817836016957E-2</v>
      </c>
      <c r="H5" s="6">
        <f t="shared" si="1"/>
        <v>0.45978749919517514</v>
      </c>
      <c r="I5" s="23">
        <f>AVERAGE(G10:G331)</f>
        <v>12.850114423076921</v>
      </c>
      <c r="J5" s="23">
        <f>AVERAGE(H10:H331)</f>
        <v>37.07062307692307</v>
      </c>
      <c r="K5" s="23">
        <f>AVERAGE(I10:I331)</f>
        <v>476.36829111368746</v>
      </c>
      <c r="L5" s="23">
        <f>AVERAGE(J10:J331)</f>
        <v>1374.4343689117015</v>
      </c>
      <c r="M5" s="8">
        <v>20</v>
      </c>
      <c r="N5" s="23">
        <f>B$4+$J$6*($M5-D$4)</f>
        <v>12.273500638296504</v>
      </c>
      <c r="O5" s="23">
        <f>C$4+$J$6*($M5-E$4)</f>
        <v>12.32781164123371</v>
      </c>
      <c r="P5" s="6">
        <f>$L$6+$J$6*$M5</f>
        <v>12.300656139755802</v>
      </c>
    </row>
    <row r="6" spans="1:21" x14ac:dyDescent="0.25">
      <c r="A6" s="9" t="s">
        <v>79</v>
      </c>
      <c r="B6" s="10">
        <f>B4+$J$6*($B$1-D4)</f>
        <v>12.852873110821122</v>
      </c>
      <c r="C6" s="10">
        <f>C4+$J$6*($B$1-E4)</f>
        <v>12.907184113758328</v>
      </c>
      <c r="D6" s="10">
        <f>$B$1</f>
        <v>38</v>
      </c>
      <c r="E6" s="10">
        <f>$B$1</f>
        <v>38</v>
      </c>
      <c r="F6" s="10">
        <f>F4</f>
        <v>23.948006923076921</v>
      </c>
      <c r="G6" s="44">
        <f>AVERAGE(B6:C6)</f>
        <v>12.880028612289724</v>
      </c>
      <c r="H6" s="7">
        <f>$B$1</f>
        <v>38</v>
      </c>
      <c r="I6" s="10" t="s">
        <v>71</v>
      </c>
      <c r="J6" s="37">
        <f>(K5-I5*J5)/(L5-J5^2)</f>
        <v>3.2187359584700974E-2</v>
      </c>
      <c r="K6" s="10" t="s">
        <v>72</v>
      </c>
      <c r="L6" s="10">
        <f>(L5*I5-K5*J5)/(L5-J5^2)</f>
        <v>11.656908948061782</v>
      </c>
      <c r="M6" s="9">
        <v>50</v>
      </c>
      <c r="N6" s="10">
        <f>B$4+$J$6*($M6-D$4)</f>
        <v>13.239121425837533</v>
      </c>
      <c r="O6" s="10">
        <f>C$4+$J$6*($M6-E$4)</f>
        <v>13.293432428774739</v>
      </c>
      <c r="P6" s="7">
        <f>$L$6+$J$6*$M6</f>
        <v>13.266276927296831</v>
      </c>
    </row>
    <row r="7" spans="1:21" x14ac:dyDescent="0.25">
      <c r="B7" s="19"/>
      <c r="C7" s="19"/>
      <c r="D7" s="19"/>
      <c r="E7" s="19"/>
      <c r="F7" s="19"/>
    </row>
    <row r="8" spans="1:21" x14ac:dyDescent="0.25">
      <c r="A8" s="15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5" t="s">
        <v>73</v>
      </c>
      <c r="J8" s="156" t="s">
        <v>74</v>
      </c>
      <c r="L8" s="5"/>
      <c r="M8" s="13"/>
      <c r="S8" s="18"/>
      <c r="T8" s="18"/>
      <c r="U8" s="18"/>
    </row>
    <row r="9" spans="1:21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  <c r="S9" s="18"/>
      <c r="T9" s="18"/>
      <c r="U9" s="18"/>
    </row>
    <row r="10" spans="1:21" x14ac:dyDescent="0.25">
      <c r="A10" s="8">
        <v>1</v>
      </c>
      <c r="B10" s="14">
        <v>12.857520000000001</v>
      </c>
      <c r="C10" s="14">
        <v>12.894150000000002</v>
      </c>
      <c r="D10" s="14">
        <v>38.249429999999997</v>
      </c>
      <c r="E10" s="14">
        <v>37.747369999999997</v>
      </c>
      <c r="F10" s="14">
        <v>24.83775</v>
      </c>
      <c r="G10" s="14">
        <f t="shared" ref="G10:G11" si="2">AVERAGE(B10:C10)</f>
        <v>12.875835000000002</v>
      </c>
      <c r="H10" s="24">
        <f t="shared" ref="H10:H11" si="3">AVERAGE(D10:E10)</f>
        <v>37.998399999999997</v>
      </c>
      <c r="I10" s="38">
        <f>G10*H10</f>
        <v>489.26112866400001</v>
      </c>
      <c r="J10" s="39">
        <f>H10^2</f>
        <v>1443.8784025599998</v>
      </c>
      <c r="S10" s="14"/>
      <c r="T10" s="14"/>
      <c r="U10" s="18"/>
    </row>
    <row r="11" spans="1:21" x14ac:dyDescent="0.25">
      <c r="A11" s="8">
        <v>2</v>
      </c>
      <c r="B11" s="14">
        <v>12.875860000000001</v>
      </c>
      <c r="C11" s="14">
        <v>12.899180000000001</v>
      </c>
      <c r="D11" s="13">
        <v>38.381489999999999</v>
      </c>
      <c r="E11" s="13">
        <v>37.875689999999999</v>
      </c>
      <c r="F11" s="13">
        <v>24.824670000000001</v>
      </c>
      <c r="G11" s="14">
        <f t="shared" si="2"/>
        <v>12.887520000000002</v>
      </c>
      <c r="H11" s="24">
        <f t="shared" si="3"/>
        <v>38.128590000000003</v>
      </c>
      <c r="I11" s="35">
        <f t="shared" ref="I11" si="4">G11*H11</f>
        <v>491.38296619680011</v>
      </c>
      <c r="J11" s="40">
        <f t="shared" ref="J11" si="5">H11^2</f>
        <v>1453.7893753881001</v>
      </c>
      <c r="L11" s="5"/>
      <c r="S11" s="14"/>
      <c r="T11" s="14"/>
      <c r="U11" s="18"/>
    </row>
    <row r="12" spans="1:21" x14ac:dyDescent="0.25">
      <c r="A12" s="8">
        <v>3</v>
      </c>
      <c r="B12" s="14">
        <v>12.86476</v>
      </c>
      <c r="C12" s="14">
        <v>12.902790000000001</v>
      </c>
      <c r="D12" s="14">
        <v>38.227159999999998</v>
      </c>
      <c r="E12" s="14">
        <v>37.793669999999999</v>
      </c>
      <c r="F12" s="14">
        <v>24.75066</v>
      </c>
      <c r="G12" s="14">
        <f t="shared" ref="G12:G13" si="6">AVERAGE(B12:C12)</f>
        <v>12.883775</v>
      </c>
      <c r="H12" s="24">
        <f t="shared" ref="H12:H13" si="7">AVERAGE(D12:E12)</f>
        <v>38.010414999999995</v>
      </c>
      <c r="I12" s="35">
        <f t="shared" ref="I12:I13" si="8">G12*H12</f>
        <v>489.71763451662491</v>
      </c>
      <c r="J12" s="40">
        <f t="shared" ref="J12:J13" si="9">H12^2</f>
        <v>1444.7916484722246</v>
      </c>
      <c r="S12" s="14"/>
      <c r="T12" s="14"/>
      <c r="U12" s="18"/>
    </row>
    <row r="13" spans="1:21" x14ac:dyDescent="0.25">
      <c r="A13" s="8">
        <v>4</v>
      </c>
      <c r="B13" s="14">
        <v>12.85378</v>
      </c>
      <c r="C13" s="14">
        <v>12.892230000000001</v>
      </c>
      <c r="D13" s="13">
        <v>38.007269999999998</v>
      </c>
      <c r="E13" s="13">
        <v>37.574820000000003</v>
      </c>
      <c r="F13" s="13">
        <v>24.63072</v>
      </c>
      <c r="G13" s="14">
        <f t="shared" si="6"/>
        <v>12.873005000000001</v>
      </c>
      <c r="H13" s="24">
        <f t="shared" si="7"/>
        <v>37.791044999999997</v>
      </c>
      <c r="I13" s="35">
        <f t="shared" si="8"/>
        <v>486.484311240225</v>
      </c>
      <c r="J13" s="40">
        <f t="shared" si="9"/>
        <v>1428.1630821920248</v>
      </c>
      <c r="S13" s="14"/>
      <c r="T13" s="14"/>
      <c r="U13" s="18"/>
    </row>
    <row r="14" spans="1:21" x14ac:dyDescent="0.25">
      <c r="A14" s="8">
        <v>5</v>
      </c>
      <c r="B14" s="14">
        <v>12.83938</v>
      </c>
      <c r="C14" s="14">
        <v>12.881490000000001</v>
      </c>
      <c r="D14" s="13">
        <v>37.745460000000001</v>
      </c>
      <c r="E14" s="13">
        <v>37.31767</v>
      </c>
      <c r="F14" s="13">
        <v>24.49363</v>
      </c>
      <c r="G14" s="14">
        <f t="shared" ref="G14:G35" si="10">AVERAGE(B14:C14)</f>
        <v>12.860435000000001</v>
      </c>
      <c r="H14" s="24">
        <f t="shared" ref="H14:H35" si="11">AVERAGE(D14:E14)</f>
        <v>37.531565000000001</v>
      </c>
      <c r="I14" s="35">
        <f t="shared" ref="I14:I35" si="12">G14*H14</f>
        <v>482.67225213077501</v>
      </c>
      <c r="J14" s="40">
        <f t="shared" ref="J14:J35" si="13">H14^2</f>
        <v>1408.6183713492251</v>
      </c>
      <c r="S14" s="14"/>
      <c r="T14" s="14"/>
      <c r="U14" s="18"/>
    </row>
    <row r="15" spans="1:21" x14ac:dyDescent="0.25">
      <c r="A15" s="8">
        <v>6</v>
      </c>
      <c r="B15" s="14">
        <v>12.8383</v>
      </c>
      <c r="C15" s="14">
        <v>12.88288</v>
      </c>
      <c r="D15" s="13">
        <v>37.600740000000002</v>
      </c>
      <c r="E15" s="13">
        <v>37.176569999999998</v>
      </c>
      <c r="F15" s="13">
        <v>24.373169999999998</v>
      </c>
      <c r="G15" s="14">
        <f t="shared" si="10"/>
        <v>12.86059</v>
      </c>
      <c r="H15" s="24">
        <f t="shared" si="11"/>
        <v>37.388655</v>
      </c>
      <c r="I15" s="35">
        <f t="shared" si="12"/>
        <v>480.84016260645001</v>
      </c>
      <c r="J15" s="40">
        <f t="shared" si="13"/>
        <v>1397.9115227090249</v>
      </c>
      <c r="S15" s="14"/>
      <c r="T15" s="14"/>
      <c r="U15" s="18"/>
    </row>
    <row r="16" spans="1:21" x14ac:dyDescent="0.25">
      <c r="A16" s="8">
        <v>7</v>
      </c>
      <c r="B16" s="14">
        <v>12.83601</v>
      </c>
      <c r="C16" s="14">
        <v>12.882020000000001</v>
      </c>
      <c r="D16" s="13">
        <v>37.487029999999997</v>
      </c>
      <c r="E16" s="13">
        <v>37.061149999999998</v>
      </c>
      <c r="F16" s="13">
        <v>24.270530000000001</v>
      </c>
      <c r="G16" s="14">
        <f t="shared" si="10"/>
        <v>12.859014999999999</v>
      </c>
      <c r="H16" s="24">
        <f t="shared" si="11"/>
        <v>37.274090000000001</v>
      </c>
      <c r="I16" s="35">
        <f t="shared" si="12"/>
        <v>479.30808242134998</v>
      </c>
      <c r="J16" s="40">
        <f t="shared" si="13"/>
        <v>1389.3577853281001</v>
      </c>
      <c r="S16" s="14"/>
      <c r="T16" s="14"/>
      <c r="U16" s="18"/>
    </row>
    <row r="17" spans="1:21" x14ac:dyDescent="0.25">
      <c r="A17" s="8">
        <v>8</v>
      </c>
      <c r="B17" s="14">
        <v>12.832970000000001</v>
      </c>
      <c r="C17" s="14">
        <v>12.87997</v>
      </c>
      <c r="D17" s="14">
        <v>37.402439999999999</v>
      </c>
      <c r="E17" s="14">
        <v>36.961620000000003</v>
      </c>
      <c r="F17" s="14">
        <v>24.161339999999999</v>
      </c>
      <c r="G17" s="14">
        <f t="shared" si="10"/>
        <v>12.856470000000002</v>
      </c>
      <c r="H17" s="24">
        <f t="shared" si="11"/>
        <v>37.182029999999997</v>
      </c>
      <c r="I17" s="35">
        <f t="shared" si="12"/>
        <v>478.02965323410001</v>
      </c>
      <c r="J17" s="40">
        <f t="shared" si="13"/>
        <v>1382.5033549208997</v>
      </c>
      <c r="S17" s="14"/>
      <c r="T17" s="14"/>
      <c r="U17" s="18"/>
    </row>
    <row r="18" spans="1:21" x14ac:dyDescent="0.25">
      <c r="A18" s="8">
        <v>9</v>
      </c>
      <c r="B18" s="14">
        <v>12.828790000000001</v>
      </c>
      <c r="C18" s="14">
        <v>12.871460000000001</v>
      </c>
      <c r="D18" s="14">
        <v>37.315480000000001</v>
      </c>
      <c r="E18" s="14">
        <v>36.869680000000002</v>
      </c>
      <c r="F18" s="14">
        <v>24.079889999999999</v>
      </c>
      <c r="G18" s="14">
        <f t="shared" si="10"/>
        <v>12.850125000000002</v>
      </c>
      <c r="H18" s="24">
        <f t="shared" si="11"/>
        <v>37.092579999999998</v>
      </c>
      <c r="I18" s="35">
        <f t="shared" si="12"/>
        <v>476.64428957250004</v>
      </c>
      <c r="J18" s="40">
        <f t="shared" si="13"/>
        <v>1375.8594910563997</v>
      </c>
      <c r="S18" s="14"/>
      <c r="T18" s="14"/>
      <c r="U18" s="18"/>
    </row>
    <row r="19" spans="1:21" x14ac:dyDescent="0.25">
      <c r="A19" s="8">
        <v>10</v>
      </c>
      <c r="B19" s="14">
        <v>12.827250000000001</v>
      </c>
      <c r="C19" s="14">
        <v>12.861560000000001</v>
      </c>
      <c r="D19" s="13">
        <v>37.265210000000003</v>
      </c>
      <c r="E19" s="13">
        <v>36.789439999999999</v>
      </c>
      <c r="F19" s="13">
        <v>23.9955</v>
      </c>
      <c r="G19" s="14">
        <f t="shared" si="10"/>
        <v>12.844405000000002</v>
      </c>
      <c r="H19" s="24">
        <f t="shared" si="11"/>
        <v>37.027325000000005</v>
      </c>
      <c r="I19" s="35">
        <f t="shared" si="12"/>
        <v>475.59395836662515</v>
      </c>
      <c r="J19" s="40">
        <f t="shared" si="13"/>
        <v>1371.0227966556254</v>
      </c>
      <c r="S19" s="14"/>
      <c r="T19" s="14"/>
      <c r="U19" s="18"/>
    </row>
    <row r="20" spans="1:21" x14ac:dyDescent="0.25">
      <c r="A20" s="8">
        <v>11</v>
      </c>
      <c r="B20" s="14">
        <v>12.822370000000001</v>
      </c>
      <c r="C20" s="14">
        <v>12.85468</v>
      </c>
      <c r="D20" s="14">
        <v>37.228290000000001</v>
      </c>
      <c r="E20" s="14">
        <v>36.76641</v>
      </c>
      <c r="F20" s="14">
        <v>23.91527</v>
      </c>
      <c r="G20" s="14">
        <f t="shared" si="10"/>
        <v>12.838525000000001</v>
      </c>
      <c r="H20" s="24">
        <f t="shared" si="11"/>
        <v>36.997349999999997</v>
      </c>
      <c r="I20" s="35">
        <f t="shared" si="12"/>
        <v>474.99140290874999</v>
      </c>
      <c r="J20" s="40">
        <f t="shared" si="13"/>
        <v>1368.8039070224997</v>
      </c>
      <c r="S20" s="14"/>
      <c r="T20" s="14"/>
      <c r="U20" s="18"/>
    </row>
    <row r="21" spans="1:21" x14ac:dyDescent="0.25">
      <c r="A21" s="8">
        <v>12</v>
      </c>
      <c r="B21" s="14">
        <v>12.826450000000001</v>
      </c>
      <c r="C21" s="14">
        <v>12.874320000000001</v>
      </c>
      <c r="D21" s="14">
        <v>37.122860000000003</v>
      </c>
      <c r="E21" s="14">
        <v>36.694969999999998</v>
      </c>
      <c r="F21" s="14">
        <v>23.865739999999999</v>
      </c>
      <c r="G21" s="14">
        <f t="shared" si="10"/>
        <v>12.850385000000001</v>
      </c>
      <c r="H21" s="24">
        <f t="shared" si="11"/>
        <v>36.908915</v>
      </c>
      <c r="I21" s="35">
        <f t="shared" si="12"/>
        <v>474.29376768227502</v>
      </c>
      <c r="J21" s="40">
        <f t="shared" si="13"/>
        <v>1362.2680064772251</v>
      </c>
      <c r="S21" s="14"/>
      <c r="T21" s="14"/>
      <c r="U21" s="18"/>
    </row>
    <row r="22" spans="1:21" x14ac:dyDescent="0.25">
      <c r="A22" s="8">
        <v>13</v>
      </c>
      <c r="B22" s="14">
        <v>12.826170000000001</v>
      </c>
      <c r="C22" s="14">
        <v>12.86562</v>
      </c>
      <c r="D22" s="13">
        <v>37.066499999999998</v>
      </c>
      <c r="E22" s="13">
        <v>36.644170000000003</v>
      </c>
      <c r="F22" s="13">
        <v>23.80988</v>
      </c>
      <c r="G22" s="14">
        <f t="shared" si="10"/>
        <v>12.845895000000001</v>
      </c>
      <c r="H22" s="24">
        <f t="shared" si="11"/>
        <v>36.855334999999997</v>
      </c>
      <c r="I22" s="35">
        <f t="shared" si="12"/>
        <v>473.43976359982497</v>
      </c>
      <c r="J22" s="40">
        <f t="shared" si="13"/>
        <v>1358.3157179622247</v>
      </c>
      <c r="S22" s="14"/>
      <c r="T22" s="14"/>
      <c r="U22" s="18"/>
    </row>
    <row r="23" spans="1:21" x14ac:dyDescent="0.25">
      <c r="A23" s="8">
        <v>14</v>
      </c>
      <c r="B23" s="14">
        <v>12.823590000000001</v>
      </c>
      <c r="C23" s="14">
        <v>12.86106</v>
      </c>
      <c r="D23" s="14">
        <v>37.13064</v>
      </c>
      <c r="E23" s="14">
        <v>36.675420000000003</v>
      </c>
      <c r="F23" s="14">
        <v>23.754750000000001</v>
      </c>
      <c r="G23" s="14">
        <f t="shared" si="10"/>
        <v>12.842325000000001</v>
      </c>
      <c r="H23" s="24">
        <f t="shared" si="11"/>
        <v>36.903030000000001</v>
      </c>
      <c r="I23" s="35">
        <f t="shared" si="12"/>
        <v>473.92070474475003</v>
      </c>
      <c r="J23" s="40">
        <f t="shared" si="13"/>
        <v>1361.8336231809001</v>
      </c>
      <c r="S23" s="18"/>
      <c r="T23" s="18"/>
      <c r="U23" s="18"/>
    </row>
    <row r="24" spans="1:21" x14ac:dyDescent="0.25">
      <c r="A24" s="8">
        <v>15</v>
      </c>
      <c r="B24" s="14">
        <v>12.823830000000001</v>
      </c>
      <c r="C24" s="14">
        <v>12.863610000000001</v>
      </c>
      <c r="D24" s="13">
        <v>37.012390000000003</v>
      </c>
      <c r="E24" s="13">
        <v>36.571959999999997</v>
      </c>
      <c r="F24" s="13">
        <v>23.715630000000001</v>
      </c>
      <c r="G24" s="14">
        <f t="shared" si="10"/>
        <v>12.843720000000001</v>
      </c>
      <c r="H24" s="24">
        <f t="shared" si="11"/>
        <v>36.792175</v>
      </c>
      <c r="I24" s="35">
        <f t="shared" si="12"/>
        <v>472.54839389100005</v>
      </c>
      <c r="J24" s="40">
        <f t="shared" si="13"/>
        <v>1353.6641412306251</v>
      </c>
    </row>
    <row r="25" spans="1:21" x14ac:dyDescent="0.25">
      <c r="A25" s="8">
        <v>16</v>
      </c>
      <c r="B25" s="14">
        <v>12.823840000000001</v>
      </c>
      <c r="C25" s="14">
        <v>12.872580000000001</v>
      </c>
      <c r="D25" s="13">
        <v>37.01314</v>
      </c>
      <c r="E25" s="13">
        <v>36.526580000000003</v>
      </c>
      <c r="F25" s="13">
        <v>23.647480000000002</v>
      </c>
      <c r="G25" s="14">
        <f t="shared" si="10"/>
        <v>12.848210000000002</v>
      </c>
      <c r="H25" s="24">
        <f t="shared" si="11"/>
        <v>36.769860000000001</v>
      </c>
      <c r="I25" s="35">
        <f t="shared" si="12"/>
        <v>472.42688295060009</v>
      </c>
      <c r="J25" s="40">
        <f t="shared" si="13"/>
        <v>1352.0226044196002</v>
      </c>
    </row>
    <row r="26" spans="1:21" x14ac:dyDescent="0.25">
      <c r="A26" s="8">
        <v>17</v>
      </c>
      <c r="B26" s="14">
        <v>12.823270000000001</v>
      </c>
      <c r="C26" s="14">
        <v>12.86383</v>
      </c>
      <c r="D26" s="13">
        <v>36.919139999999999</v>
      </c>
      <c r="E26" s="13">
        <v>36.501820000000002</v>
      </c>
      <c r="F26" s="13">
        <v>23.60904</v>
      </c>
      <c r="G26" s="14">
        <f t="shared" si="10"/>
        <v>12.84355</v>
      </c>
      <c r="H26" s="24">
        <f t="shared" si="11"/>
        <v>36.710480000000004</v>
      </c>
      <c r="I26" s="35">
        <f t="shared" si="12"/>
        <v>471.49288540400005</v>
      </c>
      <c r="J26" s="40">
        <f t="shared" si="13"/>
        <v>1347.6593418304003</v>
      </c>
      <c r="L26" s="22"/>
      <c r="M26" s="22"/>
      <c r="N26" s="22"/>
      <c r="O26" s="22"/>
    </row>
    <row r="27" spans="1:21" x14ac:dyDescent="0.25">
      <c r="A27" s="8">
        <v>18</v>
      </c>
      <c r="B27" s="14">
        <v>12.81644</v>
      </c>
      <c r="C27" s="14">
        <v>12.849020000000001</v>
      </c>
      <c r="D27" s="13">
        <v>36.923900000000003</v>
      </c>
      <c r="E27" s="13">
        <v>36.520919999999997</v>
      </c>
      <c r="F27" s="13">
        <v>23.58624</v>
      </c>
      <c r="G27" s="14">
        <f t="shared" si="10"/>
        <v>12.832730000000002</v>
      </c>
      <c r="H27" s="24">
        <f t="shared" si="11"/>
        <v>36.722409999999996</v>
      </c>
      <c r="I27" s="35">
        <f t="shared" si="12"/>
        <v>471.24877247929999</v>
      </c>
      <c r="J27" s="40">
        <f t="shared" si="13"/>
        <v>1348.5353962080997</v>
      </c>
      <c r="L27" s="22"/>
      <c r="M27" s="22"/>
      <c r="N27" s="22"/>
      <c r="O27" s="22"/>
    </row>
    <row r="28" spans="1:21" x14ac:dyDescent="0.25">
      <c r="A28" s="8">
        <v>19</v>
      </c>
      <c r="B28" s="13">
        <v>12.820220000000001</v>
      </c>
      <c r="C28" s="13">
        <v>12.87039</v>
      </c>
      <c r="D28" s="13">
        <v>36.945309999999999</v>
      </c>
      <c r="E28" s="13">
        <v>36.534579999999998</v>
      </c>
      <c r="F28" s="13">
        <v>23.56185</v>
      </c>
      <c r="G28" s="14">
        <f t="shared" si="10"/>
        <v>12.845305</v>
      </c>
      <c r="H28" s="24">
        <f t="shared" si="11"/>
        <v>36.739944999999999</v>
      </c>
      <c r="I28" s="35">
        <f t="shared" si="12"/>
        <v>471.93579920822498</v>
      </c>
      <c r="J28" s="40">
        <f t="shared" si="13"/>
        <v>1349.8235586030248</v>
      </c>
      <c r="L28" s="22"/>
      <c r="M28" s="22"/>
      <c r="N28" s="22"/>
      <c r="O28" s="22"/>
    </row>
    <row r="29" spans="1:21" x14ac:dyDescent="0.25">
      <c r="A29" s="8">
        <v>20</v>
      </c>
      <c r="B29" s="13">
        <v>12.81831</v>
      </c>
      <c r="C29" s="13">
        <v>12.855090000000001</v>
      </c>
      <c r="D29" s="13">
        <v>36.911479999999997</v>
      </c>
      <c r="E29" s="13">
        <v>36.516869999999997</v>
      </c>
      <c r="F29" s="13">
        <v>23.546600000000002</v>
      </c>
      <c r="G29" s="14">
        <f t="shared" si="10"/>
        <v>12.8367</v>
      </c>
      <c r="H29" s="24">
        <f t="shared" si="11"/>
        <v>36.714174999999997</v>
      </c>
      <c r="I29" s="35">
        <f t="shared" si="12"/>
        <v>471.2888502225</v>
      </c>
      <c r="J29" s="40">
        <f t="shared" si="13"/>
        <v>1347.9306459306249</v>
      </c>
      <c r="L29" s="22"/>
      <c r="M29" s="22"/>
      <c r="N29" s="22"/>
      <c r="O29" s="22"/>
    </row>
    <row r="30" spans="1:21" x14ac:dyDescent="0.25">
      <c r="A30" s="8">
        <v>21</v>
      </c>
      <c r="B30" s="14">
        <v>12.816970000000001</v>
      </c>
      <c r="C30" s="14">
        <v>12.863050000000001</v>
      </c>
      <c r="D30" s="14">
        <v>37.01473</v>
      </c>
      <c r="E30" s="14">
        <v>36.60472</v>
      </c>
      <c r="F30" s="14">
        <v>23.534389999999998</v>
      </c>
      <c r="G30" s="14">
        <f t="shared" si="10"/>
        <v>12.840010000000001</v>
      </c>
      <c r="H30" s="24">
        <f t="shared" si="11"/>
        <v>36.809725</v>
      </c>
      <c r="I30" s="35">
        <f t="shared" si="12"/>
        <v>472.63723709725002</v>
      </c>
      <c r="J30" s="40">
        <f t="shared" si="13"/>
        <v>1354.9558545756249</v>
      </c>
      <c r="L30" s="22"/>
      <c r="M30" s="22"/>
      <c r="N30" s="22"/>
      <c r="O30" s="22"/>
    </row>
    <row r="31" spans="1:21" x14ac:dyDescent="0.25">
      <c r="A31" s="8">
        <v>22</v>
      </c>
      <c r="B31" s="14">
        <v>12.817460000000001</v>
      </c>
      <c r="C31" s="14">
        <v>12.86397</v>
      </c>
      <c r="D31" s="14">
        <v>36.965130000000002</v>
      </c>
      <c r="E31" s="14">
        <v>36.552169999999997</v>
      </c>
      <c r="F31" s="14">
        <v>23.53839</v>
      </c>
      <c r="G31" s="14">
        <f t="shared" si="10"/>
        <v>12.840714999999999</v>
      </c>
      <c r="H31" s="24">
        <f t="shared" si="11"/>
        <v>36.758650000000003</v>
      </c>
      <c r="I31" s="35">
        <f t="shared" si="12"/>
        <v>472.00734843475004</v>
      </c>
      <c r="J31" s="40">
        <f t="shared" si="13"/>
        <v>1351.1983498225002</v>
      </c>
      <c r="L31" s="22"/>
      <c r="M31" s="22"/>
      <c r="N31" s="22"/>
      <c r="O31" s="22"/>
    </row>
    <row r="32" spans="1:21" x14ac:dyDescent="0.25">
      <c r="A32" s="8">
        <v>23</v>
      </c>
      <c r="B32" s="14">
        <v>12.81813</v>
      </c>
      <c r="C32" s="14">
        <v>12.85313</v>
      </c>
      <c r="D32" s="14">
        <v>36.898200000000003</v>
      </c>
      <c r="E32" s="14">
        <v>36.509050000000002</v>
      </c>
      <c r="F32" s="14">
        <v>23.536390000000001</v>
      </c>
      <c r="G32" s="14">
        <f t="shared" si="10"/>
        <v>12.83563</v>
      </c>
      <c r="H32" s="24">
        <f t="shared" si="11"/>
        <v>36.703625000000002</v>
      </c>
      <c r="I32" s="35">
        <f t="shared" si="12"/>
        <v>471.11415015875002</v>
      </c>
      <c r="J32" s="40">
        <f t="shared" si="13"/>
        <v>1347.1560881406251</v>
      </c>
      <c r="L32" s="22"/>
      <c r="M32" s="22"/>
      <c r="N32" s="22"/>
      <c r="O32" s="22"/>
    </row>
    <row r="33" spans="1:15" x14ac:dyDescent="0.25">
      <c r="A33" s="8">
        <v>24</v>
      </c>
      <c r="B33" s="14">
        <v>12.816030000000001</v>
      </c>
      <c r="C33" s="14">
        <v>12.858090000000001</v>
      </c>
      <c r="D33" s="14">
        <v>36.916260000000001</v>
      </c>
      <c r="E33" s="14">
        <v>36.515389999999996</v>
      </c>
      <c r="F33" s="14">
        <v>23.552050000000001</v>
      </c>
      <c r="G33" s="14">
        <f t="shared" si="10"/>
        <v>12.837060000000001</v>
      </c>
      <c r="H33" s="24">
        <f t="shared" si="11"/>
        <v>36.715824999999995</v>
      </c>
      <c r="I33" s="35">
        <f t="shared" si="12"/>
        <v>471.32324847449996</v>
      </c>
      <c r="J33" s="40">
        <f t="shared" si="13"/>
        <v>1348.0518054306247</v>
      </c>
      <c r="L33" s="22"/>
      <c r="M33" s="22"/>
      <c r="N33" s="22"/>
      <c r="O33" s="22"/>
    </row>
    <row r="34" spans="1:15" x14ac:dyDescent="0.25">
      <c r="A34" s="8">
        <v>25</v>
      </c>
      <c r="B34" s="14">
        <v>12.814540000000001</v>
      </c>
      <c r="C34" s="14">
        <v>12.84736</v>
      </c>
      <c r="D34" s="14">
        <v>36.860900000000001</v>
      </c>
      <c r="E34" s="14">
        <v>36.473750000000003</v>
      </c>
      <c r="F34" s="14">
        <v>23.518640000000001</v>
      </c>
      <c r="G34" s="14">
        <f t="shared" si="10"/>
        <v>12.830950000000001</v>
      </c>
      <c r="H34" s="24">
        <f t="shared" si="11"/>
        <v>36.667325000000005</v>
      </c>
      <c r="I34" s="35">
        <f t="shared" si="12"/>
        <v>470.47661370875011</v>
      </c>
      <c r="J34" s="40">
        <f t="shared" si="13"/>
        <v>1344.4927226556254</v>
      </c>
      <c r="L34" s="22"/>
      <c r="M34" s="22"/>
      <c r="N34" s="22"/>
      <c r="O34" s="22"/>
    </row>
    <row r="35" spans="1:15" x14ac:dyDescent="0.25">
      <c r="A35" s="8"/>
      <c r="B35" s="14">
        <v>12.815770000000001</v>
      </c>
      <c r="C35" s="14">
        <v>12.864410000000001</v>
      </c>
      <c r="D35" s="14">
        <v>36.851370000000003</v>
      </c>
      <c r="E35" s="14">
        <v>36.433990000000001</v>
      </c>
      <c r="F35" s="14">
        <v>23.537980000000001</v>
      </c>
      <c r="G35" s="14">
        <f t="shared" si="10"/>
        <v>12.84009</v>
      </c>
      <c r="H35" s="24">
        <f t="shared" si="11"/>
        <v>36.642679999999999</v>
      </c>
      <c r="I35" s="35">
        <f t="shared" si="12"/>
        <v>470.49530904119996</v>
      </c>
      <c r="J35" s="40">
        <f t="shared" si="13"/>
        <v>1342.6859975824</v>
      </c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14"/>
      <c r="C47" s="14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14"/>
      <c r="C48" s="14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14"/>
      <c r="C49" s="14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14"/>
      <c r="C50" s="14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14"/>
      <c r="C51" s="14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14"/>
      <c r="C52" s="14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14"/>
      <c r="C53" s="14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14"/>
      <c r="C54" s="14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14"/>
      <c r="C55" s="14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14"/>
      <c r="C56" s="14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14"/>
      <c r="C57" s="14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14"/>
      <c r="C58" s="14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14"/>
      <c r="C59" s="14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14"/>
      <c r="C60" s="14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14"/>
      <c r="C61" s="14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14"/>
      <c r="C62" s="14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14"/>
      <c r="C63" s="14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14"/>
      <c r="C64" s="14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14"/>
      <c r="C65" s="14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14"/>
      <c r="C66" s="14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14"/>
      <c r="C67" s="14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14"/>
      <c r="C68" s="14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14"/>
      <c r="C69" s="14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14"/>
      <c r="C70" s="14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14"/>
      <c r="C71" s="14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14"/>
      <c r="C72" s="14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14"/>
      <c r="C73" s="14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14"/>
      <c r="C74" s="14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14"/>
      <c r="C75" s="14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12.24710909090909</v>
      </c>
      <c r="C4" s="23">
        <f t="shared" si="0"/>
        <v>12.209564545454548</v>
      </c>
      <c r="D4" s="23">
        <f t="shared" si="0"/>
        <v>37.38310454545455</v>
      </c>
      <c r="E4" s="23">
        <f t="shared" si="0"/>
        <v>37.426928181818184</v>
      </c>
      <c r="F4" s="23">
        <f t="shared" si="0"/>
        <v>24.789760000000001</v>
      </c>
      <c r="G4" s="23">
        <f t="shared" si="0"/>
        <v>12.228336818181818</v>
      </c>
      <c r="H4" s="6">
        <f t="shared" si="0"/>
        <v>37.405016363636364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9.2697070660787868E-3</v>
      </c>
      <c r="C5" s="23">
        <f t="shared" si="1"/>
        <v>5.7724784341502714E-3</v>
      </c>
      <c r="D5" s="23">
        <f t="shared" si="1"/>
        <v>0.22478273053611653</v>
      </c>
      <c r="E5" s="23">
        <f t="shared" si="1"/>
        <v>0.21077944215782421</v>
      </c>
      <c r="F5" s="23">
        <f t="shared" si="1"/>
        <v>0.20768801847964205</v>
      </c>
      <c r="G5" s="23">
        <f t="shared" si="1"/>
        <v>7.2760354152271419E-3</v>
      </c>
      <c r="H5" s="6">
        <f t="shared" si="1"/>
        <v>0.21766297799684353</v>
      </c>
      <c r="I5" s="23">
        <f>AVERAGE(G10:G331)</f>
        <v>12.228336818181818</v>
      </c>
      <c r="J5" s="23">
        <f>AVERAGE(H10:H331)</f>
        <v>37.405016363636364</v>
      </c>
      <c r="K5" s="23">
        <f>AVERAGE(I10:I331)</f>
        <v>457.40249705121363</v>
      </c>
      <c r="L5" s="23">
        <f>AVERAGE(J10:J331)</f>
        <v>1399.1783193202591</v>
      </c>
      <c r="M5" s="8">
        <v>20</v>
      </c>
      <c r="N5" s="23">
        <f>B$4+$J$6*($M5-D$4)</f>
        <v>11.698912836192067</v>
      </c>
      <c r="O5" s="23">
        <f>C$4+$J$6*($M5-E$4)</f>
        <v>11.659986261810539</v>
      </c>
      <c r="P5" s="6">
        <f>$L$6+$J$6*$M5</f>
        <v>11.679449549043616</v>
      </c>
    </row>
    <row r="6" spans="1:16" x14ac:dyDescent="0.25">
      <c r="A6" s="9" t="s">
        <v>79</v>
      </c>
      <c r="B6" s="10">
        <f>B4+$J$6*($B$1-D4)</f>
        <v>12.266563600709079</v>
      </c>
      <c r="C6" s="10">
        <f>C4+$J$6*($B$1-E4)</f>
        <v>12.227637026327551</v>
      </c>
      <c r="D6" s="10">
        <f>$B$1</f>
        <v>38</v>
      </c>
      <c r="E6" s="10">
        <f>$B$1</f>
        <v>38</v>
      </c>
      <c r="F6" s="10">
        <f>F4</f>
        <v>24.789760000000001</v>
      </c>
      <c r="G6" s="44">
        <f>AVERAGE(B6:C6)</f>
        <v>12.247100313518315</v>
      </c>
      <c r="H6" s="7">
        <f>$B$1</f>
        <v>38</v>
      </c>
      <c r="I6" s="10" t="s">
        <v>71</v>
      </c>
      <c r="J6" s="37">
        <f>(K5-I5*J5)/(L5-J5^2)</f>
        <v>3.1536153584278401E-2</v>
      </c>
      <c r="K6" s="10" t="s">
        <v>72</v>
      </c>
      <c r="L6" s="10">
        <f>(L5*I5-K5*J5)/(L5-J5^2)</f>
        <v>11.048726477358048</v>
      </c>
      <c r="M6" s="9">
        <v>50</v>
      </c>
      <c r="N6" s="10">
        <f>B$4+$J$6*($M6-D$4)</f>
        <v>12.644997443720419</v>
      </c>
      <c r="O6" s="10">
        <f>C$4+$J$6*($M6-E$4)</f>
        <v>12.606070869338891</v>
      </c>
      <c r="P6" s="7">
        <f>$L$6+$J$6*$M6</f>
        <v>12.625534156571968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72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72" t="s">
        <v>73</v>
      </c>
      <c r="J8" s="173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72">
        <v>1</v>
      </c>
      <c r="B10" s="42">
        <v>12.22457</v>
      </c>
      <c r="C10" s="42">
        <v>12.196149999999999</v>
      </c>
      <c r="D10" s="42">
        <v>36.801960000000001</v>
      </c>
      <c r="E10" s="42">
        <v>36.886400000000002</v>
      </c>
      <c r="F10" s="42">
        <v>24.3659</v>
      </c>
      <c r="G10" s="42">
        <f>AVERAGE(B10:C10)</f>
        <v>12.21036</v>
      </c>
      <c r="H10" s="43">
        <f>AVERAGE(D10:E10)</f>
        <v>36.844180000000001</v>
      </c>
      <c r="I10" s="38">
        <f>G10*H10</f>
        <v>449.8807017048</v>
      </c>
      <c r="J10" s="39">
        <f>H10^2</f>
        <v>1357.4935998724002</v>
      </c>
    </row>
    <row r="11" spans="1:16" x14ac:dyDescent="0.25">
      <c r="A11" s="8">
        <v>2</v>
      </c>
      <c r="B11" s="14">
        <v>12.24166</v>
      </c>
      <c r="C11" s="14">
        <v>12.207549999999999</v>
      </c>
      <c r="D11" s="14">
        <v>37.200920000000004</v>
      </c>
      <c r="E11" s="14">
        <v>37.270139999999998</v>
      </c>
      <c r="F11" s="14">
        <v>24.50722</v>
      </c>
      <c r="G11" s="14">
        <f>AVERAGE(B11:C11)</f>
        <v>12.224605</v>
      </c>
      <c r="H11" s="24">
        <f>AVERAGE(D11:E11)</f>
        <v>37.235529999999997</v>
      </c>
      <c r="I11" s="35">
        <f>G11*H11</f>
        <v>455.18964621564999</v>
      </c>
      <c r="J11" s="40">
        <f>H11^2</f>
        <v>1386.4846943808998</v>
      </c>
      <c r="L11" s="5"/>
    </row>
    <row r="12" spans="1:16" x14ac:dyDescent="0.25">
      <c r="A12" s="8">
        <v>3</v>
      </c>
      <c r="B12" s="14">
        <v>12.246969999999999</v>
      </c>
      <c r="C12" s="14">
        <v>12.216699999999999</v>
      </c>
      <c r="D12" s="14">
        <v>37.377070000000003</v>
      </c>
      <c r="E12" s="14">
        <v>37.430079999999997</v>
      </c>
      <c r="F12" s="14">
        <v>24.628489999999999</v>
      </c>
      <c r="G12" s="14">
        <f>AVERAGE(B12:C12)</f>
        <v>12.231835</v>
      </c>
      <c r="H12" s="24">
        <f>AVERAGE(D12:E12)</f>
        <v>37.403575000000004</v>
      </c>
      <c r="I12" s="35">
        <f>G12*H12</f>
        <v>457.51435781012503</v>
      </c>
      <c r="J12" s="40">
        <f>H12^2</f>
        <v>1399.0274227806253</v>
      </c>
    </row>
    <row r="13" spans="1:16" x14ac:dyDescent="0.25">
      <c r="A13" s="8">
        <v>4</v>
      </c>
      <c r="B13" s="14">
        <v>12.24606</v>
      </c>
      <c r="C13" s="14">
        <v>12.207739999999999</v>
      </c>
      <c r="D13" s="13">
        <v>37.443069999999999</v>
      </c>
      <c r="E13" s="13">
        <v>37.488149999999997</v>
      </c>
      <c r="F13" s="13">
        <v>24.72926</v>
      </c>
      <c r="G13" s="14">
        <f t="shared" ref="G13:G20" si="2">AVERAGE(B13:C13)</f>
        <v>12.226900000000001</v>
      </c>
      <c r="H13" s="24">
        <f t="shared" ref="H13:H20" si="3">AVERAGE(D13:E13)</f>
        <v>37.465609999999998</v>
      </c>
      <c r="I13" s="35">
        <f t="shared" ref="I13:I20" si="4">G13*H13</f>
        <v>458.08826690899997</v>
      </c>
      <c r="J13" s="40">
        <f t="shared" ref="J13:J20" si="5">H13^2</f>
        <v>1403.6719326721</v>
      </c>
    </row>
    <row r="14" spans="1:16" x14ac:dyDescent="0.25">
      <c r="A14" s="8">
        <v>5</v>
      </c>
      <c r="B14" s="14">
        <v>12.257960000000001</v>
      </c>
      <c r="C14" s="14">
        <v>12.21209</v>
      </c>
      <c r="D14" s="13">
        <v>37.565060000000003</v>
      </c>
      <c r="E14" s="13">
        <v>37.611179999999997</v>
      </c>
      <c r="F14" s="13">
        <v>24.820589999999999</v>
      </c>
      <c r="G14" s="14">
        <f t="shared" si="2"/>
        <v>12.235025</v>
      </c>
      <c r="H14" s="24">
        <f t="shared" si="3"/>
        <v>37.588120000000004</v>
      </c>
      <c r="I14" s="35">
        <f t="shared" si="4"/>
        <v>459.89158790300007</v>
      </c>
      <c r="J14" s="40">
        <f t="shared" si="5"/>
        <v>1412.8667651344003</v>
      </c>
    </row>
    <row r="15" spans="1:16" x14ac:dyDescent="0.25">
      <c r="A15" s="8">
        <v>6</v>
      </c>
      <c r="B15" s="14">
        <v>12.25756</v>
      </c>
      <c r="C15" s="14">
        <v>12.21686</v>
      </c>
      <c r="D15" s="13">
        <v>37.556539999999998</v>
      </c>
      <c r="E15" s="13">
        <v>37.608110000000003</v>
      </c>
      <c r="F15" s="13">
        <v>24.90427</v>
      </c>
      <c r="G15" s="14">
        <f t="shared" si="2"/>
        <v>12.237210000000001</v>
      </c>
      <c r="H15" s="24">
        <f t="shared" si="3"/>
        <v>37.582324999999997</v>
      </c>
      <c r="I15" s="35">
        <f t="shared" si="4"/>
        <v>459.90280331324999</v>
      </c>
      <c r="J15" s="40">
        <f t="shared" si="5"/>
        <v>1412.4311524056247</v>
      </c>
    </row>
    <row r="16" spans="1:16" x14ac:dyDescent="0.25">
      <c r="A16" s="8">
        <v>7</v>
      </c>
      <c r="B16" s="14">
        <v>12.24239</v>
      </c>
      <c r="C16" s="14">
        <v>12.20459</v>
      </c>
      <c r="D16" s="13">
        <v>37.316409999999998</v>
      </c>
      <c r="E16" s="13">
        <v>37.345120000000001</v>
      </c>
      <c r="F16" s="13">
        <v>24.90973</v>
      </c>
      <c r="G16" s="14">
        <f t="shared" si="2"/>
        <v>12.22349</v>
      </c>
      <c r="H16" s="24">
        <f t="shared" si="3"/>
        <v>37.330765</v>
      </c>
      <c r="I16" s="35">
        <f t="shared" si="4"/>
        <v>456.31223266985</v>
      </c>
      <c r="J16" s="40">
        <f t="shared" si="5"/>
        <v>1393.5860154852251</v>
      </c>
    </row>
    <row r="17" spans="1:15" x14ac:dyDescent="0.25">
      <c r="A17" s="8">
        <v>8</v>
      </c>
      <c r="B17" s="14">
        <v>12.24708</v>
      </c>
      <c r="C17" s="14">
        <v>12.20945</v>
      </c>
      <c r="D17" s="14">
        <v>37.378100000000003</v>
      </c>
      <c r="E17" s="14">
        <v>37.403120000000001</v>
      </c>
      <c r="F17" s="14">
        <v>24.91555</v>
      </c>
      <c r="G17" s="14">
        <f t="shared" si="2"/>
        <v>12.228265</v>
      </c>
      <c r="H17" s="24">
        <f t="shared" si="3"/>
        <v>37.390610000000002</v>
      </c>
      <c r="I17" s="35">
        <f t="shared" si="4"/>
        <v>457.22228759165006</v>
      </c>
      <c r="J17" s="40">
        <f t="shared" si="5"/>
        <v>1398.0577161721001</v>
      </c>
    </row>
    <row r="18" spans="1:15" x14ac:dyDescent="0.25">
      <c r="A18" s="8">
        <v>9</v>
      </c>
      <c r="B18" s="14">
        <v>12.254770000000001</v>
      </c>
      <c r="C18" s="14">
        <v>12.21116</v>
      </c>
      <c r="D18" s="14">
        <v>37.507489999999997</v>
      </c>
      <c r="E18" s="14">
        <v>37.527459999999998</v>
      </c>
      <c r="F18" s="14">
        <v>24.941880000000001</v>
      </c>
      <c r="G18" s="14">
        <f t="shared" si="2"/>
        <v>12.232965</v>
      </c>
      <c r="H18" s="24">
        <f t="shared" si="3"/>
        <v>37.517474999999997</v>
      </c>
      <c r="I18" s="35">
        <f t="shared" si="4"/>
        <v>458.94995856337499</v>
      </c>
      <c r="J18" s="40">
        <f t="shared" si="5"/>
        <v>1407.5609303756248</v>
      </c>
    </row>
    <row r="19" spans="1:15" x14ac:dyDescent="0.25">
      <c r="A19" s="8">
        <v>10</v>
      </c>
      <c r="B19" s="14">
        <v>12.249919999999999</v>
      </c>
      <c r="C19" s="14">
        <v>12.210800000000001</v>
      </c>
      <c r="D19" s="13">
        <v>37.50067</v>
      </c>
      <c r="E19" s="13">
        <v>37.528060000000004</v>
      </c>
      <c r="F19" s="13">
        <v>24.963850000000001</v>
      </c>
      <c r="G19" s="14">
        <f t="shared" si="2"/>
        <v>12.230360000000001</v>
      </c>
      <c r="H19" s="24">
        <f t="shared" si="3"/>
        <v>37.514364999999998</v>
      </c>
      <c r="I19" s="35">
        <f t="shared" si="4"/>
        <v>458.81418912140003</v>
      </c>
      <c r="J19" s="40">
        <f t="shared" si="5"/>
        <v>1407.3275813532248</v>
      </c>
    </row>
    <row r="20" spans="1:15" x14ac:dyDescent="0.25">
      <c r="A20" s="8">
        <v>11</v>
      </c>
      <c r="B20" s="14">
        <v>12.24926</v>
      </c>
      <c r="C20" s="14">
        <v>12.212120000000001</v>
      </c>
      <c r="D20" s="14">
        <v>37.566859999999998</v>
      </c>
      <c r="E20" s="14">
        <v>37.598390000000002</v>
      </c>
      <c r="F20" s="14">
        <v>25.000620000000001</v>
      </c>
      <c r="G20" s="14">
        <f t="shared" si="2"/>
        <v>12.230689999999999</v>
      </c>
      <c r="H20" s="24">
        <f t="shared" si="3"/>
        <v>37.582625</v>
      </c>
      <c r="I20" s="35">
        <f t="shared" si="4"/>
        <v>459.66143576124995</v>
      </c>
      <c r="J20" s="40">
        <f t="shared" si="5"/>
        <v>1412.4537018906251</v>
      </c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12.253488260869563</v>
      </c>
      <c r="C4" s="23">
        <f t="shared" si="0"/>
        <v>12.236773913043477</v>
      </c>
      <c r="D4" s="23">
        <f t="shared" si="0"/>
        <v>37.353162608695655</v>
      </c>
      <c r="E4" s="23">
        <f t="shared" si="0"/>
        <v>36.993384782608707</v>
      </c>
      <c r="F4" s="23">
        <f t="shared" si="0"/>
        <v>24.246316086956519</v>
      </c>
      <c r="G4" s="23">
        <f t="shared" si="0"/>
        <v>12.245131086956524</v>
      </c>
      <c r="H4" s="6">
        <f t="shared" si="0"/>
        <v>37.173273695652171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6.0078544439559492E-3</v>
      </c>
      <c r="C5" s="23">
        <f t="shared" si="1"/>
        <v>6.4859608800506997E-3</v>
      </c>
      <c r="D5" s="23">
        <f t="shared" si="1"/>
        <v>0.14352873501394667</v>
      </c>
      <c r="E5" s="23">
        <f t="shared" si="1"/>
        <v>0.11385280396872736</v>
      </c>
      <c r="F5" s="23">
        <f t="shared" si="1"/>
        <v>0.28440657345585618</v>
      </c>
      <c r="G5" s="23">
        <f t="shared" si="1"/>
        <v>5.4841784742611557E-3</v>
      </c>
      <c r="H5" s="6">
        <f t="shared" si="1"/>
        <v>0.12774416225958474</v>
      </c>
      <c r="I5" s="23">
        <f>AVERAGE(G10:G331)</f>
        <v>12.245131086956524</v>
      </c>
      <c r="J5" s="23">
        <f>AVERAGE(H10:H331)</f>
        <v>37.173273695652171</v>
      </c>
      <c r="K5" s="23">
        <f>AVERAGE(I10:I331)</f>
        <v>455.1920500793446</v>
      </c>
      <c r="L5" s="23">
        <f>AVERAGE(J10:J331)</f>
        <v>1381.8678863197708</v>
      </c>
      <c r="M5" s="8">
        <v>20</v>
      </c>
      <c r="N5" s="23">
        <f>B$4+$J$6*($M5-D$4)</f>
        <v>11.763496435218991</v>
      </c>
      <c r="O5" s="23">
        <f>C$4+$J$6*($M5-E$4)</f>
        <v>11.756940938422435</v>
      </c>
      <c r="P5" s="6">
        <f>$L$6+$J$6*$M5</f>
        <v>11.760218686800286</v>
      </c>
    </row>
    <row r="6" spans="1:16" x14ac:dyDescent="0.25">
      <c r="A6" s="9" t="s">
        <v>79</v>
      </c>
      <c r="B6" s="10">
        <f>B4+$J$6*($B$1-D4)</f>
        <v>12.271752656899913</v>
      </c>
      <c r="C6" s="10">
        <f>C4+$J$6*($B$1-E4)</f>
        <v>12.265197160103355</v>
      </c>
      <c r="D6" s="10">
        <f>$B$1</f>
        <v>38</v>
      </c>
      <c r="E6" s="10">
        <f>$B$1</f>
        <v>38</v>
      </c>
      <c r="F6" s="10">
        <f>F4</f>
        <v>24.246316086956519</v>
      </c>
      <c r="G6" s="44">
        <f>AVERAGE(B6:C6)</f>
        <v>12.268474908501634</v>
      </c>
      <c r="H6" s="7">
        <f>$B$1</f>
        <v>38</v>
      </c>
      <c r="I6" s="10" t="s">
        <v>71</v>
      </c>
      <c r="J6" s="37">
        <f>(K5-I5*J5)/(L5-J5^2)</f>
        <v>2.8236456760051133E-2</v>
      </c>
      <c r="K6" s="10" t="s">
        <v>72</v>
      </c>
      <c r="L6" s="10">
        <f>(L5*I5-K5*J5)/(L5-J5^2)</f>
        <v>11.195489551599263</v>
      </c>
      <c r="M6" s="9">
        <v>50</v>
      </c>
      <c r="N6" s="10">
        <f>B$4+$J$6*($M6-D$4)</f>
        <v>12.610590138020527</v>
      </c>
      <c r="O6" s="10">
        <f>C$4+$J$6*($M6-E$4)</f>
        <v>12.604034641223969</v>
      </c>
      <c r="P6" s="7">
        <f>$L$6+$J$6*$M6</f>
        <v>12.60731238960182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72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72" t="s">
        <v>73</v>
      </c>
      <c r="J8" s="173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72">
        <v>1</v>
      </c>
      <c r="B10" s="42">
        <v>12.24605</v>
      </c>
      <c r="C10" s="42">
        <v>12.23197</v>
      </c>
      <c r="D10" s="42">
        <v>37.047739999999997</v>
      </c>
      <c r="E10" s="42">
        <v>36.731400000000001</v>
      </c>
      <c r="F10" s="42">
        <v>24.95608</v>
      </c>
      <c r="G10" s="42">
        <f>AVERAGE(B10:C10)</f>
        <v>12.23901</v>
      </c>
      <c r="H10" s="43">
        <f>AVERAGE(D10:E10)</f>
        <v>36.889569999999999</v>
      </c>
      <c r="I10" s="38">
        <f>G10*H10</f>
        <v>451.49181612569998</v>
      </c>
      <c r="J10" s="39">
        <f>H10^2</f>
        <v>1360.8403747849</v>
      </c>
    </row>
    <row r="11" spans="1:16" x14ac:dyDescent="0.25">
      <c r="A11" s="8">
        <v>2</v>
      </c>
      <c r="B11" s="14">
        <v>12.25177</v>
      </c>
      <c r="C11" s="14">
        <v>12.23691</v>
      </c>
      <c r="D11" s="14">
        <v>37.451050000000002</v>
      </c>
      <c r="E11" s="14">
        <v>37.1021</v>
      </c>
      <c r="F11" s="14">
        <v>24.816880000000001</v>
      </c>
      <c r="G11" s="14">
        <f>AVERAGE(B11:C11)</f>
        <v>12.244340000000001</v>
      </c>
      <c r="H11" s="24">
        <f>AVERAGE(D11:E11)</f>
        <v>37.276575000000001</v>
      </c>
      <c r="I11" s="35">
        <f>G11*H11</f>
        <v>456.42705833550008</v>
      </c>
      <c r="J11" s="40">
        <f>H11^2</f>
        <v>1389.5430437306252</v>
      </c>
      <c r="L11" s="5"/>
    </row>
    <row r="12" spans="1:16" x14ac:dyDescent="0.25">
      <c r="A12" s="8">
        <v>3</v>
      </c>
      <c r="B12" s="14">
        <v>12.260529999999999</v>
      </c>
      <c r="C12" s="14">
        <v>12.24334</v>
      </c>
      <c r="D12" s="14">
        <v>37.573830000000001</v>
      </c>
      <c r="E12" s="14">
        <v>37.138550000000002</v>
      </c>
      <c r="F12" s="14">
        <v>24.685770000000002</v>
      </c>
      <c r="G12" s="14">
        <f>AVERAGE(B12:C12)</f>
        <v>12.251935</v>
      </c>
      <c r="H12" s="24">
        <f>AVERAGE(D12:E12)</f>
        <v>37.356189999999998</v>
      </c>
      <c r="I12" s="35">
        <f>G12*H12</f>
        <v>457.68561172764998</v>
      </c>
      <c r="J12" s="40">
        <f>H12^2</f>
        <v>1395.4849313160998</v>
      </c>
    </row>
    <row r="13" spans="1:16" x14ac:dyDescent="0.25">
      <c r="A13" s="8">
        <v>4</v>
      </c>
      <c r="B13" s="14">
        <v>12.264419999999999</v>
      </c>
      <c r="C13" s="14">
        <v>12.24832</v>
      </c>
      <c r="D13" s="13">
        <v>37.59713</v>
      </c>
      <c r="E13" s="13">
        <v>37.147649999999999</v>
      </c>
      <c r="F13" s="13">
        <v>24.57958</v>
      </c>
      <c r="G13" s="14">
        <f t="shared" ref="G13:G32" si="2">AVERAGE(B13:C13)</f>
        <v>12.25637</v>
      </c>
      <c r="H13" s="24">
        <f t="shared" ref="H13:H32" si="3">AVERAGE(D13:E13)</f>
        <v>37.372389999999996</v>
      </c>
      <c r="I13" s="35">
        <f t="shared" ref="I13:I32" si="4">G13*H13</f>
        <v>458.04983962429998</v>
      </c>
      <c r="J13" s="40">
        <f t="shared" ref="J13:J32" si="5">H13^2</f>
        <v>1396.6955343120997</v>
      </c>
    </row>
    <row r="14" spans="1:16" x14ac:dyDescent="0.25">
      <c r="A14" s="8">
        <v>5</v>
      </c>
      <c r="B14" s="14">
        <v>12.2559</v>
      </c>
      <c r="C14" s="14">
        <v>12.22926</v>
      </c>
      <c r="D14" s="13">
        <v>37.56156</v>
      </c>
      <c r="E14" s="13">
        <v>37.163730000000001</v>
      </c>
      <c r="F14" s="13">
        <v>24.47484</v>
      </c>
      <c r="G14" s="14">
        <f t="shared" si="2"/>
        <v>12.24258</v>
      </c>
      <c r="H14" s="24">
        <f t="shared" si="3"/>
        <v>37.362645000000001</v>
      </c>
      <c r="I14" s="35">
        <f t="shared" si="4"/>
        <v>457.41517042410004</v>
      </c>
      <c r="J14" s="40">
        <f t="shared" si="5"/>
        <v>1395.967241396025</v>
      </c>
    </row>
    <row r="15" spans="1:16" x14ac:dyDescent="0.25">
      <c r="A15" s="8">
        <v>6</v>
      </c>
      <c r="B15" s="14">
        <v>12.259790000000001</v>
      </c>
      <c r="C15" s="14">
        <v>12.240170000000001</v>
      </c>
      <c r="D15" s="13">
        <v>37.532440000000001</v>
      </c>
      <c r="E15" s="13">
        <v>37.084710000000001</v>
      </c>
      <c r="F15" s="13">
        <v>24.39499</v>
      </c>
      <c r="G15" s="14">
        <f t="shared" si="2"/>
        <v>12.249980000000001</v>
      </c>
      <c r="H15" s="24">
        <f t="shared" si="3"/>
        <v>37.308575000000005</v>
      </c>
      <c r="I15" s="35">
        <f t="shared" si="4"/>
        <v>457.02929757850006</v>
      </c>
      <c r="J15" s="40">
        <f t="shared" si="5"/>
        <v>1391.9297685306253</v>
      </c>
    </row>
    <row r="16" spans="1:16" x14ac:dyDescent="0.25">
      <c r="A16" s="8">
        <v>7</v>
      </c>
      <c r="B16" s="14">
        <v>12.25773</v>
      </c>
      <c r="C16" s="14">
        <v>12.25211</v>
      </c>
      <c r="D16" s="13">
        <v>37.407899999999998</v>
      </c>
      <c r="E16" s="13">
        <v>37.024999999999999</v>
      </c>
      <c r="F16" s="13">
        <v>24.331980000000001</v>
      </c>
      <c r="G16" s="14">
        <f t="shared" si="2"/>
        <v>12.25492</v>
      </c>
      <c r="H16" s="24">
        <f t="shared" si="3"/>
        <v>37.216449999999995</v>
      </c>
      <c r="I16" s="35">
        <f t="shared" si="4"/>
        <v>456.08461743399994</v>
      </c>
      <c r="J16" s="40">
        <f t="shared" si="5"/>
        <v>1385.0641506024997</v>
      </c>
    </row>
    <row r="17" spans="1:15" x14ac:dyDescent="0.25">
      <c r="A17" s="8">
        <v>8</v>
      </c>
      <c r="B17" s="14">
        <v>12.255089999999999</v>
      </c>
      <c r="C17" s="14">
        <v>12.23845</v>
      </c>
      <c r="D17" s="14">
        <v>37.287759999999999</v>
      </c>
      <c r="E17" s="14">
        <v>36.954419999999999</v>
      </c>
      <c r="F17" s="14">
        <v>24.275120000000001</v>
      </c>
      <c r="G17" s="14">
        <f t="shared" si="2"/>
        <v>12.24677</v>
      </c>
      <c r="H17" s="24">
        <f t="shared" si="3"/>
        <v>37.121089999999995</v>
      </c>
      <c r="I17" s="35">
        <f t="shared" si="4"/>
        <v>454.61345137929993</v>
      </c>
      <c r="J17" s="40">
        <f t="shared" si="5"/>
        <v>1377.9753227880997</v>
      </c>
    </row>
    <row r="18" spans="1:15" x14ac:dyDescent="0.25">
      <c r="A18" s="8">
        <v>9</v>
      </c>
      <c r="B18" s="14">
        <v>12.25488</v>
      </c>
      <c r="C18" s="14">
        <v>12.232620000000001</v>
      </c>
      <c r="D18" s="14">
        <v>37.314639999999997</v>
      </c>
      <c r="E18" s="14">
        <v>36.968229999999998</v>
      </c>
      <c r="F18" s="14">
        <v>24.240960000000001</v>
      </c>
      <c r="G18" s="14">
        <f t="shared" si="2"/>
        <v>12.24375</v>
      </c>
      <c r="H18" s="24">
        <f t="shared" si="3"/>
        <v>37.141435000000001</v>
      </c>
      <c r="I18" s="35">
        <f t="shared" si="4"/>
        <v>454.75044478125005</v>
      </c>
      <c r="J18" s="40">
        <f t="shared" si="5"/>
        <v>1379.4861938592251</v>
      </c>
    </row>
    <row r="19" spans="1:15" x14ac:dyDescent="0.25">
      <c r="A19" s="8">
        <v>10</v>
      </c>
      <c r="B19" s="14">
        <v>12.25601</v>
      </c>
      <c r="C19" s="14">
        <v>12.24497</v>
      </c>
      <c r="D19" s="13">
        <v>37.415570000000002</v>
      </c>
      <c r="E19" s="13">
        <v>37.074129999999997</v>
      </c>
      <c r="F19" s="13">
        <v>24.209129999999998</v>
      </c>
      <c r="G19" s="14">
        <f t="shared" si="2"/>
        <v>12.250489999999999</v>
      </c>
      <c r="H19" s="24">
        <f t="shared" si="3"/>
        <v>37.24485</v>
      </c>
      <c r="I19" s="35">
        <f t="shared" si="4"/>
        <v>456.26766247649999</v>
      </c>
      <c r="J19" s="40">
        <f t="shared" si="5"/>
        <v>1387.1788515225001</v>
      </c>
    </row>
    <row r="20" spans="1:15" x14ac:dyDescent="0.25">
      <c r="A20" s="8">
        <v>11</v>
      </c>
      <c r="B20" s="14">
        <v>12.252599999999999</v>
      </c>
      <c r="C20" s="14">
        <v>12.231680000000001</v>
      </c>
      <c r="D20" s="14">
        <v>37.441870000000002</v>
      </c>
      <c r="E20" s="14">
        <v>37.078740000000003</v>
      </c>
      <c r="F20" s="14">
        <v>24.175450000000001</v>
      </c>
      <c r="G20" s="14">
        <f t="shared" si="2"/>
        <v>12.242139999999999</v>
      </c>
      <c r="H20" s="24">
        <f t="shared" si="3"/>
        <v>37.260305000000002</v>
      </c>
      <c r="I20" s="35">
        <f t="shared" si="4"/>
        <v>456.14587025269998</v>
      </c>
      <c r="J20" s="40">
        <f t="shared" si="5"/>
        <v>1388.3303286930252</v>
      </c>
    </row>
    <row r="21" spans="1:15" x14ac:dyDescent="0.25">
      <c r="A21" s="8">
        <v>12</v>
      </c>
      <c r="B21" s="14">
        <v>12.25498</v>
      </c>
      <c r="C21" s="14">
        <v>12.23396</v>
      </c>
      <c r="D21" s="14">
        <v>37.445729999999998</v>
      </c>
      <c r="E21" s="14">
        <v>37.079410000000003</v>
      </c>
      <c r="F21" s="14">
        <v>24.153790000000001</v>
      </c>
      <c r="G21" s="14">
        <f t="shared" si="2"/>
        <v>12.24447</v>
      </c>
      <c r="H21" s="24">
        <f t="shared" si="3"/>
        <v>37.262569999999997</v>
      </c>
      <c r="I21" s="35">
        <f t="shared" si="4"/>
        <v>456.26042048789992</v>
      </c>
      <c r="J21" s="40">
        <f t="shared" si="5"/>
        <v>1388.4991230048997</v>
      </c>
    </row>
    <row r="22" spans="1:15" x14ac:dyDescent="0.25">
      <c r="A22" s="8">
        <v>13</v>
      </c>
      <c r="B22" s="14">
        <v>12.255750000000001</v>
      </c>
      <c r="C22" s="14">
        <v>12.23475</v>
      </c>
      <c r="D22" s="13">
        <v>37.382339999999999</v>
      </c>
      <c r="E22" s="13">
        <v>37.046729999999997</v>
      </c>
      <c r="F22" s="13">
        <v>24.138760000000001</v>
      </c>
      <c r="G22" s="14">
        <f t="shared" si="2"/>
        <v>12.24525</v>
      </c>
      <c r="H22" s="24">
        <f t="shared" si="3"/>
        <v>37.214534999999998</v>
      </c>
      <c r="I22" s="35">
        <f t="shared" si="4"/>
        <v>455.70128470874999</v>
      </c>
      <c r="J22" s="40">
        <f t="shared" si="5"/>
        <v>1384.9216152662248</v>
      </c>
    </row>
    <row r="23" spans="1:15" x14ac:dyDescent="0.25">
      <c r="A23" s="8">
        <v>14</v>
      </c>
      <c r="B23" s="14">
        <v>12.25325</v>
      </c>
      <c r="C23" s="14">
        <v>12.23485</v>
      </c>
      <c r="D23" s="14">
        <v>37.394530000000003</v>
      </c>
      <c r="E23" s="14">
        <v>37.035550000000001</v>
      </c>
      <c r="F23" s="14">
        <v>24.126850000000001</v>
      </c>
      <c r="G23" s="14">
        <f t="shared" si="2"/>
        <v>12.24405</v>
      </c>
      <c r="H23" s="24">
        <f t="shared" si="3"/>
        <v>37.215040000000002</v>
      </c>
      <c r="I23" s="35">
        <f t="shared" si="4"/>
        <v>455.66281051200002</v>
      </c>
      <c r="J23" s="40">
        <f t="shared" si="5"/>
        <v>1384.9592022016002</v>
      </c>
    </row>
    <row r="24" spans="1:15" x14ac:dyDescent="0.25">
      <c r="A24" s="8">
        <v>15</v>
      </c>
      <c r="B24" s="14">
        <v>12.26247</v>
      </c>
      <c r="C24" s="14">
        <v>12.24164</v>
      </c>
      <c r="D24" s="13">
        <v>37.382289999999998</v>
      </c>
      <c r="E24" s="13">
        <v>37.02346</v>
      </c>
      <c r="F24" s="13">
        <v>24.106000000000002</v>
      </c>
      <c r="G24" s="14">
        <f t="shared" si="2"/>
        <v>12.252055</v>
      </c>
      <c r="H24" s="24">
        <f t="shared" si="3"/>
        <v>37.202874999999999</v>
      </c>
      <c r="I24" s="35">
        <f t="shared" si="4"/>
        <v>455.81167065812502</v>
      </c>
      <c r="J24" s="40">
        <f t="shared" si="5"/>
        <v>1384.0539082656248</v>
      </c>
    </row>
    <row r="25" spans="1:15" x14ac:dyDescent="0.25">
      <c r="A25" s="8">
        <v>16</v>
      </c>
      <c r="B25" s="14">
        <v>12.255660000000001</v>
      </c>
      <c r="C25" s="14">
        <v>12.23278</v>
      </c>
      <c r="D25" s="13">
        <v>37.314419999999998</v>
      </c>
      <c r="E25" s="13">
        <v>36.987299999999998</v>
      </c>
      <c r="F25" s="13">
        <v>24.081040000000002</v>
      </c>
      <c r="G25" s="14">
        <f t="shared" si="2"/>
        <v>12.24422</v>
      </c>
      <c r="H25" s="24">
        <f t="shared" si="3"/>
        <v>37.150859999999994</v>
      </c>
      <c r="I25" s="35">
        <f t="shared" si="4"/>
        <v>454.88330302919996</v>
      </c>
      <c r="J25" s="40">
        <f t="shared" si="5"/>
        <v>1380.1863987395996</v>
      </c>
    </row>
    <row r="26" spans="1:15" x14ac:dyDescent="0.25">
      <c r="A26" s="8">
        <v>17</v>
      </c>
      <c r="B26" s="14">
        <v>12.25141</v>
      </c>
      <c r="C26" s="14">
        <v>12.233449999999999</v>
      </c>
      <c r="D26" s="13">
        <v>37.307989999999997</v>
      </c>
      <c r="E26" s="13">
        <v>36.947580000000002</v>
      </c>
      <c r="F26" s="13">
        <v>24.054600000000001</v>
      </c>
      <c r="G26" s="14">
        <f t="shared" si="2"/>
        <v>12.242429999999999</v>
      </c>
      <c r="H26" s="24">
        <f t="shared" si="3"/>
        <v>37.127785000000003</v>
      </c>
      <c r="I26" s="35">
        <f t="shared" si="4"/>
        <v>454.53430891754999</v>
      </c>
      <c r="J26" s="40">
        <f t="shared" si="5"/>
        <v>1378.4724190062252</v>
      </c>
      <c r="L26" s="22"/>
      <c r="M26" s="22"/>
      <c r="N26" s="22"/>
      <c r="O26" s="22"/>
    </row>
    <row r="27" spans="1:15" x14ac:dyDescent="0.25">
      <c r="A27" s="8">
        <v>18</v>
      </c>
      <c r="B27" s="14">
        <v>12.252330000000001</v>
      </c>
      <c r="C27" s="14">
        <v>12.243969999999999</v>
      </c>
      <c r="D27" s="13">
        <v>37.264189999999999</v>
      </c>
      <c r="E27" s="13">
        <v>36.941920000000003</v>
      </c>
      <c r="F27" s="13">
        <v>24.024619999999999</v>
      </c>
      <c r="G27" s="14">
        <f t="shared" si="2"/>
        <v>12.248149999999999</v>
      </c>
      <c r="H27" s="24">
        <f t="shared" si="3"/>
        <v>37.103054999999998</v>
      </c>
      <c r="I27" s="35">
        <f t="shared" si="4"/>
        <v>454.44378309824992</v>
      </c>
      <c r="J27" s="40">
        <f t="shared" si="5"/>
        <v>1376.6366903330247</v>
      </c>
      <c r="L27" s="22"/>
      <c r="M27" s="22"/>
      <c r="N27" s="22"/>
      <c r="O27" s="22"/>
    </row>
    <row r="28" spans="1:15" x14ac:dyDescent="0.25">
      <c r="A28" s="8">
        <v>19</v>
      </c>
      <c r="B28" s="13">
        <v>12.248559999999999</v>
      </c>
      <c r="C28" s="13">
        <v>12.22668</v>
      </c>
      <c r="D28" s="13">
        <v>37.214640000000003</v>
      </c>
      <c r="E28" s="13">
        <v>36.894620000000003</v>
      </c>
      <c r="F28" s="13">
        <v>23.996870000000001</v>
      </c>
      <c r="G28" s="14">
        <f t="shared" si="2"/>
        <v>12.23762</v>
      </c>
      <c r="H28" s="24">
        <f t="shared" si="3"/>
        <v>37.054630000000003</v>
      </c>
      <c r="I28" s="35">
        <f t="shared" si="4"/>
        <v>453.46048118060003</v>
      </c>
      <c r="J28" s="40">
        <f t="shared" si="5"/>
        <v>1373.0456044369002</v>
      </c>
      <c r="L28" s="22"/>
      <c r="M28" s="22"/>
      <c r="N28" s="22"/>
      <c r="O28" s="22"/>
    </row>
    <row r="29" spans="1:15" x14ac:dyDescent="0.25">
      <c r="A29" s="8">
        <v>20</v>
      </c>
      <c r="B29" s="13">
        <v>12.24802</v>
      </c>
      <c r="C29" s="13">
        <v>12.23197</v>
      </c>
      <c r="D29" s="13">
        <v>37.250900000000001</v>
      </c>
      <c r="E29" s="13">
        <v>36.869500000000002</v>
      </c>
      <c r="F29" s="13">
        <v>23.97907</v>
      </c>
      <c r="G29" s="14">
        <f t="shared" si="2"/>
        <v>12.239995</v>
      </c>
      <c r="H29" s="24">
        <f t="shared" si="3"/>
        <v>37.060200000000002</v>
      </c>
      <c r="I29" s="35">
        <f t="shared" si="4"/>
        <v>453.61666269900002</v>
      </c>
      <c r="J29" s="40">
        <f t="shared" si="5"/>
        <v>1373.4584240400002</v>
      </c>
      <c r="L29" s="22"/>
      <c r="M29" s="22"/>
      <c r="N29" s="22"/>
      <c r="O29" s="22"/>
    </row>
    <row r="30" spans="1:15" x14ac:dyDescent="0.25">
      <c r="A30" s="8">
        <v>21</v>
      </c>
      <c r="B30" s="14">
        <v>12.2486</v>
      </c>
      <c r="C30" s="14">
        <v>12.229010000000001</v>
      </c>
      <c r="D30" s="14">
        <v>37.182310000000001</v>
      </c>
      <c r="E30" s="14">
        <v>36.841589999999997</v>
      </c>
      <c r="F30" s="14">
        <v>23.951969999999999</v>
      </c>
      <c r="G30" s="14">
        <f t="shared" si="2"/>
        <v>12.238804999999999</v>
      </c>
      <c r="H30" s="24">
        <f t="shared" si="3"/>
        <v>37.011949999999999</v>
      </c>
      <c r="I30" s="35">
        <f t="shared" si="4"/>
        <v>452.98203871974994</v>
      </c>
      <c r="J30" s="40">
        <f t="shared" si="5"/>
        <v>1369.8844428025</v>
      </c>
      <c r="L30" s="22"/>
      <c r="M30" s="22"/>
      <c r="N30" s="22"/>
      <c r="O30" s="22"/>
    </row>
    <row r="31" spans="1:15" x14ac:dyDescent="0.25">
      <c r="A31" s="8">
        <v>22</v>
      </c>
      <c r="B31" s="14">
        <v>12.247730000000001</v>
      </c>
      <c r="C31" s="14">
        <v>12.238200000000001</v>
      </c>
      <c r="D31" s="14">
        <v>37.197879999999998</v>
      </c>
      <c r="E31" s="14">
        <v>36.825760000000002</v>
      </c>
      <c r="F31" s="14">
        <v>23.943079999999998</v>
      </c>
      <c r="G31" s="14">
        <f t="shared" si="2"/>
        <v>12.242965000000002</v>
      </c>
      <c r="H31" s="24">
        <f t="shared" si="3"/>
        <v>37.01182</v>
      </c>
      <c r="I31" s="35">
        <f t="shared" si="4"/>
        <v>453.13441684630004</v>
      </c>
      <c r="J31" s="40">
        <f t="shared" si="5"/>
        <v>1369.8748197124</v>
      </c>
      <c r="L31" s="22"/>
      <c r="M31" s="22"/>
      <c r="N31" s="22"/>
      <c r="O31" s="22"/>
    </row>
    <row r="32" spans="1:15" x14ac:dyDescent="0.25">
      <c r="A32" s="8">
        <v>23</v>
      </c>
      <c r="B32" s="14">
        <v>12.236700000000001</v>
      </c>
      <c r="C32" s="14">
        <v>12.23474</v>
      </c>
      <c r="D32" s="14">
        <v>37.154029999999999</v>
      </c>
      <c r="E32" s="14">
        <v>36.885770000000001</v>
      </c>
      <c r="F32" s="14">
        <v>23.967839999999999</v>
      </c>
      <c r="G32" s="14">
        <f t="shared" si="2"/>
        <v>12.235720000000001</v>
      </c>
      <c r="H32" s="24">
        <f t="shared" si="3"/>
        <v>37.0199</v>
      </c>
      <c r="I32" s="35">
        <f t="shared" si="4"/>
        <v>452.96513082800004</v>
      </c>
      <c r="J32" s="40">
        <f t="shared" si="5"/>
        <v>1370.4729960100001</v>
      </c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>AVERAGE(B10:B334)</f>
        <v>13.015152999999998</v>
      </c>
      <c r="C4" s="23">
        <f t="shared" ref="C4:H4" si="0">AVERAGE(C10:C334)</f>
        <v>13.025256000000002</v>
      </c>
      <c r="D4" s="23">
        <f t="shared" si="0"/>
        <v>39.664519000000006</v>
      </c>
      <c r="E4" s="23">
        <f t="shared" si="0"/>
        <v>39.582351000000003</v>
      </c>
      <c r="F4" s="23">
        <f t="shared" si="0"/>
        <v>24.762663</v>
      </c>
      <c r="G4" s="23">
        <f t="shared" si="0"/>
        <v>13.0202045</v>
      </c>
      <c r="H4" s="6">
        <f t="shared" si="0"/>
        <v>39.623434999999994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1.8028872553644482E-2</v>
      </c>
      <c r="C5" s="23">
        <f t="shared" si="1"/>
        <v>1.8241403576601506E-2</v>
      </c>
      <c r="D5" s="23">
        <f t="shared" si="1"/>
        <v>0.34093190005727941</v>
      </c>
      <c r="E5" s="23">
        <f t="shared" si="1"/>
        <v>0.32294298827605211</v>
      </c>
      <c r="F5" s="23">
        <f t="shared" si="1"/>
        <v>0.15915747506095221</v>
      </c>
      <c r="G5" s="23">
        <f t="shared" si="1"/>
        <v>1.8066488690697609E-2</v>
      </c>
      <c r="H5" s="6">
        <f t="shared" si="1"/>
        <v>0.33185856479497083</v>
      </c>
      <c r="I5" s="23">
        <f>AVERAGE(G10:G331)</f>
        <v>13.0202045</v>
      </c>
      <c r="J5" s="23">
        <f>AVERAGE(H10:H331)</f>
        <v>39.623434999999994</v>
      </c>
      <c r="K5" s="23">
        <f>AVERAGE(I10:I331)</f>
        <v>515.91058255342</v>
      </c>
      <c r="L5" s="23">
        <f>AVERAGE(J10:J331)</f>
        <v>1570.1157182955501</v>
      </c>
      <c r="M5" s="8">
        <v>20</v>
      </c>
      <c r="N5" s="23">
        <f>B$4+$J$6*($M5-D$4)</f>
        <v>11.952567093384769</v>
      </c>
      <c r="O5" s="23">
        <f>C$4+$J$6*($M5-E$4)</f>
        <v>11.967110098186048</v>
      </c>
      <c r="P5" s="6">
        <f>$L$6+$J$6*$M5</f>
        <v>11.959838595796558</v>
      </c>
    </row>
    <row r="6" spans="1:16" x14ac:dyDescent="0.25">
      <c r="A6" s="9" t="s">
        <v>79</v>
      </c>
      <c r="B6" s="10">
        <f>B4+$J$6*($B$1-D4)</f>
        <v>12.92520956275176</v>
      </c>
      <c r="C6" s="10">
        <f>C4+$J$6*($B$1-E4)</f>
        <v>12.93975256755304</v>
      </c>
      <c r="D6" s="10">
        <f>$B$1</f>
        <v>38</v>
      </c>
      <c r="E6" s="10">
        <f>$B$1</f>
        <v>38</v>
      </c>
      <c r="F6" s="10">
        <f>F4</f>
        <v>24.762663</v>
      </c>
      <c r="G6" s="44">
        <f>AVERAGE(B6:C6)</f>
        <v>12.9324810651524</v>
      </c>
      <c r="H6" s="7">
        <f>$B$1</f>
        <v>38</v>
      </c>
      <c r="I6" s="10" t="s">
        <v>71</v>
      </c>
      <c r="J6" s="37">
        <f>(K5-I5*J5)/(L5-J5^2)</f>
        <v>5.4035692742610615E-2</v>
      </c>
      <c r="K6" s="10" t="s">
        <v>72</v>
      </c>
      <c r="L6" s="10">
        <f>(L5*I5-K5*J5)/(L5-J5^2)</f>
        <v>10.879124740944347</v>
      </c>
      <c r="M6" s="9">
        <v>50</v>
      </c>
      <c r="N6" s="10">
        <f>B$4+$J$6*($M6-D$4)</f>
        <v>13.573637875663088</v>
      </c>
      <c r="O6" s="10">
        <f>C$4+$J$6*($M6-E$4)</f>
        <v>13.588180880464368</v>
      </c>
      <c r="P6" s="7">
        <f>$L$6+$J$6*$M6</f>
        <v>13.580909378074878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4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45" t="s">
        <v>73</v>
      </c>
      <c r="J8" s="14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45">
        <v>1</v>
      </c>
      <c r="B10" s="42">
        <v>12.97207</v>
      </c>
      <c r="C10" s="42">
        <v>12.97954</v>
      </c>
      <c r="D10" s="42">
        <v>38.852350000000001</v>
      </c>
      <c r="E10" s="42">
        <v>38.816510000000001</v>
      </c>
      <c r="F10" s="42">
        <v>24.467490000000002</v>
      </c>
      <c r="G10" s="42">
        <f t="shared" ref="G10:G11" si="2">AVERAGE(B10:C10)</f>
        <v>12.975805000000001</v>
      </c>
      <c r="H10" s="43">
        <f t="shared" ref="H10:H11" si="3">AVERAGE(D10:E10)</f>
        <v>38.834429999999998</v>
      </c>
      <c r="I10" s="38">
        <f t="shared" ref="I10:I11" si="4">G10*H10</f>
        <v>503.90799096615001</v>
      </c>
      <c r="J10" s="39">
        <f t="shared" ref="J10:J11" si="5">H10^2</f>
        <v>1508.1129534248998</v>
      </c>
    </row>
    <row r="11" spans="1:16" x14ac:dyDescent="0.25">
      <c r="A11" s="8">
        <v>2</v>
      </c>
      <c r="B11" s="14">
        <v>13.003270000000001</v>
      </c>
      <c r="C11" s="14">
        <v>13.0184</v>
      </c>
      <c r="D11" s="13">
        <v>39.406689999999998</v>
      </c>
      <c r="E11" s="13">
        <v>39.349809999999998</v>
      </c>
      <c r="F11" s="13">
        <v>24.590800000000002</v>
      </c>
      <c r="G11" s="14">
        <f t="shared" si="2"/>
        <v>13.010835</v>
      </c>
      <c r="H11" s="24">
        <f t="shared" si="3"/>
        <v>39.378249999999994</v>
      </c>
      <c r="I11" s="35">
        <f t="shared" si="4"/>
        <v>512.34391333874999</v>
      </c>
      <c r="J11" s="40">
        <f t="shared" si="5"/>
        <v>1550.6465730624996</v>
      </c>
      <c r="L11" s="5"/>
    </row>
    <row r="12" spans="1:16" x14ac:dyDescent="0.25">
      <c r="A12" s="8">
        <v>3</v>
      </c>
      <c r="B12" s="14">
        <v>13.010289999999999</v>
      </c>
      <c r="C12" s="14">
        <v>13.02083</v>
      </c>
      <c r="D12" s="14">
        <v>39.589849999999998</v>
      </c>
      <c r="E12" s="14">
        <v>39.51587</v>
      </c>
      <c r="F12" s="14">
        <v>24.66245</v>
      </c>
      <c r="G12" s="14">
        <f t="shared" ref="G12:G15" si="6">AVERAGE(B12:C12)</f>
        <v>13.015560000000001</v>
      </c>
      <c r="H12" s="24">
        <f t="shared" ref="H12:H15" si="7">AVERAGE(D12:E12)</f>
        <v>39.552859999999995</v>
      </c>
      <c r="I12" s="35">
        <f t="shared" ref="I12:I15" si="8">G12*H12</f>
        <v>514.80262250160001</v>
      </c>
      <c r="J12" s="40">
        <f t="shared" ref="J12:J15" si="9">H12^2</f>
        <v>1564.4287341795996</v>
      </c>
    </row>
    <row r="13" spans="1:16" x14ac:dyDescent="0.25">
      <c r="A13" s="8">
        <v>4</v>
      </c>
      <c r="B13" s="14">
        <v>13.015829999999999</v>
      </c>
      <c r="C13" s="14">
        <v>13.03078</v>
      </c>
      <c r="D13" s="13">
        <v>39.713810000000002</v>
      </c>
      <c r="E13" s="13">
        <v>39.61092</v>
      </c>
      <c r="F13" s="13">
        <v>24.723849999999999</v>
      </c>
      <c r="G13" s="14">
        <f t="shared" si="6"/>
        <v>13.023305000000001</v>
      </c>
      <c r="H13" s="24">
        <f t="shared" si="7"/>
        <v>39.662365000000001</v>
      </c>
      <c r="I13" s="35">
        <f t="shared" si="8"/>
        <v>516.53507641632507</v>
      </c>
      <c r="J13" s="40">
        <f t="shared" si="9"/>
        <v>1573.1031973932252</v>
      </c>
    </row>
    <row r="14" spans="1:16" x14ac:dyDescent="0.25">
      <c r="A14" s="8">
        <v>5</v>
      </c>
      <c r="B14" s="14">
        <v>13.016780000000001</v>
      </c>
      <c r="C14" s="14">
        <v>13.025270000000001</v>
      </c>
      <c r="D14" s="13">
        <v>39.727370000000001</v>
      </c>
      <c r="E14" s="13">
        <v>39.620150000000002</v>
      </c>
      <c r="F14" s="13">
        <v>24.75142</v>
      </c>
      <c r="G14" s="14">
        <f t="shared" si="6"/>
        <v>13.021025000000002</v>
      </c>
      <c r="H14" s="24">
        <f t="shared" si="7"/>
        <v>39.673760000000001</v>
      </c>
      <c r="I14" s="35">
        <f t="shared" si="8"/>
        <v>516.59302080400005</v>
      </c>
      <c r="J14" s="40">
        <f t="shared" si="9"/>
        <v>1574.0072325376002</v>
      </c>
    </row>
    <row r="15" spans="1:16" x14ac:dyDescent="0.25">
      <c r="A15" s="8">
        <v>6</v>
      </c>
      <c r="B15" s="14">
        <v>13.01802</v>
      </c>
      <c r="C15" s="14">
        <v>13.02998</v>
      </c>
      <c r="D15" s="13">
        <v>39.700899999999997</v>
      </c>
      <c r="E15" s="13">
        <v>39.632330000000003</v>
      </c>
      <c r="F15" s="13">
        <v>24.787510000000001</v>
      </c>
      <c r="G15" s="14">
        <f t="shared" si="6"/>
        <v>13.024000000000001</v>
      </c>
      <c r="H15" s="24">
        <f t="shared" si="7"/>
        <v>39.666615</v>
      </c>
      <c r="I15" s="35">
        <f t="shared" si="8"/>
        <v>516.61799375999999</v>
      </c>
      <c r="J15" s="40">
        <f t="shared" si="9"/>
        <v>1573.4403455582251</v>
      </c>
    </row>
    <row r="16" spans="1:16" x14ac:dyDescent="0.25">
      <c r="A16" s="8">
        <v>7</v>
      </c>
      <c r="B16" s="14">
        <v>13.022589999999999</v>
      </c>
      <c r="C16" s="14">
        <v>13.02947</v>
      </c>
      <c r="D16" s="13">
        <v>39.766269999999999</v>
      </c>
      <c r="E16" s="13">
        <v>39.66827</v>
      </c>
      <c r="F16" s="13">
        <v>24.844370000000001</v>
      </c>
      <c r="G16" s="14">
        <f t="shared" ref="G16:G17" si="10">AVERAGE(B16:C16)</f>
        <v>13.026029999999999</v>
      </c>
      <c r="H16" s="24">
        <f t="shared" ref="H16:H17" si="11">AVERAGE(D16:E16)</f>
        <v>39.717269999999999</v>
      </c>
      <c r="I16" s="35">
        <f t="shared" ref="I16:I17" si="12">G16*H16</f>
        <v>517.3583505380999</v>
      </c>
      <c r="J16" s="40">
        <f t="shared" ref="J16:J17" si="13">H16^2</f>
        <v>1577.4615362529</v>
      </c>
    </row>
    <row r="17" spans="1:15" x14ac:dyDescent="0.25">
      <c r="A17" s="8">
        <v>8</v>
      </c>
      <c r="B17" s="14">
        <v>13.02421</v>
      </c>
      <c r="C17" s="14">
        <v>13.030950000000001</v>
      </c>
      <c r="D17" s="14">
        <v>39.826520000000002</v>
      </c>
      <c r="E17" s="14">
        <v>39.725929999999998</v>
      </c>
      <c r="F17" s="14">
        <v>24.884879999999999</v>
      </c>
      <c r="G17" s="14">
        <f t="shared" si="10"/>
        <v>13.02758</v>
      </c>
      <c r="H17" s="24">
        <f t="shared" si="11"/>
        <v>39.776224999999997</v>
      </c>
      <c r="I17" s="35">
        <f t="shared" si="12"/>
        <v>518.18795328549993</v>
      </c>
      <c r="J17" s="40">
        <f t="shared" si="13"/>
        <v>1582.1480752506247</v>
      </c>
    </row>
    <row r="18" spans="1:15" x14ac:dyDescent="0.25">
      <c r="A18" s="8">
        <v>9</v>
      </c>
      <c r="B18" s="14">
        <v>13.030530000000001</v>
      </c>
      <c r="C18" s="14">
        <v>13.03833</v>
      </c>
      <c r="D18" s="14">
        <v>39.999560000000002</v>
      </c>
      <c r="E18" s="14">
        <v>39.907299999999999</v>
      </c>
      <c r="F18" s="14">
        <v>24.92586</v>
      </c>
      <c r="G18" s="14">
        <f t="shared" ref="G18:G19" si="14">AVERAGE(B18:C18)</f>
        <v>13.03443</v>
      </c>
      <c r="H18" s="24">
        <f t="shared" ref="H18:H19" si="15">AVERAGE(D18:E18)</f>
        <v>39.953429999999997</v>
      </c>
      <c r="I18" s="35">
        <f t="shared" ref="I18:I19" si="16">G18*H18</f>
        <v>520.7701865949</v>
      </c>
      <c r="J18" s="40">
        <f t="shared" ref="J18:J19" si="17">H18^2</f>
        <v>1596.2765687648998</v>
      </c>
    </row>
    <row r="19" spans="1:15" x14ac:dyDescent="0.25">
      <c r="A19" s="8">
        <v>10</v>
      </c>
      <c r="B19" s="14">
        <v>13.037940000000001</v>
      </c>
      <c r="C19" s="14">
        <v>13.049010000000001</v>
      </c>
      <c r="D19" s="13">
        <v>40.061869999999999</v>
      </c>
      <c r="E19" s="13">
        <v>39.976419999999997</v>
      </c>
      <c r="F19" s="13">
        <v>24.988</v>
      </c>
      <c r="G19" s="14">
        <f t="shared" si="14"/>
        <v>13.043475000000001</v>
      </c>
      <c r="H19" s="24">
        <f t="shared" si="15"/>
        <v>40.019144999999995</v>
      </c>
      <c r="I19" s="35">
        <f t="shared" si="16"/>
        <v>521.98871732887494</v>
      </c>
      <c r="J19" s="40">
        <f t="shared" si="17"/>
        <v>1601.5319665310246</v>
      </c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zoomScaleNormal="100" workbookViewId="0">
      <selection activeCell="D1" sqref="D1"/>
    </sheetView>
  </sheetViews>
  <sheetFormatPr defaultRowHeight="15.75" x14ac:dyDescent="0.25"/>
  <cols>
    <col min="1" max="2" width="9" style="1"/>
    <col min="3" max="3" width="10.625" style="1" customWidth="1"/>
    <col min="4" max="8" width="9" style="1"/>
    <col min="9" max="9" width="9" style="19"/>
    <col min="10" max="11" width="9" style="1"/>
    <col min="12" max="12" width="9" style="19"/>
    <col min="13" max="28" width="9" style="1"/>
  </cols>
  <sheetData>
    <row r="1" spans="1:28" s="5" customFormat="1" x14ac:dyDescent="0.25">
      <c r="A1" s="25" t="s">
        <v>78</v>
      </c>
      <c r="B1" s="48">
        <v>38</v>
      </c>
      <c r="C1" s="4" t="s">
        <v>1</v>
      </c>
      <c r="D1" s="19"/>
      <c r="E1" s="25"/>
      <c r="F1" s="25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x14ac:dyDescent="0.25">
      <c r="A2" s="2" t="s">
        <v>25</v>
      </c>
      <c r="B2" s="2">
        <v>7.0000000000000007E-2</v>
      </c>
      <c r="C2" s="2" t="s">
        <v>26</v>
      </c>
      <c r="E2" s="25"/>
      <c r="F2" s="25"/>
      <c r="L2" s="74"/>
      <c r="M2" s="186" t="s">
        <v>96</v>
      </c>
      <c r="N2" s="187"/>
      <c r="O2" s="187"/>
      <c r="P2" s="187"/>
      <c r="Q2" s="188"/>
    </row>
    <row r="3" spans="1:28" x14ac:dyDescent="0.25">
      <c r="A3" s="2" t="s">
        <v>27</v>
      </c>
      <c r="B3" s="2">
        <v>2</v>
      </c>
      <c r="C3" s="2"/>
      <c r="D3" s="1" t="s">
        <v>103</v>
      </c>
      <c r="E3" s="25"/>
      <c r="F3" s="4"/>
      <c r="L3" s="74"/>
      <c r="M3" s="64" t="str">
        <f>A6</f>
        <v>material</v>
      </c>
      <c r="N3" s="65" t="str">
        <f>B6</f>
        <v>serial #</v>
      </c>
      <c r="O3" s="66" t="s">
        <v>6</v>
      </c>
      <c r="P3" s="14" t="s">
        <v>97</v>
      </c>
      <c r="Q3" s="24" t="s">
        <v>99</v>
      </c>
    </row>
    <row r="4" spans="1:28" x14ac:dyDescent="0.25">
      <c r="L4" s="74"/>
      <c r="M4" s="63"/>
      <c r="N4" s="33"/>
      <c r="O4" s="69" t="s">
        <v>22</v>
      </c>
      <c r="P4" s="33" t="s">
        <v>22</v>
      </c>
      <c r="Q4" s="69" t="s">
        <v>22</v>
      </c>
    </row>
    <row r="5" spans="1:28" x14ac:dyDescent="0.25">
      <c r="A5" s="183" t="s">
        <v>16</v>
      </c>
      <c r="B5" s="184"/>
      <c r="C5" s="185"/>
      <c r="D5" s="183" t="s">
        <v>21</v>
      </c>
      <c r="E5" s="184"/>
      <c r="F5" s="184"/>
      <c r="G5" s="184"/>
      <c r="H5" s="184"/>
      <c r="I5" s="184"/>
      <c r="J5" s="184"/>
      <c r="K5" s="185"/>
      <c r="L5" s="33"/>
      <c r="M5" s="76" t="str">
        <f>A11</f>
        <v>B4</v>
      </c>
      <c r="N5" s="49">
        <f>B11</f>
        <v>4</v>
      </c>
      <c r="O5" s="77">
        <f>H11</f>
        <v>10.763517094529838</v>
      </c>
      <c r="P5" s="115">
        <f>AVERAGE(O5:O6)</f>
        <v>10.784321690137176</v>
      </c>
      <c r="Q5" s="70">
        <f>ABS(O5-O6)</f>
        <v>4.1609191214675434E-2</v>
      </c>
    </row>
    <row r="6" spans="1:28" x14ac:dyDescent="0.25">
      <c r="A6" s="108" t="s">
        <v>15</v>
      </c>
      <c r="B6" s="92" t="s">
        <v>80</v>
      </c>
      <c r="C6" s="92" t="s">
        <v>93</v>
      </c>
      <c r="D6" s="109" t="s">
        <v>17</v>
      </c>
      <c r="E6" s="93" t="s">
        <v>18</v>
      </c>
      <c r="F6" s="93" t="s">
        <v>19</v>
      </c>
      <c r="G6" s="110" t="s">
        <v>20</v>
      </c>
      <c r="H6" s="109" t="s">
        <v>6</v>
      </c>
      <c r="I6" s="93" t="s">
        <v>98</v>
      </c>
      <c r="J6" s="93" t="s">
        <v>7</v>
      </c>
      <c r="K6" s="110" t="s">
        <v>23</v>
      </c>
      <c r="L6" s="33"/>
      <c r="M6" s="78" t="str">
        <f>A17</f>
        <v>T2</v>
      </c>
      <c r="N6" s="3">
        <f>B17</f>
        <v>10</v>
      </c>
      <c r="O6" s="79">
        <f>H17</f>
        <v>10.805126285744514</v>
      </c>
      <c r="P6" s="116">
        <f>P5</f>
        <v>10.784321690137176</v>
      </c>
      <c r="Q6" s="71"/>
    </row>
    <row r="7" spans="1:28" x14ac:dyDescent="0.25">
      <c r="A7" s="108"/>
      <c r="B7" s="92"/>
      <c r="C7" s="92"/>
      <c r="D7" s="108" t="s">
        <v>22</v>
      </c>
      <c r="E7" s="92" t="s">
        <v>22</v>
      </c>
      <c r="F7" s="92" t="s">
        <v>22</v>
      </c>
      <c r="G7" s="111" t="s">
        <v>22</v>
      </c>
      <c r="H7" s="108" t="s">
        <v>22</v>
      </c>
      <c r="I7" s="92" t="s">
        <v>22</v>
      </c>
      <c r="J7" s="92" t="s">
        <v>22</v>
      </c>
      <c r="K7" s="111" t="s">
        <v>22</v>
      </c>
      <c r="L7" s="33"/>
      <c r="M7" s="63"/>
      <c r="N7" s="33"/>
      <c r="O7" s="69"/>
      <c r="P7" s="116"/>
      <c r="Q7" s="71"/>
    </row>
    <row r="8" spans="1:28" x14ac:dyDescent="0.25">
      <c r="A8" s="81" t="s">
        <v>81</v>
      </c>
      <c r="B8" s="82">
        <v>1</v>
      </c>
      <c r="C8" s="119" t="s">
        <v>100</v>
      </c>
      <c r="D8" s="147">
        <f>B1a!$B$6</f>
        <v>12.941399763774051</v>
      </c>
      <c r="E8" s="83">
        <f>B1a!$C$6</f>
        <v>12.960593201278337</v>
      </c>
      <c r="F8" s="83">
        <f>B1b!$B$6</f>
        <v>12.937398769652006</v>
      </c>
      <c r="G8" s="148">
        <f>B1b!$C$6</f>
        <v>12.952411411432763</v>
      </c>
      <c r="H8" s="127">
        <f t="shared" ref="H8:H23" si="0">AVERAGE(D8:G8)</f>
        <v>12.947950786534289</v>
      </c>
      <c r="I8" s="84">
        <f t="shared" ref="I8:I16" si="1">MAX(D8:G8)-MIN(D8:G8)</f>
        <v>2.319443162633128E-2</v>
      </c>
      <c r="J8" s="84">
        <f t="shared" ref="J8:J23" si="2">STDEV(D8:G8)</f>
        <v>1.05512840377299E-2</v>
      </c>
      <c r="K8" s="85">
        <f>SQRT($B$2^2+(J8*$B$3)^2)</f>
        <v>7.311168428766647E-2</v>
      </c>
      <c r="L8" s="34"/>
      <c r="M8" s="78" t="str">
        <f>A13</f>
        <v>B6</v>
      </c>
      <c r="N8" s="3">
        <f>B13</f>
        <v>6</v>
      </c>
      <c r="O8" s="79">
        <f>H13</f>
        <v>11.037827119900609</v>
      </c>
      <c r="P8" s="116">
        <f>AVERAGE(O8:O9)</f>
        <v>11.024048324753123</v>
      </c>
      <c r="Q8" s="71">
        <f>ABS(O8-O9)</f>
        <v>2.7557590294971845E-2</v>
      </c>
    </row>
    <row r="9" spans="1:28" x14ac:dyDescent="0.25">
      <c r="A9" s="86" t="s">
        <v>82</v>
      </c>
      <c r="B9" s="87">
        <v>2</v>
      </c>
      <c r="C9" s="120" t="s">
        <v>100</v>
      </c>
      <c r="D9" s="128">
        <f>B2a!$B$6</f>
        <v>12.921173616543591</v>
      </c>
      <c r="E9" s="88">
        <f>B2a!$C$6</f>
        <v>12.935258217420399</v>
      </c>
      <c r="F9" s="88">
        <f>B2b!$B$6</f>
        <v>12.896084625103827</v>
      </c>
      <c r="G9" s="149">
        <f>B2b!$C$6</f>
        <v>12.927755193569443</v>
      </c>
      <c r="H9" s="128">
        <f t="shared" si="0"/>
        <v>12.920067913159315</v>
      </c>
      <c r="I9" s="90">
        <f>MAX(D9:G9)-MIN(D9:G9)</f>
        <v>3.9173592316572581E-2</v>
      </c>
      <c r="J9" s="89">
        <f>STDEV(D9:G9)</f>
        <v>1.69927465856737E-2</v>
      </c>
      <c r="K9" s="91">
        <f>SQRT($B$2^2+(J9*$B$3)^2)</f>
        <v>7.7813968836576514E-2</v>
      </c>
      <c r="L9" s="34"/>
      <c r="M9" s="78" t="str">
        <f>A22</f>
        <v>T7</v>
      </c>
      <c r="N9" s="3">
        <f>B22</f>
        <v>15</v>
      </c>
      <c r="O9" s="79">
        <f>H22</f>
        <v>11.010269529605637</v>
      </c>
      <c r="P9" s="116">
        <f>P8</f>
        <v>11.024048324753123</v>
      </c>
      <c r="Q9" s="71"/>
    </row>
    <row r="10" spans="1:28" x14ac:dyDescent="0.25">
      <c r="A10" s="86" t="s">
        <v>83</v>
      </c>
      <c r="B10" s="87">
        <v>3</v>
      </c>
      <c r="C10" s="120" t="s">
        <v>100</v>
      </c>
      <c r="D10" s="128">
        <f>B3a!$B$6</f>
        <v>12.942201072365295</v>
      </c>
      <c r="E10" s="88">
        <f>B3a!$C$6</f>
        <v>12.920941784581727</v>
      </c>
      <c r="F10" s="88">
        <f>B3b!$B$6</f>
        <v>12.902525746660674</v>
      </c>
      <c r="G10" s="149">
        <f>B3b!$C$6</f>
        <v>12.96579275319667</v>
      </c>
      <c r="H10" s="128">
        <f t="shared" si="0"/>
        <v>12.93286533920109</v>
      </c>
      <c r="I10" s="90">
        <f t="shared" si="1"/>
        <v>6.3267006535996373E-2</v>
      </c>
      <c r="J10" s="89">
        <f t="shared" si="2"/>
        <v>2.7288779968019709E-2</v>
      </c>
      <c r="K10" s="91">
        <f>SQRT($B$2^2+(J10*$B$3)^2)</f>
        <v>8.8762098040616272E-2</v>
      </c>
      <c r="L10" s="34"/>
      <c r="M10" s="63"/>
      <c r="N10" s="33"/>
      <c r="O10" s="69"/>
      <c r="P10" s="116"/>
      <c r="Q10" s="71"/>
    </row>
    <row r="11" spans="1:28" x14ac:dyDescent="0.25">
      <c r="A11" s="86" t="s">
        <v>84</v>
      </c>
      <c r="B11" s="87">
        <v>4</v>
      </c>
      <c r="C11" s="120" t="s">
        <v>100</v>
      </c>
      <c r="D11" s="128">
        <f>B4a!$B$6</f>
        <v>10.769936538137047</v>
      </c>
      <c r="E11" s="88">
        <f>B4a!$C$6</f>
        <v>10.755193933161815</v>
      </c>
      <c r="F11" s="88">
        <f>B4b!$B$6</f>
        <v>10.762029032460521</v>
      </c>
      <c r="G11" s="149">
        <f>B4b!$C$6</f>
        <v>10.76690887435997</v>
      </c>
      <c r="H11" s="128">
        <f t="shared" si="0"/>
        <v>10.763517094529838</v>
      </c>
      <c r="I11" s="90">
        <f t="shared" si="1"/>
        <v>1.4742604975232609E-2</v>
      </c>
      <c r="J11" s="89">
        <f t="shared" si="2"/>
        <v>6.4343549410573056E-3</v>
      </c>
      <c r="K11" s="91">
        <f t="shared" ref="K11:K23" si="3">SQRT($B$2^2+(J11*$B$3)^2)</f>
        <v>7.1173054550370637E-2</v>
      </c>
      <c r="L11" s="34"/>
      <c r="M11" s="78" t="str">
        <f>A15</f>
        <v>B8</v>
      </c>
      <c r="N11" s="3">
        <f>B15</f>
        <v>8</v>
      </c>
      <c r="O11" s="79">
        <f>H15</f>
        <v>12.257787611009974</v>
      </c>
      <c r="P11" s="116">
        <f>AVERAGE(O11:O12)</f>
        <v>12.278507629648789</v>
      </c>
      <c r="Q11" s="71">
        <f>ABS(O11-O12)</f>
        <v>4.1440037277631347E-2</v>
      </c>
    </row>
    <row r="12" spans="1:28" x14ac:dyDescent="0.25">
      <c r="A12" s="86" t="s">
        <v>85</v>
      </c>
      <c r="B12" s="87">
        <v>5</v>
      </c>
      <c r="C12" s="120" t="s">
        <v>100</v>
      </c>
      <c r="D12" s="128">
        <f>B5a!$B$6</f>
        <v>12.928156766671634</v>
      </c>
      <c r="E12" s="88">
        <f>B5a!$C$6</f>
        <v>12.9557060879666</v>
      </c>
      <c r="F12" s="88">
        <f>B5b!$B$6</f>
        <v>12.935665062284114</v>
      </c>
      <c r="G12" s="149">
        <f>B5b!$C$6</f>
        <v>12.952304552510242</v>
      </c>
      <c r="H12" s="128">
        <f t="shared" si="0"/>
        <v>12.942958117358147</v>
      </c>
      <c r="I12" s="90">
        <f t="shared" si="1"/>
        <v>2.7549321294966234E-2</v>
      </c>
      <c r="J12" s="89">
        <f t="shared" si="2"/>
        <v>1.3192614589791228E-2</v>
      </c>
      <c r="K12" s="91">
        <f t="shared" si="3"/>
        <v>7.4807622063925341E-2</v>
      </c>
      <c r="L12" s="34"/>
      <c r="M12" s="78" t="str">
        <f>A20</f>
        <v>T5</v>
      </c>
      <c r="N12" s="3">
        <f>B20</f>
        <v>13</v>
      </c>
      <c r="O12" s="79">
        <f>H20</f>
        <v>12.299227648287605</v>
      </c>
      <c r="P12" s="116">
        <f>P11</f>
        <v>12.278507629648789</v>
      </c>
      <c r="Q12" s="71"/>
    </row>
    <row r="13" spans="1:28" x14ac:dyDescent="0.25">
      <c r="A13" s="86" t="s">
        <v>86</v>
      </c>
      <c r="B13" s="87">
        <v>6</v>
      </c>
      <c r="C13" s="120" t="s">
        <v>100</v>
      </c>
      <c r="D13" s="128">
        <f>B6a!$B$6</f>
        <v>11.077232393194292</v>
      </c>
      <c r="E13" s="88">
        <f>B6a!$C$6</f>
        <v>11.014905538915055</v>
      </c>
      <c r="F13" s="88">
        <f>B6b!$B$6</f>
        <v>11.017921109926659</v>
      </c>
      <c r="G13" s="149">
        <f>B6b!$C$6</f>
        <v>11.041249437566425</v>
      </c>
      <c r="H13" s="128">
        <f t="shared" si="0"/>
        <v>11.037827119900609</v>
      </c>
      <c r="I13" s="90">
        <f t="shared" si="1"/>
        <v>6.2326854279236343E-2</v>
      </c>
      <c r="J13" s="89">
        <f t="shared" si="2"/>
        <v>2.8787357928529798E-2</v>
      </c>
      <c r="K13" s="91">
        <f t="shared" si="3"/>
        <v>9.0635798148530428E-2</v>
      </c>
      <c r="L13" s="34"/>
      <c r="M13" s="63"/>
      <c r="N13" s="33"/>
      <c r="O13" s="69"/>
      <c r="P13" s="116"/>
      <c r="Q13" s="71"/>
    </row>
    <row r="14" spans="1:28" x14ac:dyDescent="0.25">
      <c r="A14" s="86" t="s">
        <v>87</v>
      </c>
      <c r="B14" s="87">
        <v>7</v>
      </c>
      <c r="C14" s="120" t="s">
        <v>100</v>
      </c>
      <c r="D14" s="128">
        <f>B7a!$B$6</f>
        <v>12.851160317247745</v>
      </c>
      <c r="E14" s="88">
        <f>B7a!$C$6</f>
        <v>12.917382558335378</v>
      </c>
      <c r="F14" s="88">
        <f>B7b!$B$6</f>
        <v>12.852873110821122</v>
      </c>
      <c r="G14" s="149">
        <f>B7b!$C$6</f>
        <v>12.907184113758328</v>
      </c>
      <c r="H14" s="128">
        <f t="shared" si="0"/>
        <v>12.882150025040643</v>
      </c>
      <c r="I14" s="90">
        <f t="shared" si="1"/>
        <v>6.6222241087633194E-2</v>
      </c>
      <c r="J14" s="89">
        <f t="shared" si="2"/>
        <v>3.5050138828046279E-2</v>
      </c>
      <c r="K14" s="91">
        <f t="shared" si="3"/>
        <v>9.9065881752807658E-2</v>
      </c>
      <c r="L14" s="34"/>
      <c r="M14" s="80" t="str">
        <f t="shared" ref="M14:N16" si="4">A8</f>
        <v>B1</v>
      </c>
      <c r="N14" s="73">
        <f t="shared" si="4"/>
        <v>1</v>
      </c>
      <c r="O14" s="75">
        <f>H8</f>
        <v>12.947950786534289</v>
      </c>
      <c r="P14" s="116">
        <f>AVERAGE(O14:O23)</f>
        <v>12.92600699243815</v>
      </c>
      <c r="Q14" s="71">
        <f>O14-P14</f>
        <v>2.1943794096138447E-2</v>
      </c>
    </row>
    <row r="15" spans="1:28" x14ac:dyDescent="0.25">
      <c r="A15" s="121" t="s">
        <v>88</v>
      </c>
      <c r="B15" s="122">
        <v>8</v>
      </c>
      <c r="C15" s="123" t="s">
        <v>100</v>
      </c>
      <c r="D15" s="129">
        <f>B8a!$B$6</f>
        <v>12.266563600709079</v>
      </c>
      <c r="E15" s="150">
        <f>B8a!$C$6</f>
        <v>12.227637026327551</v>
      </c>
      <c r="F15" s="88">
        <f>B8b!$B$6</f>
        <v>12.271752656899913</v>
      </c>
      <c r="G15" s="149">
        <f>B8b!$C$6</f>
        <v>12.265197160103355</v>
      </c>
      <c r="H15" s="129">
        <f t="shared" si="0"/>
        <v>12.257787611009974</v>
      </c>
      <c r="I15" s="124">
        <f t="shared" si="1"/>
        <v>4.4115630572362008E-2</v>
      </c>
      <c r="J15" s="125">
        <f t="shared" si="2"/>
        <v>2.0297780472801018E-2</v>
      </c>
      <c r="K15" s="126">
        <f t="shared" si="3"/>
        <v>8.0919710630279015E-2</v>
      </c>
      <c r="L15" s="34"/>
      <c r="M15" s="80" t="str">
        <f t="shared" si="4"/>
        <v>B2</v>
      </c>
      <c r="N15" s="73">
        <f t="shared" si="4"/>
        <v>2</v>
      </c>
      <c r="O15" s="75">
        <f>H9</f>
        <v>12.920067913159315</v>
      </c>
      <c r="P15" s="116">
        <f>P14</f>
        <v>12.92600699243815</v>
      </c>
      <c r="Q15" s="71">
        <f t="shared" ref="Q15:Q23" si="5">O15-P15</f>
        <v>-5.939079278835635E-3</v>
      </c>
    </row>
    <row r="16" spans="1:28" x14ac:dyDescent="0.25">
      <c r="A16" s="98" t="s">
        <v>28</v>
      </c>
      <c r="B16" s="99">
        <v>9</v>
      </c>
      <c r="C16" s="99">
        <f>'specimens &amp; settings'!K10</f>
        <v>220</v>
      </c>
      <c r="D16" s="153">
        <f>T1a!$B$6</f>
        <v>12.92520956275176</v>
      </c>
      <c r="E16" s="154">
        <f>T1a!$C$6</f>
        <v>12.93975256755304</v>
      </c>
      <c r="F16" s="135">
        <f>T1b!$B$6</f>
        <v>12.934946175951707</v>
      </c>
      <c r="G16" s="136">
        <f>T1b!$C$6</f>
        <v>12.988213893028044</v>
      </c>
      <c r="H16" s="132">
        <f t="shared" si="0"/>
        <v>12.947030549821138</v>
      </c>
      <c r="I16" s="96">
        <f t="shared" si="1"/>
        <v>6.3004330276283937E-2</v>
      </c>
      <c r="J16" s="96">
        <f t="shared" si="2"/>
        <v>2.81141977897926E-2</v>
      </c>
      <c r="K16" s="97">
        <f t="shared" si="3"/>
        <v>8.9786594040838399E-2</v>
      </c>
      <c r="L16" s="34"/>
      <c r="M16" s="80" t="str">
        <f t="shared" si="4"/>
        <v>B3</v>
      </c>
      <c r="N16" s="73">
        <f t="shared" si="4"/>
        <v>3</v>
      </c>
      <c r="O16" s="75">
        <f>H10</f>
        <v>12.93286533920109</v>
      </c>
      <c r="P16" s="116">
        <f t="shared" ref="P16:P21" si="6">P15</f>
        <v>12.92600699243815</v>
      </c>
      <c r="Q16" s="71">
        <f t="shared" si="5"/>
        <v>6.8583467629395045E-3</v>
      </c>
    </row>
    <row r="17" spans="1:28" x14ac:dyDescent="0.25">
      <c r="A17" s="98" t="s">
        <v>29</v>
      </c>
      <c r="B17" s="99">
        <v>10</v>
      </c>
      <c r="C17" s="99">
        <f>'specimens &amp; settings'!K11</f>
        <v>428</v>
      </c>
      <c r="D17" s="94">
        <f>T2a!$B$6</f>
        <v>10.788069471494696</v>
      </c>
      <c r="E17" s="95">
        <f>T2a!$C$6</f>
        <v>10.799795467294704</v>
      </c>
      <c r="F17" s="95">
        <f>T2b!$B$6</f>
        <v>10.806739519619445</v>
      </c>
      <c r="G17" s="137">
        <f>T2b!$C$6</f>
        <v>10.825900684569209</v>
      </c>
      <c r="H17" s="133">
        <f t="shared" si="0"/>
        <v>10.805126285744514</v>
      </c>
      <c r="I17" s="100">
        <f t="shared" ref="I17:I23" si="7">MAX(D17:G17)-MIN(D17:G17)</f>
        <v>3.7831213074513315E-2</v>
      </c>
      <c r="J17" s="100">
        <f t="shared" si="2"/>
        <v>1.5848561530523369E-2</v>
      </c>
      <c r="K17" s="101">
        <f t="shared" si="3"/>
        <v>7.6842095301645319E-2</v>
      </c>
      <c r="L17" s="34"/>
      <c r="M17" s="80" t="str">
        <f>A12</f>
        <v>B5</v>
      </c>
      <c r="N17" s="73">
        <f>B12</f>
        <v>5</v>
      </c>
      <c r="O17" s="75">
        <f>H12</f>
        <v>12.942958117358147</v>
      </c>
      <c r="P17" s="116">
        <f t="shared" si="6"/>
        <v>12.92600699243815</v>
      </c>
      <c r="Q17" s="71">
        <f t="shared" si="5"/>
        <v>1.695112491999673E-2</v>
      </c>
    </row>
    <row r="18" spans="1:28" x14ac:dyDescent="0.25">
      <c r="A18" s="98" t="s">
        <v>30</v>
      </c>
      <c r="B18" s="99">
        <v>11</v>
      </c>
      <c r="C18" s="99">
        <f>'specimens &amp; settings'!K12</f>
        <v>208</v>
      </c>
      <c r="D18" s="94">
        <f>T3a!$B$6</f>
        <v>12.904890684788235</v>
      </c>
      <c r="E18" s="95">
        <f>T3a!$C$6</f>
        <v>12.935611135407655</v>
      </c>
      <c r="F18" s="95">
        <f>T3b!$B$6</f>
        <v>12.898613941144095</v>
      </c>
      <c r="G18" s="137">
        <f>T3b!$C$6</f>
        <v>12.918895693601868</v>
      </c>
      <c r="H18" s="133">
        <f t="shared" si="0"/>
        <v>12.914502863735464</v>
      </c>
      <c r="I18" s="100">
        <f t="shared" si="7"/>
        <v>3.6997194263559408E-2</v>
      </c>
      <c r="J18" s="100">
        <f t="shared" si="2"/>
        <v>1.6428714013886802E-2</v>
      </c>
      <c r="K18" s="101">
        <f t="shared" si="3"/>
        <v>7.7327941758463498E-2</v>
      </c>
      <c r="L18" s="34"/>
      <c r="M18" s="80" t="str">
        <f>A14</f>
        <v>B7</v>
      </c>
      <c r="N18" s="73">
        <f>B14</f>
        <v>7</v>
      </c>
      <c r="O18" s="75">
        <f>H14</f>
        <v>12.882150025040643</v>
      </c>
      <c r="P18" s="116">
        <f t="shared" si="6"/>
        <v>12.92600699243815</v>
      </c>
      <c r="Q18" s="71">
        <f t="shared" si="5"/>
        <v>-4.3856967397507773E-2</v>
      </c>
    </row>
    <row r="19" spans="1:28" x14ac:dyDescent="0.25">
      <c r="A19" s="98" t="s">
        <v>31</v>
      </c>
      <c r="B19" s="99">
        <v>12</v>
      </c>
      <c r="C19" s="99">
        <f>'specimens &amp; settings'!K13</f>
        <v>207</v>
      </c>
      <c r="D19" s="94">
        <f>T4a!$B$6</f>
        <v>12.942572122936657</v>
      </c>
      <c r="E19" s="95">
        <f>T4a!$C$6</f>
        <v>12.934568765429997</v>
      </c>
      <c r="F19" s="95">
        <f>T4b!$B$6</f>
        <v>12.919107487519346</v>
      </c>
      <c r="G19" s="137">
        <f>T4b!$C$6</f>
        <v>12.934510603718703</v>
      </c>
      <c r="H19" s="133">
        <f t="shared" si="0"/>
        <v>12.932689744901175</v>
      </c>
      <c r="I19" s="100">
        <f t="shared" si="7"/>
        <v>2.3464635417310475E-2</v>
      </c>
      <c r="J19" s="100">
        <f t="shared" si="2"/>
        <v>9.8147059083723773E-3</v>
      </c>
      <c r="K19" s="101">
        <f t="shared" si="3"/>
        <v>7.2700163743084925E-2</v>
      </c>
      <c r="L19" s="34"/>
      <c r="M19" s="80" t="str">
        <f>A16</f>
        <v>T1</v>
      </c>
      <c r="N19" s="73">
        <f>B16</f>
        <v>9</v>
      </c>
      <c r="O19" s="75">
        <f>H16</f>
        <v>12.947030549821138</v>
      </c>
      <c r="P19" s="116">
        <f t="shared" si="6"/>
        <v>12.92600699243815</v>
      </c>
      <c r="Q19" s="71">
        <f t="shared" si="5"/>
        <v>2.1023557382987335E-2</v>
      </c>
    </row>
    <row r="20" spans="1:28" x14ac:dyDescent="0.25">
      <c r="A20" s="98" t="s">
        <v>32</v>
      </c>
      <c r="B20" s="99">
        <v>13</v>
      </c>
      <c r="C20" s="99">
        <f>'specimens &amp; settings'!K14</f>
        <v>198</v>
      </c>
      <c r="D20" s="94">
        <f>T5a!$B$6</f>
        <v>12.27057707454833</v>
      </c>
      <c r="E20" s="95">
        <f>T5a!$C$6</f>
        <v>12.320626427376224</v>
      </c>
      <c r="F20" s="95">
        <f>T5b!$B$6</f>
        <v>12.268744833137735</v>
      </c>
      <c r="G20" s="137">
        <f>T5b!$C$6</f>
        <v>12.336962258088134</v>
      </c>
      <c r="H20" s="133">
        <f t="shared" si="0"/>
        <v>12.299227648287605</v>
      </c>
      <c r="I20" s="100">
        <f t="shared" si="7"/>
        <v>6.8217424950399064E-2</v>
      </c>
      <c r="J20" s="100">
        <f t="shared" si="2"/>
        <v>3.4793993343355985E-2</v>
      </c>
      <c r="K20" s="101">
        <f t="shared" si="3"/>
        <v>9.8704041918808993E-2</v>
      </c>
      <c r="L20" s="34"/>
      <c r="M20" s="80" t="str">
        <f>A18</f>
        <v>T3</v>
      </c>
      <c r="N20" s="73">
        <f>B18</f>
        <v>11</v>
      </c>
      <c r="O20" s="75">
        <f>H18</f>
        <v>12.914502863735464</v>
      </c>
      <c r="P20" s="116">
        <f t="shared" si="6"/>
        <v>12.92600699243815</v>
      </c>
      <c r="Q20" s="71">
        <f t="shared" si="5"/>
        <v>-1.1504128702686245E-2</v>
      </c>
    </row>
    <row r="21" spans="1:28" x14ac:dyDescent="0.25">
      <c r="A21" s="98" t="s">
        <v>33</v>
      </c>
      <c r="B21" s="99">
        <v>14</v>
      </c>
      <c r="C21" s="99">
        <f>'specimens &amp; settings'!K15</f>
        <v>147</v>
      </c>
      <c r="D21" s="94">
        <f>T6a!$B$6</f>
        <v>12.84957695632596</v>
      </c>
      <c r="E21" s="95">
        <f>T6a!$C$6</f>
        <v>12.899397849831525</v>
      </c>
      <c r="F21" s="95">
        <f>T6b!$B$6</f>
        <v>12.831420789375047</v>
      </c>
      <c r="G21" s="137">
        <f>T6b!$C$6</f>
        <v>12.882672322155091</v>
      </c>
      <c r="H21" s="133">
        <f t="shared" si="0"/>
        <v>12.865766979421906</v>
      </c>
      <c r="I21" s="100">
        <f t="shared" si="7"/>
        <v>6.7977060456478E-2</v>
      </c>
      <c r="J21" s="100">
        <f t="shared" si="2"/>
        <v>3.0868558307860141E-2</v>
      </c>
      <c r="K21" s="101">
        <f t="shared" si="3"/>
        <v>9.3335264332528922E-2</v>
      </c>
      <c r="L21" s="34"/>
      <c r="M21" s="80" t="str">
        <f>A19</f>
        <v>T4</v>
      </c>
      <c r="N21" s="73">
        <f>B19</f>
        <v>12</v>
      </c>
      <c r="O21" s="75">
        <f>H19</f>
        <v>12.932689744901175</v>
      </c>
      <c r="P21" s="116">
        <f t="shared" si="6"/>
        <v>12.92600699243815</v>
      </c>
      <c r="Q21" s="71">
        <f t="shared" si="5"/>
        <v>6.6827524630248547E-3</v>
      </c>
    </row>
    <row r="22" spans="1:28" x14ac:dyDescent="0.25">
      <c r="A22" s="98" t="s">
        <v>34</v>
      </c>
      <c r="B22" s="99">
        <v>15</v>
      </c>
      <c r="C22" s="99">
        <f>'specimens &amp; settings'!K16</f>
        <v>405</v>
      </c>
      <c r="D22" s="94">
        <f>T7a!$B$6</f>
        <v>10.993761844375658</v>
      </c>
      <c r="E22" s="95">
        <f>T7a!$C$6</f>
        <v>11.011500837178225</v>
      </c>
      <c r="F22" s="95">
        <f>T7b!$B$6</f>
        <v>11.017225392499661</v>
      </c>
      <c r="G22" s="137">
        <f>T7b!$C$6</f>
        <v>11.018590044369009</v>
      </c>
      <c r="H22" s="133">
        <f t="shared" si="0"/>
        <v>11.010269529605637</v>
      </c>
      <c r="I22" s="100">
        <f t="shared" si="7"/>
        <v>2.4828199993351063E-2</v>
      </c>
      <c r="J22" s="100">
        <f t="shared" si="2"/>
        <v>1.1425625942274475E-2</v>
      </c>
      <c r="K22" s="101">
        <f t="shared" si="3"/>
        <v>7.3635451466607452E-2</v>
      </c>
      <c r="L22" s="34"/>
      <c r="M22" s="80" t="str">
        <f>A21</f>
        <v>T6</v>
      </c>
      <c r="N22" s="73">
        <f>B21</f>
        <v>14</v>
      </c>
      <c r="O22" s="75">
        <f>H21</f>
        <v>12.865766979421906</v>
      </c>
      <c r="P22" s="116">
        <f>P21</f>
        <v>12.92600699243815</v>
      </c>
      <c r="Q22" s="71">
        <f t="shared" si="5"/>
        <v>-6.0240013016244376E-2</v>
      </c>
    </row>
    <row r="23" spans="1:28" x14ac:dyDescent="0.25">
      <c r="A23" s="102" t="s">
        <v>35</v>
      </c>
      <c r="B23" s="103">
        <v>16</v>
      </c>
      <c r="C23" s="103">
        <f>'specimens &amp; settings'!K17</f>
        <v>170</v>
      </c>
      <c r="D23" s="104">
        <f>T8a!$B$6</f>
        <v>12.969012081328998</v>
      </c>
      <c r="E23" s="105">
        <f>T8a!$C$6</f>
        <v>12.97549997739522</v>
      </c>
      <c r="F23" s="105">
        <f>T8b!$B$6</f>
        <v>12.950695266368783</v>
      </c>
      <c r="G23" s="138">
        <f>T8b!$C$6</f>
        <v>13.001143095740359</v>
      </c>
      <c r="H23" s="134">
        <f t="shared" si="0"/>
        <v>12.974087605208339</v>
      </c>
      <c r="I23" s="106">
        <f t="shared" si="7"/>
        <v>5.0447829371575992E-2</v>
      </c>
      <c r="J23" s="106">
        <f t="shared" si="2"/>
        <v>2.0872284830662065E-2</v>
      </c>
      <c r="K23" s="107">
        <f t="shared" si="3"/>
        <v>8.1502203014453198E-2</v>
      </c>
      <c r="L23" s="34"/>
      <c r="M23" s="112" t="str">
        <f>A23</f>
        <v>T8</v>
      </c>
      <c r="N23" s="113">
        <f>B23</f>
        <v>16</v>
      </c>
      <c r="O23" s="114">
        <f>H23</f>
        <v>12.974087605208339</v>
      </c>
      <c r="P23" s="117">
        <f>P22</f>
        <v>12.92600699243815</v>
      </c>
      <c r="Q23" s="72">
        <f t="shared" si="5"/>
        <v>4.8080612770188935E-2</v>
      </c>
    </row>
    <row r="24" spans="1:28" x14ac:dyDescent="0.25">
      <c r="A24" s="33"/>
      <c r="B24" s="33"/>
      <c r="C24" s="33"/>
      <c r="D24" s="14"/>
      <c r="E24" s="14"/>
      <c r="F24" s="14"/>
      <c r="G24" s="14"/>
      <c r="H24" s="26"/>
      <c r="I24" s="26"/>
      <c r="J24" s="26"/>
      <c r="K24" s="34"/>
      <c r="L24" s="34"/>
    </row>
    <row r="25" spans="1:28" x14ac:dyDescent="0.25">
      <c r="A25" s="33"/>
      <c r="E25" s="14"/>
      <c r="F25" s="195" t="s">
        <v>101</v>
      </c>
      <c r="G25" s="196"/>
      <c r="H25" s="42">
        <f>AVERAGE(H8:H15)</f>
        <v>12.335640500841738</v>
      </c>
      <c r="I25" s="139">
        <f>AVERAGE(I8:I15)</f>
        <v>4.2573960336041328E-2</v>
      </c>
      <c r="J25" s="139">
        <f t="shared" ref="J25:K25" si="8">AVERAGE(J8:J15)</f>
        <v>1.9824382168956114E-2</v>
      </c>
      <c r="K25" s="140">
        <f t="shared" si="8"/>
        <v>8.2036227288846533E-2</v>
      </c>
      <c r="L25" s="34"/>
      <c r="M25" s="189" t="s">
        <v>96</v>
      </c>
      <c r="N25" s="190"/>
      <c r="O25" s="191"/>
      <c r="Q25" s="174"/>
    </row>
    <row r="26" spans="1:28" s="5" customFormat="1" x14ac:dyDescent="0.25">
      <c r="A26" s="33"/>
      <c r="B26" s="74"/>
      <c r="C26" s="74"/>
      <c r="D26" s="118"/>
      <c r="E26" s="14"/>
      <c r="F26" s="197" t="s">
        <v>104</v>
      </c>
      <c r="G26" s="198"/>
      <c r="H26" s="44">
        <f>AVERAGE(H16:H23)</f>
        <v>12.343587650840723</v>
      </c>
      <c r="I26" s="141">
        <f>AVERAGE(I16:I23)</f>
        <v>4.6595985975433907E-2</v>
      </c>
      <c r="J26" s="141">
        <f t="shared" ref="J26:K26" si="9">AVERAGE(J16:J23)</f>
        <v>2.1020830208340977E-2</v>
      </c>
      <c r="K26" s="142">
        <f t="shared" si="9"/>
        <v>8.2979219447053845E-2</v>
      </c>
      <c r="L26" s="34"/>
      <c r="M26" s="192" t="s">
        <v>102</v>
      </c>
      <c r="N26" s="193"/>
      <c r="O26" s="194"/>
      <c r="P26" s="19"/>
      <c r="Q26" s="174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s="5" customFormat="1" x14ac:dyDescent="0.25">
      <c r="A27" s="33"/>
      <c r="B27" s="74"/>
      <c r="C27" s="74"/>
      <c r="D27" s="118"/>
      <c r="E27" s="14"/>
      <c r="F27" s="14"/>
      <c r="G27" s="14"/>
      <c r="H27" s="26"/>
      <c r="I27" s="26"/>
      <c r="J27" s="26"/>
      <c r="K27" s="34"/>
      <c r="L27" s="34"/>
      <c r="M27" s="182"/>
      <c r="N27" s="182"/>
      <c r="O27" s="182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x14ac:dyDescent="0.25">
      <c r="A28" s="33"/>
      <c r="B28" s="74"/>
      <c r="C28" s="74"/>
      <c r="D28" s="118"/>
      <c r="E28" s="14"/>
      <c r="F28" s="14"/>
      <c r="G28" s="14"/>
      <c r="H28" s="26"/>
      <c r="I28" s="26"/>
      <c r="J28" s="26"/>
      <c r="K28" s="34"/>
      <c r="L28" s="34"/>
    </row>
    <row r="29" spans="1:28" x14ac:dyDescent="0.25">
      <c r="A29" s="33"/>
      <c r="B29" s="74"/>
      <c r="C29" s="74"/>
      <c r="D29" s="118"/>
      <c r="E29" s="14"/>
      <c r="F29" s="118"/>
      <c r="G29" s="14"/>
      <c r="H29" s="26"/>
      <c r="I29" s="26"/>
      <c r="J29" s="26"/>
      <c r="K29" s="34"/>
      <c r="L29" s="34"/>
    </row>
    <row r="30" spans="1:28" x14ac:dyDescent="0.25">
      <c r="A30" s="33"/>
      <c r="B30" s="74"/>
      <c r="C30" s="74"/>
      <c r="D30" s="118"/>
      <c r="E30" s="14"/>
      <c r="F30" s="118"/>
      <c r="G30" s="14"/>
      <c r="H30" s="26"/>
      <c r="I30" s="26"/>
      <c r="J30" s="26"/>
      <c r="K30" s="34"/>
      <c r="L30" s="34"/>
    </row>
    <row r="31" spans="1:28" x14ac:dyDescent="0.25">
      <c r="A31" s="74"/>
      <c r="B31" s="74"/>
      <c r="C31" s="74"/>
      <c r="D31" s="118"/>
      <c r="E31" s="74"/>
      <c r="F31" s="118"/>
      <c r="G31" s="14"/>
      <c r="H31" s="26"/>
      <c r="I31" s="26"/>
      <c r="J31" s="26"/>
      <c r="K31" s="34"/>
      <c r="L31" s="34"/>
    </row>
    <row r="32" spans="1:28" x14ac:dyDescent="0.25">
      <c r="A32" s="33"/>
      <c r="B32" s="74"/>
      <c r="C32" s="74"/>
      <c r="D32" s="118"/>
      <c r="E32" s="14"/>
      <c r="F32" s="118"/>
      <c r="G32" s="14"/>
      <c r="H32" s="26"/>
      <c r="I32" s="26"/>
      <c r="J32" s="26"/>
      <c r="K32" s="34"/>
      <c r="L32" s="34"/>
    </row>
    <row r="33" spans="1:12" x14ac:dyDescent="0.25">
      <c r="A33" s="33"/>
      <c r="B33" s="74"/>
      <c r="C33" s="74"/>
      <c r="D33" s="118"/>
      <c r="E33" s="14"/>
      <c r="F33" s="118"/>
      <c r="G33" s="14"/>
      <c r="H33" s="26"/>
      <c r="I33" s="26"/>
      <c r="J33" s="26"/>
      <c r="K33" s="34"/>
      <c r="L33" s="34"/>
    </row>
    <row r="34" spans="1:12" x14ac:dyDescent="0.25">
      <c r="A34" s="33"/>
      <c r="B34" s="74"/>
      <c r="C34" s="74"/>
      <c r="D34" s="118"/>
      <c r="E34" s="14"/>
      <c r="F34" s="118"/>
      <c r="G34" s="14"/>
      <c r="H34" s="26"/>
      <c r="I34" s="26"/>
      <c r="J34" s="26"/>
      <c r="K34" s="34"/>
      <c r="L34" s="34"/>
    </row>
    <row r="35" spans="1:12" x14ac:dyDescent="0.25">
      <c r="A35" s="33"/>
      <c r="B35" s="74"/>
      <c r="C35" s="74"/>
      <c r="D35" s="118"/>
      <c r="E35" s="14"/>
      <c r="F35" s="118"/>
      <c r="G35" s="14"/>
      <c r="H35" s="26"/>
      <c r="I35" s="26"/>
      <c r="J35" s="26"/>
      <c r="K35" s="34"/>
      <c r="L35" s="34"/>
    </row>
    <row r="36" spans="1:12" x14ac:dyDescent="0.25">
      <c r="A36" s="33"/>
      <c r="B36" s="74"/>
      <c r="C36" s="74"/>
      <c r="D36" s="118"/>
      <c r="E36" s="14"/>
      <c r="F36" s="118"/>
      <c r="G36" s="14"/>
      <c r="H36" s="26"/>
      <c r="I36" s="26"/>
      <c r="J36" s="26"/>
      <c r="K36" s="34"/>
      <c r="L36" s="34"/>
    </row>
    <row r="37" spans="1:12" x14ac:dyDescent="0.25">
      <c r="A37" s="33"/>
      <c r="B37" s="74"/>
      <c r="C37" s="74"/>
      <c r="D37" s="118"/>
      <c r="E37" s="14"/>
      <c r="F37" s="118"/>
      <c r="G37" s="14"/>
      <c r="H37" s="26"/>
      <c r="I37" s="26"/>
      <c r="J37" s="26"/>
      <c r="K37" s="34"/>
      <c r="L37" s="34"/>
    </row>
    <row r="38" spans="1:12" x14ac:dyDescent="0.25">
      <c r="A38" s="33"/>
      <c r="B38" s="74"/>
      <c r="C38" s="74"/>
      <c r="D38" s="118"/>
      <c r="E38" s="14"/>
      <c r="F38" s="118"/>
      <c r="G38" s="14"/>
      <c r="H38" s="26"/>
      <c r="I38" s="26"/>
      <c r="J38" s="26"/>
      <c r="K38" s="34"/>
      <c r="L38" s="34"/>
    </row>
    <row r="39" spans="1:12" x14ac:dyDescent="0.25">
      <c r="A39" s="33"/>
      <c r="B39" s="74"/>
      <c r="C39" s="74"/>
      <c r="D39" s="118"/>
      <c r="E39" s="14"/>
      <c r="F39" s="118"/>
      <c r="G39" s="14"/>
      <c r="H39" s="26"/>
      <c r="I39" s="26"/>
      <c r="J39" s="26"/>
      <c r="K39" s="34"/>
      <c r="L39" s="34"/>
    </row>
    <row r="40" spans="1:12" x14ac:dyDescent="0.25">
      <c r="A40" s="33"/>
      <c r="B40" s="74"/>
      <c r="C40" s="74"/>
      <c r="D40" s="118"/>
      <c r="E40" s="14"/>
      <c r="F40" s="118"/>
      <c r="G40" s="14"/>
      <c r="H40" s="26"/>
      <c r="I40" s="26"/>
      <c r="J40" s="26"/>
      <c r="K40" s="34"/>
      <c r="L40" s="34"/>
    </row>
    <row r="41" spans="1:12" x14ac:dyDescent="0.25">
      <c r="A41" s="33"/>
      <c r="B41" s="74"/>
      <c r="C41" s="74"/>
      <c r="D41" s="118"/>
      <c r="E41" s="14"/>
      <c r="F41" s="118"/>
    </row>
    <row r="42" spans="1:12" x14ac:dyDescent="0.25">
      <c r="A42" s="74"/>
      <c r="B42" s="74"/>
      <c r="C42" s="74"/>
      <c r="D42" s="118"/>
      <c r="E42" s="74"/>
      <c r="F42" s="118"/>
    </row>
    <row r="43" spans="1:12" x14ac:dyDescent="0.25">
      <c r="A43" s="74"/>
      <c r="B43" s="74"/>
      <c r="C43" s="74"/>
      <c r="D43" s="118"/>
      <c r="E43" s="74"/>
      <c r="F43" s="118"/>
    </row>
    <row r="44" spans="1:12" x14ac:dyDescent="0.25">
      <c r="A44" s="74"/>
      <c r="B44" s="74"/>
      <c r="C44" s="74"/>
      <c r="D44" s="118"/>
      <c r="E44" s="74"/>
      <c r="F44" s="118"/>
    </row>
    <row r="45" spans="1:12" x14ac:dyDescent="0.25">
      <c r="A45" s="74"/>
      <c r="B45" s="74"/>
      <c r="C45" s="74"/>
      <c r="D45" s="118"/>
      <c r="E45" s="74"/>
    </row>
    <row r="46" spans="1:12" x14ac:dyDescent="0.25">
      <c r="A46" s="74"/>
      <c r="B46" s="74"/>
      <c r="C46" s="74"/>
      <c r="D46" s="118"/>
      <c r="E46" s="74"/>
    </row>
    <row r="47" spans="1:12" x14ac:dyDescent="0.25">
      <c r="D47" s="118"/>
    </row>
    <row r="48" spans="1:12" x14ac:dyDescent="0.25">
      <c r="B48" s="33"/>
      <c r="C48" s="26"/>
      <c r="D48" s="118"/>
    </row>
    <row r="49" spans="4:4" x14ac:dyDescent="0.25">
      <c r="D49" s="118"/>
    </row>
  </sheetData>
  <sortState ref="A26:E40">
    <sortCondition ref="D26:D40"/>
  </sortState>
  <mergeCells count="8">
    <mergeCell ref="M27:O27"/>
    <mergeCell ref="D5:K5"/>
    <mergeCell ref="A5:C5"/>
    <mergeCell ref="M2:Q2"/>
    <mergeCell ref="M25:O25"/>
    <mergeCell ref="M26:O26"/>
    <mergeCell ref="F25:G25"/>
    <mergeCell ref="F26:G2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12.951074736842111</v>
      </c>
      <c r="C4" s="23">
        <f t="shared" si="0"/>
        <v>12.987393289473683</v>
      </c>
      <c r="D4" s="23">
        <f t="shared" si="0"/>
        <v>38.552757236842112</v>
      </c>
      <c r="E4" s="23">
        <f t="shared" si="0"/>
        <v>37.971876315789473</v>
      </c>
      <c r="F4" s="23">
        <f t="shared" si="0"/>
        <v>23.942232894736847</v>
      </c>
      <c r="G4" s="23">
        <f t="shared" si="0"/>
        <v>12.9692340131579</v>
      </c>
      <c r="H4" s="6">
        <f t="shared" si="0"/>
        <v>38.262316776315792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1.38822580750812E-2</v>
      </c>
      <c r="C5" s="23">
        <f t="shared" si="1"/>
        <v>1.7976178562245988E-2</v>
      </c>
      <c r="D5" s="23">
        <f t="shared" si="1"/>
        <v>0.30748264258262836</v>
      </c>
      <c r="E5" s="23">
        <f t="shared" si="1"/>
        <v>0.33534438459924421</v>
      </c>
      <c r="F5" s="23">
        <f t="shared" si="1"/>
        <v>0.57068120214778606</v>
      </c>
      <c r="G5" s="23">
        <f t="shared" si="1"/>
        <v>1.4200365981662445E-2</v>
      </c>
      <c r="H5" s="6">
        <f t="shared" si="1"/>
        <v>0.31678111218074417</v>
      </c>
      <c r="I5" s="23">
        <f>AVERAGE(G10:G331)</f>
        <v>12.9692340131579</v>
      </c>
      <c r="J5" s="23">
        <f>AVERAGE(H10:H331)</f>
        <v>38.262316776315792</v>
      </c>
      <c r="K5" s="23">
        <f>AVERAGE(I10:I331)</f>
        <v>496.23582968896574</v>
      </c>
      <c r="L5" s="23">
        <f>AVERAGE(J10:J331)</f>
        <v>1464.1039149658423</v>
      </c>
      <c r="M5" s="8">
        <v>20</v>
      </c>
      <c r="N5" s="23">
        <f>B$4+$J$6*($M5-D$4)</f>
        <v>12.409735329892371</v>
      </c>
      <c r="O5" s="23">
        <f>C$4+$J$6*($M5-E$4)</f>
        <v>12.463003046968709</v>
      </c>
      <c r="P5" s="6">
        <f>$L$6+$J$6*$M5</f>
        <v>12.436369188416897</v>
      </c>
    </row>
    <row r="6" spans="1:16" x14ac:dyDescent="0.25">
      <c r="A6" s="9" t="s">
        <v>79</v>
      </c>
      <c r="B6" s="10">
        <f>B4+$J$6*($B$1-D4)</f>
        <v>12.934946175951707</v>
      </c>
      <c r="C6" s="10">
        <f>C4+$J$6*($B$1-E4)</f>
        <v>12.988213893028044</v>
      </c>
      <c r="D6" s="10">
        <f>$B$1</f>
        <v>38</v>
      </c>
      <c r="E6" s="10">
        <f>$B$1</f>
        <v>38</v>
      </c>
      <c r="F6" s="10">
        <f>F4</f>
        <v>23.942232894736847</v>
      </c>
      <c r="G6" s="44">
        <f>AVERAGE(B6:C6)</f>
        <v>12.961580034489876</v>
      </c>
      <c r="H6" s="7">
        <f>$B$1</f>
        <v>38</v>
      </c>
      <c r="I6" s="10" t="s">
        <v>71</v>
      </c>
      <c r="J6" s="37">
        <f>(K5-I5*J5)/(L5-J5^2)</f>
        <v>2.9178380336629797E-2</v>
      </c>
      <c r="K6" s="10" t="s">
        <v>72</v>
      </c>
      <c r="L6" s="10">
        <f>(L5*I5-K5*J5)/(L5-J5^2)</f>
        <v>11.852801581684302</v>
      </c>
      <c r="M6" s="9">
        <v>50</v>
      </c>
      <c r="N6" s="10">
        <f>B$4+$J$6*($M6-D$4)</f>
        <v>13.285086739991264</v>
      </c>
      <c r="O6" s="10">
        <f>C$4+$J$6*($M6-E$4)</f>
        <v>13.338354457067602</v>
      </c>
      <c r="P6" s="7">
        <f>$L$6+$J$6*$M6</f>
        <v>13.311720598515791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30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30" t="s">
        <v>73</v>
      </c>
      <c r="J8" s="131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30">
        <v>1</v>
      </c>
      <c r="B10" s="11">
        <v>12.94815</v>
      </c>
      <c r="C10" s="11">
        <v>12.94078</v>
      </c>
      <c r="D10" s="11">
        <v>38.767229999999998</v>
      </c>
      <c r="E10" s="11">
        <v>38.34825</v>
      </c>
      <c r="F10" s="11">
        <v>25.103929999999998</v>
      </c>
      <c r="G10" s="42">
        <f t="shared" ref="G10:G11" si="2">AVERAGE(B10:C10)</f>
        <v>12.944465000000001</v>
      </c>
      <c r="H10" s="43">
        <f t="shared" ref="H10:H11" si="3">AVERAGE(D10:E10)</f>
        <v>38.557739999999995</v>
      </c>
      <c r="I10" s="38">
        <f t="shared" ref="I10:I11" si="4">G10*H10</f>
        <v>499.10931590909996</v>
      </c>
      <c r="J10" s="39">
        <f t="shared" ref="J10:J11" si="5">H10^2</f>
        <v>1486.6993139075996</v>
      </c>
    </row>
    <row r="11" spans="1:16" x14ac:dyDescent="0.25">
      <c r="A11" s="8">
        <v>2</v>
      </c>
      <c r="B11" s="13">
        <v>12.95107</v>
      </c>
      <c r="C11" s="13">
        <v>13.004659999999999</v>
      </c>
      <c r="D11" s="13">
        <v>39.10971</v>
      </c>
      <c r="E11" s="13">
        <v>38.678130000000003</v>
      </c>
      <c r="F11" s="13">
        <v>25.131889999999999</v>
      </c>
      <c r="G11" s="14">
        <f t="shared" si="2"/>
        <v>12.977865</v>
      </c>
      <c r="H11" s="24">
        <f t="shared" si="3"/>
        <v>38.893920000000001</v>
      </c>
      <c r="I11" s="35">
        <f t="shared" si="4"/>
        <v>504.76004308080002</v>
      </c>
      <c r="J11" s="40">
        <f t="shared" si="5"/>
        <v>1512.7370129664</v>
      </c>
      <c r="L11" s="5"/>
    </row>
    <row r="12" spans="1:16" x14ac:dyDescent="0.25">
      <c r="A12" s="8">
        <v>3</v>
      </c>
      <c r="B12" s="13">
        <v>12.961650000000001</v>
      </c>
      <c r="C12" s="13">
        <v>12.98089</v>
      </c>
      <c r="D12" s="13">
        <v>39.062559999999998</v>
      </c>
      <c r="E12" s="13">
        <v>38.63494</v>
      </c>
      <c r="F12" s="13">
        <v>25.113430000000001</v>
      </c>
      <c r="G12" s="14">
        <f t="shared" ref="G12" si="6">AVERAGE(B12:C12)</f>
        <v>12.971270000000001</v>
      </c>
      <c r="H12" s="24">
        <f t="shared" ref="H12" si="7">AVERAGE(D12:E12)</f>
        <v>38.848749999999995</v>
      </c>
      <c r="I12" s="35">
        <f t="shared" ref="I12" si="8">G12*H12</f>
        <v>503.91762541249994</v>
      </c>
      <c r="J12" s="40">
        <f t="shared" ref="J12" si="9">H12^2</f>
        <v>1509.2253765624996</v>
      </c>
    </row>
    <row r="13" spans="1:16" x14ac:dyDescent="0.25">
      <c r="A13" s="8">
        <v>4</v>
      </c>
      <c r="B13" s="14">
        <v>12.97401</v>
      </c>
      <c r="C13" s="14">
        <v>12.995570000000001</v>
      </c>
      <c r="D13" s="13">
        <v>39.051879999999997</v>
      </c>
      <c r="E13" s="13">
        <v>38.611440000000002</v>
      </c>
      <c r="F13" s="13">
        <v>25.110189999999999</v>
      </c>
      <c r="G13" s="14">
        <f t="shared" ref="G13:G15" si="10">AVERAGE(B13:C13)</f>
        <v>12.98479</v>
      </c>
      <c r="H13" s="24">
        <f t="shared" ref="H13:H15" si="11">AVERAGE(D13:E13)</f>
        <v>38.831659999999999</v>
      </c>
      <c r="I13" s="35">
        <f t="shared" ref="I13:I15" si="12">G13*H13</f>
        <v>504.22095045140003</v>
      </c>
      <c r="J13" s="40">
        <f t="shared" ref="J13:J15" si="13">H13^2</f>
        <v>1507.8978183556001</v>
      </c>
    </row>
    <row r="14" spans="1:16" x14ac:dyDescent="0.25">
      <c r="A14" s="8">
        <v>5</v>
      </c>
      <c r="B14" s="14">
        <v>12.971</v>
      </c>
      <c r="C14" s="14">
        <v>12.995660000000001</v>
      </c>
      <c r="D14" s="13">
        <v>39.089689999999997</v>
      </c>
      <c r="E14" s="13">
        <v>38.655070000000002</v>
      </c>
      <c r="F14" s="13">
        <v>25.091909999999999</v>
      </c>
      <c r="G14" s="14">
        <f t="shared" si="10"/>
        <v>12.98333</v>
      </c>
      <c r="H14" s="24">
        <f t="shared" si="11"/>
        <v>38.87238</v>
      </c>
      <c r="I14" s="35">
        <f t="shared" si="12"/>
        <v>504.69293742540003</v>
      </c>
      <c r="J14" s="40">
        <f t="shared" si="13"/>
        <v>1511.0619268644</v>
      </c>
    </row>
    <row r="15" spans="1:16" x14ac:dyDescent="0.25">
      <c r="A15" s="8">
        <v>6</v>
      </c>
      <c r="B15" s="14">
        <v>12.991009999999999</v>
      </c>
      <c r="C15" s="14">
        <v>13.00196</v>
      </c>
      <c r="D15" s="13">
        <v>39.319049999999997</v>
      </c>
      <c r="E15" s="13">
        <v>38.664270000000002</v>
      </c>
      <c r="F15" s="13">
        <v>24.977959999999999</v>
      </c>
      <c r="G15" s="14">
        <f t="shared" si="10"/>
        <v>12.996485</v>
      </c>
      <c r="H15" s="24">
        <f t="shared" si="11"/>
        <v>38.991659999999996</v>
      </c>
      <c r="I15" s="35">
        <f t="shared" si="12"/>
        <v>506.75452431509996</v>
      </c>
      <c r="J15" s="40">
        <f t="shared" si="13"/>
        <v>1520.3495495555997</v>
      </c>
    </row>
    <row r="16" spans="1:16" x14ac:dyDescent="0.25">
      <c r="A16" s="8">
        <v>7</v>
      </c>
      <c r="B16" s="14">
        <v>12.98151</v>
      </c>
      <c r="C16" s="14">
        <v>13.01623</v>
      </c>
      <c r="D16" s="13">
        <v>39.506360000000001</v>
      </c>
      <c r="E16" s="13">
        <v>38.758769999999998</v>
      </c>
      <c r="F16" s="13">
        <v>24.74888</v>
      </c>
      <c r="G16" s="14">
        <f t="shared" ref="G16:G39" si="14">AVERAGE(B16:C16)</f>
        <v>12.99887</v>
      </c>
      <c r="H16" s="24">
        <f t="shared" ref="H16:H39" si="15">AVERAGE(D16:E16)</f>
        <v>39.132565</v>
      </c>
      <c r="I16" s="35">
        <f t="shared" ref="I16:I39" si="16">G16*H16</f>
        <v>508.67912520154999</v>
      </c>
      <c r="J16" s="40">
        <f t="shared" ref="J16:J39" si="17">H16^2</f>
        <v>1531.3576434792249</v>
      </c>
    </row>
    <row r="17" spans="1:15" x14ac:dyDescent="0.25">
      <c r="A17" s="8">
        <v>8</v>
      </c>
      <c r="B17" s="14">
        <v>12.98029</v>
      </c>
      <c r="C17" s="14">
        <v>13.00615</v>
      </c>
      <c r="D17" s="14">
        <v>39.377040000000001</v>
      </c>
      <c r="E17" s="14">
        <v>38.647849999999998</v>
      </c>
      <c r="F17" s="14">
        <v>24.522200000000002</v>
      </c>
      <c r="G17" s="14">
        <f t="shared" si="14"/>
        <v>12.993220000000001</v>
      </c>
      <c r="H17" s="24">
        <f t="shared" si="15"/>
        <v>39.012445</v>
      </c>
      <c r="I17" s="35">
        <f t="shared" si="16"/>
        <v>506.89728062290004</v>
      </c>
      <c r="J17" s="40">
        <f t="shared" si="17"/>
        <v>1521.9708648780249</v>
      </c>
    </row>
    <row r="18" spans="1:15" x14ac:dyDescent="0.25">
      <c r="A18" s="8">
        <v>9</v>
      </c>
      <c r="B18" s="14">
        <v>12.98954</v>
      </c>
      <c r="C18" s="14">
        <v>13.022069999999999</v>
      </c>
      <c r="D18" s="14">
        <v>39.242759999999997</v>
      </c>
      <c r="E18" s="14">
        <v>38.519240000000003</v>
      </c>
      <c r="F18" s="14">
        <v>24.360410000000002</v>
      </c>
      <c r="G18" s="14">
        <f t="shared" si="14"/>
        <v>13.005804999999999</v>
      </c>
      <c r="H18" s="24">
        <f t="shared" si="15"/>
        <v>38.881</v>
      </c>
      <c r="I18" s="35">
        <f t="shared" si="16"/>
        <v>505.67870420499997</v>
      </c>
      <c r="J18" s="40">
        <f t="shared" si="17"/>
        <v>1511.7321609999999</v>
      </c>
    </row>
    <row r="19" spans="1:15" x14ac:dyDescent="0.25">
      <c r="A19" s="8">
        <v>10</v>
      </c>
      <c r="B19" s="14">
        <v>12.96927</v>
      </c>
      <c r="C19" s="14">
        <v>13.03529</v>
      </c>
      <c r="D19" s="13">
        <v>39.093209999999999</v>
      </c>
      <c r="E19" s="13">
        <v>38.372570000000003</v>
      </c>
      <c r="F19" s="13">
        <v>24.218640000000001</v>
      </c>
      <c r="G19" s="14">
        <f t="shared" si="14"/>
        <v>13.002279999999999</v>
      </c>
      <c r="H19" s="24">
        <f t="shared" si="15"/>
        <v>38.732889999999998</v>
      </c>
      <c r="I19" s="35">
        <f t="shared" si="16"/>
        <v>503.61588098919992</v>
      </c>
      <c r="J19" s="40">
        <f t="shared" si="17"/>
        <v>1500.2367677520999</v>
      </c>
    </row>
    <row r="20" spans="1:15" x14ac:dyDescent="0.25">
      <c r="A20" s="8">
        <v>11</v>
      </c>
      <c r="B20" s="14">
        <v>12.980689999999999</v>
      </c>
      <c r="C20" s="14">
        <v>13.032299999999999</v>
      </c>
      <c r="D20" s="14">
        <v>38.965150000000001</v>
      </c>
      <c r="E20" s="14">
        <v>38.260640000000002</v>
      </c>
      <c r="F20" s="14">
        <v>24.092659999999999</v>
      </c>
      <c r="G20" s="14">
        <f t="shared" si="14"/>
        <v>13.006494999999999</v>
      </c>
      <c r="H20" s="24">
        <f t="shared" si="15"/>
        <v>38.612895000000002</v>
      </c>
      <c r="I20" s="35">
        <f t="shared" si="16"/>
        <v>502.21842575302497</v>
      </c>
      <c r="J20" s="40">
        <f t="shared" si="17"/>
        <v>1490.9556602810251</v>
      </c>
    </row>
    <row r="21" spans="1:15" x14ac:dyDescent="0.25">
      <c r="A21" s="8">
        <v>12</v>
      </c>
      <c r="B21" s="14">
        <v>12.970330000000001</v>
      </c>
      <c r="C21" s="14">
        <v>12.99132</v>
      </c>
      <c r="D21" s="14">
        <v>38.827710000000003</v>
      </c>
      <c r="E21" s="14">
        <v>38.116079999999997</v>
      </c>
      <c r="F21" s="14">
        <v>23.98066</v>
      </c>
      <c r="G21" s="14">
        <f t="shared" si="14"/>
        <v>12.980824999999999</v>
      </c>
      <c r="H21" s="24">
        <f t="shared" si="15"/>
        <v>38.471895000000004</v>
      </c>
      <c r="I21" s="35">
        <f t="shared" si="16"/>
        <v>499.39693641337504</v>
      </c>
      <c r="J21" s="40">
        <f t="shared" si="17"/>
        <v>1480.0867048910252</v>
      </c>
    </row>
    <row r="22" spans="1:15" x14ac:dyDescent="0.25">
      <c r="A22" s="8">
        <v>13</v>
      </c>
      <c r="B22" s="14">
        <v>12.956670000000001</v>
      </c>
      <c r="C22" s="14">
        <v>13.024900000000001</v>
      </c>
      <c r="D22" s="13">
        <v>38.703360000000004</v>
      </c>
      <c r="E22" s="13">
        <v>37.988399999999999</v>
      </c>
      <c r="F22" s="13">
        <v>23.872679999999999</v>
      </c>
      <c r="G22" s="14">
        <f t="shared" si="14"/>
        <v>12.990785000000001</v>
      </c>
      <c r="H22" s="24">
        <f t="shared" si="15"/>
        <v>38.345880000000001</v>
      </c>
      <c r="I22" s="35">
        <f t="shared" si="16"/>
        <v>498.14308271580006</v>
      </c>
      <c r="J22" s="40">
        <f t="shared" si="17"/>
        <v>1470.4065129744001</v>
      </c>
    </row>
    <row r="23" spans="1:15" x14ac:dyDescent="0.25">
      <c r="A23" s="8">
        <v>14</v>
      </c>
      <c r="B23" s="14">
        <v>12.961740000000001</v>
      </c>
      <c r="C23" s="14">
        <v>12.976990000000001</v>
      </c>
      <c r="D23" s="14">
        <v>38.671909999999997</v>
      </c>
      <c r="E23" s="14">
        <v>37.984830000000002</v>
      </c>
      <c r="F23" s="14">
        <v>23.783899999999999</v>
      </c>
      <c r="G23" s="14">
        <f t="shared" si="14"/>
        <v>12.969365</v>
      </c>
      <c r="H23" s="24">
        <f t="shared" si="15"/>
        <v>38.32837</v>
      </c>
      <c r="I23" s="35">
        <f t="shared" si="16"/>
        <v>497.09462038505001</v>
      </c>
      <c r="J23" s="40">
        <f t="shared" si="17"/>
        <v>1469.0639468569</v>
      </c>
    </row>
    <row r="24" spans="1:15" x14ac:dyDescent="0.25">
      <c r="A24" s="8">
        <v>15</v>
      </c>
      <c r="B24" s="14">
        <v>12.954940000000001</v>
      </c>
      <c r="C24" s="14">
        <v>12.992010000000001</v>
      </c>
      <c r="D24" s="13">
        <v>38.58126</v>
      </c>
      <c r="E24" s="13">
        <v>37.903460000000003</v>
      </c>
      <c r="F24" s="13">
        <v>23.699870000000001</v>
      </c>
      <c r="G24" s="14">
        <f t="shared" si="14"/>
        <v>12.973475000000001</v>
      </c>
      <c r="H24" s="24">
        <f t="shared" si="15"/>
        <v>38.242360000000005</v>
      </c>
      <c r="I24" s="35">
        <f t="shared" si="16"/>
        <v>496.13630140100008</v>
      </c>
      <c r="J24" s="40">
        <f t="shared" si="17"/>
        <v>1462.4780983696003</v>
      </c>
    </row>
    <row r="25" spans="1:15" x14ac:dyDescent="0.25">
      <c r="A25" s="8">
        <v>16</v>
      </c>
      <c r="B25" s="14">
        <v>12.95158</v>
      </c>
      <c r="C25" s="14">
        <v>12.981629999999999</v>
      </c>
      <c r="D25" s="13">
        <v>38.602069999999998</v>
      </c>
      <c r="E25" s="13">
        <v>37.908160000000002</v>
      </c>
      <c r="F25" s="13">
        <v>23.640440000000002</v>
      </c>
      <c r="G25" s="14">
        <f t="shared" si="14"/>
        <v>12.966604999999999</v>
      </c>
      <c r="H25" s="24">
        <f t="shared" si="15"/>
        <v>38.255115000000004</v>
      </c>
      <c r="I25" s="35">
        <f t="shared" si="16"/>
        <v>496.038965434575</v>
      </c>
      <c r="J25" s="40">
        <f t="shared" si="17"/>
        <v>1463.4538236632252</v>
      </c>
    </row>
    <row r="26" spans="1:15" x14ac:dyDescent="0.25">
      <c r="A26" s="8">
        <v>17</v>
      </c>
      <c r="B26" s="14">
        <v>12.948539999999999</v>
      </c>
      <c r="C26" s="14">
        <v>12.983890000000001</v>
      </c>
      <c r="D26" s="13">
        <v>38.470460000000003</v>
      </c>
      <c r="E26" s="13">
        <v>37.760489999999997</v>
      </c>
      <c r="F26" s="13">
        <v>23.55941</v>
      </c>
      <c r="G26" s="14">
        <f t="shared" si="14"/>
        <v>12.966215</v>
      </c>
      <c r="H26" s="24">
        <f t="shared" si="15"/>
        <v>38.115475000000004</v>
      </c>
      <c r="I26" s="35">
        <f t="shared" si="16"/>
        <v>494.21344367712504</v>
      </c>
      <c r="J26" s="40">
        <f t="shared" si="17"/>
        <v>1452.7894344756253</v>
      </c>
      <c r="L26" s="22"/>
      <c r="M26" s="22"/>
      <c r="N26" s="22"/>
      <c r="O26" s="22"/>
    </row>
    <row r="27" spans="1:15" x14ac:dyDescent="0.25">
      <c r="A27" s="8">
        <v>18</v>
      </c>
      <c r="B27" s="14">
        <v>12.95534</v>
      </c>
      <c r="C27" s="14">
        <v>13.003500000000001</v>
      </c>
      <c r="D27" s="13">
        <v>38.389600000000002</v>
      </c>
      <c r="E27" s="13">
        <v>37.685639999999999</v>
      </c>
      <c r="F27" s="13">
        <v>23.493549999999999</v>
      </c>
      <c r="G27" s="14">
        <f t="shared" si="14"/>
        <v>12.979420000000001</v>
      </c>
      <c r="H27" s="24">
        <f t="shared" si="15"/>
        <v>38.037620000000004</v>
      </c>
      <c r="I27" s="35">
        <f t="shared" si="16"/>
        <v>493.70624578040008</v>
      </c>
      <c r="J27" s="40">
        <f t="shared" si="17"/>
        <v>1446.8605352644004</v>
      </c>
      <c r="L27" s="22"/>
      <c r="M27" s="22"/>
      <c r="N27" s="22"/>
      <c r="O27" s="22"/>
    </row>
    <row r="28" spans="1:15" x14ac:dyDescent="0.25">
      <c r="A28" s="8">
        <v>19</v>
      </c>
      <c r="B28" s="13">
        <v>12.954319999999999</v>
      </c>
      <c r="C28" s="13">
        <v>12.99268</v>
      </c>
      <c r="D28" s="13">
        <v>38.399369999999998</v>
      </c>
      <c r="E28" s="13">
        <v>37.718769999999999</v>
      </c>
      <c r="F28" s="13">
        <v>23.431170000000002</v>
      </c>
      <c r="G28" s="14">
        <f t="shared" si="14"/>
        <v>12.9735</v>
      </c>
      <c r="H28" s="24">
        <f t="shared" si="15"/>
        <v>38.059069999999998</v>
      </c>
      <c r="I28" s="35">
        <f t="shared" si="16"/>
        <v>493.75934464499994</v>
      </c>
      <c r="J28" s="40">
        <f t="shared" si="17"/>
        <v>1448.4928092649</v>
      </c>
      <c r="L28" s="22"/>
      <c r="M28" s="22"/>
      <c r="N28" s="22"/>
      <c r="O28" s="22"/>
    </row>
    <row r="29" spans="1:15" x14ac:dyDescent="0.25">
      <c r="A29" s="8">
        <v>20</v>
      </c>
      <c r="B29" s="13">
        <v>12.942209999999999</v>
      </c>
      <c r="C29" s="13">
        <v>12.98442</v>
      </c>
      <c r="D29" s="13">
        <v>38.408580000000001</v>
      </c>
      <c r="E29" s="13">
        <v>37.747459999999997</v>
      </c>
      <c r="F29" s="13">
        <v>23.398199999999999</v>
      </c>
      <c r="G29" s="14">
        <f t="shared" si="14"/>
        <v>12.963315</v>
      </c>
      <c r="H29" s="24">
        <f t="shared" si="15"/>
        <v>38.078019999999995</v>
      </c>
      <c r="I29" s="35">
        <f t="shared" si="16"/>
        <v>493.61736783629993</v>
      </c>
      <c r="J29" s="40">
        <f t="shared" si="17"/>
        <v>1449.9356071203997</v>
      </c>
      <c r="L29" s="22"/>
      <c r="M29" s="22"/>
      <c r="N29" s="22"/>
      <c r="O29" s="22"/>
    </row>
    <row r="30" spans="1:15" x14ac:dyDescent="0.25">
      <c r="A30" s="8">
        <v>21</v>
      </c>
      <c r="B30" s="14">
        <v>12.9565</v>
      </c>
      <c r="C30" s="14">
        <v>12.97677</v>
      </c>
      <c r="D30" s="14">
        <v>38.435890000000001</v>
      </c>
      <c r="E30" s="14">
        <v>37.741430000000001</v>
      </c>
      <c r="F30" s="14">
        <v>23.395589999999999</v>
      </c>
      <c r="G30" s="14">
        <f t="shared" si="14"/>
        <v>12.966635</v>
      </c>
      <c r="H30" s="24">
        <f t="shared" si="15"/>
        <v>38.088660000000004</v>
      </c>
      <c r="I30" s="35">
        <f t="shared" si="16"/>
        <v>493.88175185910006</v>
      </c>
      <c r="J30" s="40">
        <f t="shared" si="17"/>
        <v>1450.7460205956004</v>
      </c>
      <c r="L30" s="22"/>
      <c r="M30" s="22"/>
      <c r="N30" s="22"/>
      <c r="O30" s="22"/>
    </row>
    <row r="31" spans="1:15" x14ac:dyDescent="0.25">
      <c r="A31" s="8">
        <v>22</v>
      </c>
      <c r="B31" s="14">
        <v>12.945360000000001</v>
      </c>
      <c r="C31" s="14">
        <v>12.96616</v>
      </c>
      <c r="D31" s="14">
        <v>38.361600000000003</v>
      </c>
      <c r="E31" s="14">
        <v>37.717010000000002</v>
      </c>
      <c r="F31" s="14">
        <v>23.36572</v>
      </c>
      <c r="G31" s="14">
        <f t="shared" si="14"/>
        <v>12.955760000000001</v>
      </c>
      <c r="H31" s="24">
        <f t="shared" si="15"/>
        <v>38.039304999999999</v>
      </c>
      <c r="I31" s="35">
        <f t="shared" si="16"/>
        <v>492.82810614680005</v>
      </c>
      <c r="J31" s="40">
        <f t="shared" si="17"/>
        <v>1446.9887248830248</v>
      </c>
      <c r="L31" s="22"/>
      <c r="M31" s="22"/>
      <c r="N31" s="22"/>
      <c r="O31" s="22"/>
    </row>
    <row r="32" spans="1:15" x14ac:dyDescent="0.25">
      <c r="A32" s="8">
        <v>23</v>
      </c>
      <c r="B32" s="14">
        <v>12.948560000000001</v>
      </c>
      <c r="C32" s="14">
        <v>12.96827</v>
      </c>
      <c r="D32" s="14">
        <v>38.313749999999999</v>
      </c>
      <c r="E32" s="14">
        <v>37.680109999999999</v>
      </c>
      <c r="F32" s="14">
        <v>23.36129</v>
      </c>
      <c r="G32" s="14">
        <f t="shared" si="14"/>
        <v>12.958415</v>
      </c>
      <c r="H32" s="24">
        <f t="shared" si="15"/>
        <v>37.996929999999999</v>
      </c>
      <c r="I32" s="35">
        <f t="shared" si="16"/>
        <v>492.37998766595001</v>
      </c>
      <c r="J32" s="40">
        <f t="shared" si="17"/>
        <v>1443.7666894248998</v>
      </c>
      <c r="L32" s="22"/>
      <c r="M32" s="22"/>
      <c r="N32" s="22"/>
      <c r="O32" s="22"/>
    </row>
    <row r="33" spans="1:15" x14ac:dyDescent="0.25">
      <c r="A33" s="8">
        <v>24</v>
      </c>
      <c r="B33" s="14">
        <v>12.942880000000001</v>
      </c>
      <c r="C33" s="14">
        <v>12.95476</v>
      </c>
      <c r="D33" s="14">
        <v>38.359940000000002</v>
      </c>
      <c r="E33" s="14">
        <v>37.70373</v>
      </c>
      <c r="F33" s="14">
        <v>23.368729999999999</v>
      </c>
      <c r="G33" s="14">
        <f t="shared" si="14"/>
        <v>12.948820000000001</v>
      </c>
      <c r="H33" s="24">
        <f t="shared" si="15"/>
        <v>38.031835000000001</v>
      </c>
      <c r="I33" s="35">
        <f t="shared" si="16"/>
        <v>492.46738568470005</v>
      </c>
      <c r="J33" s="40">
        <f t="shared" si="17"/>
        <v>1446.4204734672251</v>
      </c>
      <c r="L33" s="22"/>
      <c r="M33" s="22"/>
      <c r="N33" s="22"/>
      <c r="O33" s="22"/>
    </row>
    <row r="34" spans="1:15" x14ac:dyDescent="0.25">
      <c r="A34" s="8">
        <v>25</v>
      </c>
      <c r="B34" s="14">
        <v>12.958830000000001</v>
      </c>
      <c r="C34" s="14">
        <v>12.99849</v>
      </c>
      <c r="D34" s="14">
        <v>38.36889</v>
      </c>
      <c r="E34" s="14">
        <v>37.731279999999998</v>
      </c>
      <c r="F34" s="14">
        <v>23.369520000000001</v>
      </c>
      <c r="G34" s="14">
        <f t="shared" si="14"/>
        <v>12.978660000000001</v>
      </c>
      <c r="H34" s="24">
        <f t="shared" si="15"/>
        <v>38.050084999999996</v>
      </c>
      <c r="I34" s="35">
        <f t="shared" si="16"/>
        <v>493.8391161861</v>
      </c>
      <c r="J34" s="40">
        <f t="shared" si="17"/>
        <v>1447.8089685072246</v>
      </c>
      <c r="L34" s="22"/>
      <c r="M34" s="22"/>
      <c r="N34" s="22"/>
      <c r="O34" s="22"/>
    </row>
    <row r="35" spans="1:15" x14ac:dyDescent="0.25">
      <c r="A35" s="8">
        <v>26</v>
      </c>
      <c r="B35" s="14">
        <v>12.923590000000001</v>
      </c>
      <c r="C35" s="14">
        <v>12.991529999999999</v>
      </c>
      <c r="D35" s="14">
        <v>38.217109999999998</v>
      </c>
      <c r="E35" s="14">
        <v>37.622929999999997</v>
      </c>
      <c r="F35" s="14">
        <v>23.379059999999999</v>
      </c>
      <c r="G35" s="14">
        <f t="shared" si="14"/>
        <v>12.957560000000001</v>
      </c>
      <c r="H35" s="24">
        <f t="shared" si="15"/>
        <v>37.920019999999994</v>
      </c>
      <c r="I35" s="35">
        <f t="shared" si="16"/>
        <v>491.35093435119995</v>
      </c>
      <c r="J35" s="40">
        <f t="shared" si="17"/>
        <v>1437.9279168003995</v>
      </c>
      <c r="L35" s="22"/>
      <c r="M35" s="22"/>
      <c r="N35" s="22"/>
      <c r="O35" s="22"/>
    </row>
    <row r="36" spans="1:15" x14ac:dyDescent="0.25">
      <c r="A36" s="8">
        <v>27</v>
      </c>
      <c r="B36" s="14">
        <v>12.93182</v>
      </c>
      <c r="C36" s="14">
        <v>12.987740000000001</v>
      </c>
      <c r="D36" s="14">
        <v>38.20196</v>
      </c>
      <c r="E36" s="14">
        <v>37.570149999999998</v>
      </c>
      <c r="F36" s="14">
        <v>23.385190000000001</v>
      </c>
      <c r="G36" s="14">
        <f t="shared" si="14"/>
        <v>12.95978</v>
      </c>
      <c r="H36" s="24">
        <f t="shared" si="15"/>
        <v>37.886054999999999</v>
      </c>
      <c r="I36" s="35">
        <f t="shared" si="16"/>
        <v>490.99493786789998</v>
      </c>
      <c r="J36" s="40">
        <f t="shared" si="17"/>
        <v>1435.3531634630249</v>
      </c>
      <c r="L36" s="22"/>
      <c r="M36" s="22"/>
      <c r="N36" s="22"/>
      <c r="O36" s="22"/>
    </row>
    <row r="37" spans="1:15" x14ac:dyDescent="0.25">
      <c r="A37" s="8">
        <v>28</v>
      </c>
      <c r="B37" s="14">
        <v>12.956709999999999</v>
      </c>
      <c r="C37" s="14">
        <v>13.001760000000001</v>
      </c>
      <c r="D37" s="14">
        <v>38.277650000000001</v>
      </c>
      <c r="E37" s="14">
        <v>37.677549999999997</v>
      </c>
      <c r="F37" s="14">
        <v>23.406770000000002</v>
      </c>
      <c r="G37" s="14">
        <f t="shared" si="14"/>
        <v>12.979234999999999</v>
      </c>
      <c r="H37" s="24">
        <f t="shared" si="15"/>
        <v>37.977599999999995</v>
      </c>
      <c r="I37" s="35">
        <f t="shared" si="16"/>
        <v>492.9201951359999</v>
      </c>
      <c r="J37" s="40">
        <f t="shared" si="17"/>
        <v>1442.2981017599996</v>
      </c>
      <c r="L37" s="22"/>
      <c r="M37" s="22"/>
      <c r="N37" s="22"/>
      <c r="O37" s="22"/>
    </row>
    <row r="38" spans="1:15" x14ac:dyDescent="0.25">
      <c r="A38" s="8">
        <v>29</v>
      </c>
      <c r="B38" s="14">
        <v>12.92489</v>
      </c>
      <c r="C38" s="14">
        <v>12.967739999999999</v>
      </c>
      <c r="D38" s="14">
        <v>38.159869999999998</v>
      </c>
      <c r="E38" s="14">
        <v>37.582349999999998</v>
      </c>
      <c r="F38" s="14">
        <v>23.395900000000001</v>
      </c>
      <c r="G38" s="14">
        <f t="shared" si="14"/>
        <v>12.946314999999998</v>
      </c>
      <c r="H38" s="24">
        <f t="shared" si="15"/>
        <v>37.871110000000002</v>
      </c>
      <c r="I38" s="35">
        <f t="shared" si="16"/>
        <v>490.29131945964997</v>
      </c>
      <c r="J38" s="40">
        <f t="shared" si="17"/>
        <v>1434.2209726321</v>
      </c>
      <c r="L38" s="22"/>
      <c r="M38" s="22"/>
      <c r="N38" s="22"/>
      <c r="O38" s="22"/>
    </row>
    <row r="39" spans="1:15" x14ac:dyDescent="0.25">
      <c r="A39" s="8">
        <v>30</v>
      </c>
      <c r="B39" s="14">
        <v>12.93427</v>
      </c>
      <c r="C39" s="14">
        <v>12.96016</v>
      </c>
      <c r="D39" s="14">
        <v>38.30265</v>
      </c>
      <c r="E39" s="14">
        <v>37.668880000000001</v>
      </c>
      <c r="F39" s="14">
        <v>23.404669999999999</v>
      </c>
      <c r="G39" s="14">
        <f t="shared" si="14"/>
        <v>12.947215</v>
      </c>
      <c r="H39" s="24">
        <f t="shared" si="15"/>
        <v>37.985765000000001</v>
      </c>
      <c r="I39" s="35">
        <f t="shared" si="16"/>
        <v>491.80986639447502</v>
      </c>
      <c r="J39" s="40">
        <f t="shared" si="17"/>
        <v>1442.9183426352251</v>
      </c>
      <c r="L39" s="22"/>
      <c r="M39" s="22"/>
      <c r="N39" s="22"/>
      <c r="O39" s="22"/>
    </row>
    <row r="40" spans="1:15" x14ac:dyDescent="0.25">
      <c r="A40" s="8">
        <v>31</v>
      </c>
      <c r="B40" s="14">
        <v>12.959</v>
      </c>
      <c r="C40" s="14">
        <v>13.009219999999999</v>
      </c>
      <c r="D40" s="14">
        <v>38.428249999999998</v>
      </c>
      <c r="E40" s="14">
        <v>37.842089999999999</v>
      </c>
      <c r="F40" s="14">
        <v>23.416709999999998</v>
      </c>
      <c r="G40" s="14">
        <f t="shared" ref="G40:G85" si="18">AVERAGE(B40:C40)</f>
        <v>12.984109999999999</v>
      </c>
      <c r="H40" s="24">
        <f t="shared" ref="H40:H85" si="19">AVERAGE(D40:E40)</f>
        <v>38.135170000000002</v>
      </c>
      <c r="I40" s="35">
        <f t="shared" ref="I40:I85" si="20">G40*H40</f>
        <v>495.15124214870002</v>
      </c>
      <c r="J40" s="40">
        <f t="shared" ref="J40:J85" si="21">H40^2</f>
        <v>1454.2911909289003</v>
      </c>
      <c r="L40" s="22"/>
      <c r="M40" s="22"/>
      <c r="N40" s="22"/>
      <c r="O40" s="22"/>
    </row>
    <row r="41" spans="1:15" x14ac:dyDescent="0.25">
      <c r="A41" s="8">
        <v>32</v>
      </c>
      <c r="B41" s="14">
        <v>12.939450000000001</v>
      </c>
      <c r="C41" s="14">
        <v>13.01116</v>
      </c>
      <c r="D41" s="14">
        <v>38.392769999999999</v>
      </c>
      <c r="E41" s="14">
        <v>37.80444</v>
      </c>
      <c r="F41" s="14">
        <v>23.41517</v>
      </c>
      <c r="G41" s="14">
        <f t="shared" si="18"/>
        <v>12.975305000000001</v>
      </c>
      <c r="H41" s="24">
        <f t="shared" si="19"/>
        <v>38.098604999999999</v>
      </c>
      <c r="I41" s="35">
        <f t="shared" si="20"/>
        <v>494.34101994952499</v>
      </c>
      <c r="J41" s="40">
        <f t="shared" si="21"/>
        <v>1451.503702946025</v>
      </c>
      <c r="L41" s="22"/>
      <c r="M41" s="22"/>
      <c r="N41" s="22"/>
      <c r="O41" s="22"/>
    </row>
    <row r="42" spans="1:15" x14ac:dyDescent="0.25">
      <c r="A42" s="8">
        <v>33</v>
      </c>
      <c r="B42" s="14">
        <v>12.92685</v>
      </c>
      <c r="C42" s="14">
        <v>12.96519</v>
      </c>
      <c r="D42" s="14">
        <v>38.305999999999997</v>
      </c>
      <c r="E42" s="14">
        <v>37.7911</v>
      </c>
      <c r="F42" s="14">
        <v>23.533249999999999</v>
      </c>
      <c r="G42" s="14">
        <f t="shared" si="18"/>
        <v>12.946020000000001</v>
      </c>
      <c r="H42" s="24">
        <f t="shared" si="19"/>
        <v>38.048549999999999</v>
      </c>
      <c r="I42" s="35">
        <f t="shared" si="20"/>
        <v>492.57728927100004</v>
      </c>
      <c r="J42" s="40">
        <f t="shared" si="21"/>
        <v>1447.6921571025</v>
      </c>
      <c r="L42" s="22"/>
      <c r="M42" s="22"/>
      <c r="N42" s="22"/>
      <c r="O42" s="22"/>
    </row>
    <row r="43" spans="1:15" x14ac:dyDescent="0.25">
      <c r="A43" s="8">
        <v>34</v>
      </c>
      <c r="B43" s="14">
        <v>12.933059999999999</v>
      </c>
      <c r="C43" s="14">
        <v>12.9574</v>
      </c>
      <c r="D43" s="14">
        <v>38.408650000000002</v>
      </c>
      <c r="E43" s="14">
        <v>37.973770000000002</v>
      </c>
      <c r="F43" s="14">
        <v>23.730440000000002</v>
      </c>
      <c r="G43" s="14">
        <f t="shared" si="18"/>
        <v>12.945229999999999</v>
      </c>
      <c r="H43" s="24">
        <f t="shared" si="19"/>
        <v>38.191209999999998</v>
      </c>
      <c r="I43" s="35">
        <f t="shared" si="20"/>
        <v>494.39399742829994</v>
      </c>
      <c r="J43" s="40">
        <f t="shared" si="21"/>
        <v>1458.5685212640999</v>
      </c>
      <c r="L43" s="22"/>
      <c r="M43" s="22"/>
      <c r="N43" s="22"/>
      <c r="O43" s="22"/>
    </row>
    <row r="44" spans="1:15" x14ac:dyDescent="0.25">
      <c r="A44" s="8">
        <v>35</v>
      </c>
      <c r="B44" s="14">
        <v>12.93988</v>
      </c>
      <c r="C44" s="14">
        <v>12.96585</v>
      </c>
      <c r="D44" s="14">
        <v>38.460099999999997</v>
      </c>
      <c r="E44" s="14">
        <v>38.01681</v>
      </c>
      <c r="F44" s="14">
        <v>23.87724</v>
      </c>
      <c r="G44" s="14">
        <f t="shared" si="18"/>
        <v>12.952864999999999</v>
      </c>
      <c r="H44" s="24">
        <f t="shared" si="19"/>
        <v>38.238455000000002</v>
      </c>
      <c r="I44" s="35">
        <f t="shared" si="20"/>
        <v>495.297545423575</v>
      </c>
      <c r="J44" s="40">
        <f t="shared" si="21"/>
        <v>1462.1794407870252</v>
      </c>
      <c r="L44" s="22"/>
      <c r="M44" s="22"/>
      <c r="N44" s="22"/>
      <c r="O44" s="22"/>
    </row>
    <row r="45" spans="1:15" x14ac:dyDescent="0.25">
      <c r="A45" s="8">
        <v>36</v>
      </c>
      <c r="B45" s="14">
        <v>12.946529999999999</v>
      </c>
      <c r="C45" s="14">
        <v>12.952830000000001</v>
      </c>
      <c r="D45" s="14">
        <v>38.393479999999997</v>
      </c>
      <c r="E45" s="14">
        <v>37.904600000000002</v>
      </c>
      <c r="F45" s="14">
        <v>23.97747</v>
      </c>
      <c r="G45" s="14">
        <f t="shared" si="18"/>
        <v>12.949680000000001</v>
      </c>
      <c r="H45" s="24">
        <f t="shared" si="19"/>
        <v>38.149039999999999</v>
      </c>
      <c r="I45" s="35">
        <f t="shared" si="20"/>
        <v>494.01786030720001</v>
      </c>
      <c r="J45" s="40">
        <f t="shared" si="21"/>
        <v>1455.3492529216001</v>
      </c>
      <c r="L45" s="22"/>
      <c r="M45" s="22"/>
      <c r="N45" s="22"/>
      <c r="O45" s="22"/>
    </row>
    <row r="46" spans="1:15" x14ac:dyDescent="0.25">
      <c r="A46" s="8">
        <v>37</v>
      </c>
      <c r="B46" s="14">
        <v>12.94871</v>
      </c>
      <c r="C46" s="14">
        <v>12.991479999999999</v>
      </c>
      <c r="D46" s="14">
        <v>38.481029999999997</v>
      </c>
      <c r="E46" s="14">
        <v>38.025599999999997</v>
      </c>
      <c r="F46" s="14">
        <v>24.0581</v>
      </c>
      <c r="G46" s="14">
        <f t="shared" si="18"/>
        <v>12.970095000000001</v>
      </c>
      <c r="H46" s="24">
        <f t="shared" si="19"/>
        <v>38.253315000000001</v>
      </c>
      <c r="I46" s="35">
        <f t="shared" si="20"/>
        <v>496.14912961492502</v>
      </c>
      <c r="J46" s="40">
        <f t="shared" si="21"/>
        <v>1463.3161084892251</v>
      </c>
      <c r="L46" s="22"/>
      <c r="M46" s="22"/>
      <c r="N46" s="22"/>
      <c r="O46" s="22"/>
    </row>
    <row r="47" spans="1:15" x14ac:dyDescent="0.25">
      <c r="A47" s="8">
        <v>38</v>
      </c>
      <c r="B47" s="23">
        <v>12.95481</v>
      </c>
      <c r="C47" s="23">
        <v>12.99353</v>
      </c>
      <c r="D47" s="23">
        <v>38.572989999999997</v>
      </c>
      <c r="E47" s="23">
        <v>38.113750000000003</v>
      </c>
      <c r="F47" s="23">
        <v>24.15221</v>
      </c>
      <c r="G47" s="14">
        <f t="shared" si="18"/>
        <v>12.974170000000001</v>
      </c>
      <c r="H47" s="24">
        <f t="shared" si="19"/>
        <v>38.34337</v>
      </c>
      <c r="I47" s="35">
        <f t="shared" si="20"/>
        <v>497.47340075290003</v>
      </c>
      <c r="J47" s="40">
        <f t="shared" si="21"/>
        <v>1470.2140229569</v>
      </c>
      <c r="L47" s="22"/>
      <c r="M47" s="22"/>
      <c r="N47" s="22"/>
      <c r="O47" s="22"/>
    </row>
    <row r="48" spans="1:15" x14ac:dyDescent="0.25">
      <c r="A48" s="8">
        <v>39</v>
      </c>
      <c r="B48" s="23">
        <v>12.951930000000001</v>
      </c>
      <c r="C48" s="23">
        <v>12.986050000000001</v>
      </c>
      <c r="D48" s="23">
        <v>38.643430000000002</v>
      </c>
      <c r="E48" s="23">
        <v>38.148440000000001</v>
      </c>
      <c r="F48" s="23">
        <v>24.202030000000001</v>
      </c>
      <c r="G48" s="14">
        <f t="shared" si="18"/>
        <v>12.968990000000002</v>
      </c>
      <c r="H48" s="24">
        <f t="shared" si="19"/>
        <v>38.395935000000001</v>
      </c>
      <c r="I48" s="35">
        <f t="shared" si="20"/>
        <v>497.95649705565006</v>
      </c>
      <c r="J48" s="40">
        <f t="shared" si="21"/>
        <v>1474.2478245242251</v>
      </c>
      <c r="L48" s="22"/>
      <c r="M48" s="22"/>
      <c r="N48" s="22"/>
      <c r="O48" s="22"/>
    </row>
    <row r="49" spans="1:15" x14ac:dyDescent="0.25">
      <c r="A49" s="8">
        <v>40</v>
      </c>
      <c r="B49" s="23">
        <v>12.960520000000001</v>
      </c>
      <c r="C49" s="23">
        <v>13.0031</v>
      </c>
      <c r="D49" s="23">
        <v>38.673499999999997</v>
      </c>
      <c r="E49" s="23">
        <v>38.212020000000003</v>
      </c>
      <c r="F49" s="23">
        <v>24.26887</v>
      </c>
      <c r="G49" s="14">
        <f t="shared" si="18"/>
        <v>12.981809999999999</v>
      </c>
      <c r="H49" s="24">
        <f t="shared" si="19"/>
        <v>38.44276</v>
      </c>
      <c r="I49" s="35">
        <f t="shared" si="20"/>
        <v>499.05660619559995</v>
      </c>
      <c r="J49" s="40">
        <f t="shared" si="21"/>
        <v>1477.8457964176</v>
      </c>
      <c r="L49" s="22"/>
      <c r="M49" s="22"/>
      <c r="N49" s="22"/>
      <c r="O49" s="22"/>
    </row>
    <row r="50" spans="1:15" x14ac:dyDescent="0.25">
      <c r="A50" s="8">
        <v>41</v>
      </c>
      <c r="B50" s="23">
        <v>12.9557</v>
      </c>
      <c r="C50" s="23">
        <v>12.990320000000001</v>
      </c>
      <c r="D50" s="23">
        <v>38.603610000000003</v>
      </c>
      <c r="E50" s="23">
        <v>38.109250000000003</v>
      </c>
      <c r="F50" s="23">
        <v>24.316459999999999</v>
      </c>
      <c r="G50" s="14">
        <f t="shared" si="18"/>
        <v>12.97301</v>
      </c>
      <c r="H50" s="24">
        <f t="shared" si="19"/>
        <v>38.356430000000003</v>
      </c>
      <c r="I50" s="35">
        <f t="shared" si="20"/>
        <v>497.59834995430003</v>
      </c>
      <c r="J50" s="40">
        <f t="shared" si="21"/>
        <v>1471.2157223449003</v>
      </c>
      <c r="L50" s="22"/>
      <c r="M50" s="22"/>
      <c r="N50" s="22"/>
      <c r="O50" s="22"/>
    </row>
    <row r="51" spans="1:15" x14ac:dyDescent="0.25">
      <c r="A51" s="8">
        <v>42</v>
      </c>
      <c r="B51" s="23">
        <v>12.946669999999999</v>
      </c>
      <c r="C51" s="23">
        <v>12.990790000000001</v>
      </c>
      <c r="D51" s="23">
        <v>38.59478</v>
      </c>
      <c r="E51" s="23">
        <v>38.130249999999997</v>
      </c>
      <c r="F51" s="23">
        <v>24.33653</v>
      </c>
      <c r="G51" s="14">
        <f t="shared" si="18"/>
        <v>12.968730000000001</v>
      </c>
      <c r="H51" s="24">
        <f t="shared" si="19"/>
        <v>38.362515000000002</v>
      </c>
      <c r="I51" s="35">
        <f t="shared" si="20"/>
        <v>497.51309915595004</v>
      </c>
      <c r="J51" s="40">
        <f t="shared" si="21"/>
        <v>1471.6825571252252</v>
      </c>
    </row>
    <row r="52" spans="1:15" x14ac:dyDescent="0.25">
      <c r="A52" s="8">
        <v>43</v>
      </c>
      <c r="B52" s="23">
        <v>12.95499</v>
      </c>
      <c r="C52" s="23">
        <v>12.985569999999999</v>
      </c>
      <c r="D52" s="23">
        <v>38.554940000000002</v>
      </c>
      <c r="E52" s="23">
        <v>38.117260000000002</v>
      </c>
      <c r="F52" s="23">
        <v>24.394860000000001</v>
      </c>
      <c r="G52" s="14">
        <f t="shared" si="18"/>
        <v>12.970279999999999</v>
      </c>
      <c r="H52" s="24">
        <f t="shared" si="19"/>
        <v>38.336100000000002</v>
      </c>
      <c r="I52" s="35">
        <f t="shared" si="20"/>
        <v>497.22995110799997</v>
      </c>
      <c r="J52" s="40">
        <f t="shared" si="21"/>
        <v>1469.6565632100001</v>
      </c>
    </row>
    <row r="53" spans="1:15" x14ac:dyDescent="0.25">
      <c r="A53" s="8">
        <v>44</v>
      </c>
      <c r="B53" s="23">
        <v>12.947620000000001</v>
      </c>
      <c r="C53" s="23">
        <v>12.990869999999999</v>
      </c>
      <c r="D53" s="23">
        <v>38.601880000000001</v>
      </c>
      <c r="E53" s="23">
        <v>38.185220000000001</v>
      </c>
      <c r="F53" s="23">
        <v>24.451750000000001</v>
      </c>
      <c r="G53" s="14">
        <f t="shared" si="18"/>
        <v>12.969245000000001</v>
      </c>
      <c r="H53" s="24">
        <f t="shared" si="19"/>
        <v>38.393550000000005</v>
      </c>
      <c r="I53" s="35">
        <f t="shared" si="20"/>
        <v>497.93535636975008</v>
      </c>
      <c r="J53" s="40">
        <f t="shared" si="21"/>
        <v>1474.0646816025003</v>
      </c>
    </row>
    <row r="54" spans="1:15" x14ac:dyDescent="0.25">
      <c r="A54" s="8">
        <v>45</v>
      </c>
      <c r="B54" s="23">
        <v>12.948779999999999</v>
      </c>
      <c r="C54" s="23">
        <v>12.98321</v>
      </c>
      <c r="D54" s="23">
        <v>38.62724</v>
      </c>
      <c r="E54" s="23">
        <v>38.216180000000001</v>
      </c>
      <c r="F54" s="23">
        <v>24.498100000000001</v>
      </c>
      <c r="G54" s="14">
        <f t="shared" si="18"/>
        <v>12.965994999999999</v>
      </c>
      <c r="H54" s="24">
        <f t="shared" si="19"/>
        <v>38.421710000000004</v>
      </c>
      <c r="I54" s="35">
        <f t="shared" si="20"/>
        <v>498.17569975145005</v>
      </c>
      <c r="J54" s="40">
        <f t="shared" si="21"/>
        <v>1476.2277993241003</v>
      </c>
    </row>
    <row r="55" spans="1:15" x14ac:dyDescent="0.25">
      <c r="A55" s="8">
        <v>46</v>
      </c>
      <c r="B55" s="23">
        <v>12.945180000000001</v>
      </c>
      <c r="C55" s="23">
        <v>12.98972</v>
      </c>
      <c r="D55" s="23">
        <v>38.593649999999997</v>
      </c>
      <c r="E55" s="23">
        <v>38.179850000000002</v>
      </c>
      <c r="F55" s="23">
        <v>24.5212</v>
      </c>
      <c r="G55" s="14">
        <f t="shared" si="18"/>
        <v>12.967449999999999</v>
      </c>
      <c r="H55" s="24">
        <f t="shared" si="19"/>
        <v>38.386749999999999</v>
      </c>
      <c r="I55" s="35">
        <f t="shared" si="20"/>
        <v>497.77826128749996</v>
      </c>
      <c r="J55" s="40">
        <f t="shared" si="21"/>
        <v>1473.5425755624999</v>
      </c>
    </row>
    <row r="56" spans="1:15" x14ac:dyDescent="0.25">
      <c r="A56" s="8">
        <v>47</v>
      </c>
      <c r="B56" s="23">
        <v>12.940250000000001</v>
      </c>
      <c r="C56" s="23">
        <v>12.990790000000001</v>
      </c>
      <c r="D56" s="23">
        <v>38.624250000000004</v>
      </c>
      <c r="E56" s="23">
        <v>38.220840000000003</v>
      </c>
      <c r="F56" s="23">
        <v>24.552199999999999</v>
      </c>
      <c r="G56" s="14">
        <f t="shared" si="18"/>
        <v>12.965520000000001</v>
      </c>
      <c r="H56" s="24">
        <f t="shared" si="19"/>
        <v>38.422545</v>
      </c>
      <c r="I56" s="35">
        <f t="shared" si="20"/>
        <v>498.16827564840003</v>
      </c>
      <c r="J56" s="40">
        <f t="shared" si="21"/>
        <v>1476.291964277025</v>
      </c>
    </row>
    <row r="57" spans="1:15" x14ac:dyDescent="0.25">
      <c r="A57" s="8">
        <v>48</v>
      </c>
      <c r="B57" s="23">
        <v>12.948549999999999</v>
      </c>
      <c r="C57" s="23">
        <v>13.000959999999999</v>
      </c>
      <c r="D57" s="23">
        <v>38.667279999999998</v>
      </c>
      <c r="E57" s="23">
        <v>38.265079999999998</v>
      </c>
      <c r="F57" s="23">
        <v>24.601980000000001</v>
      </c>
      <c r="G57" s="14">
        <f t="shared" si="18"/>
        <v>12.974754999999998</v>
      </c>
      <c r="H57" s="24">
        <f t="shared" si="19"/>
        <v>38.466179999999994</v>
      </c>
      <c r="I57" s="35">
        <f t="shared" si="20"/>
        <v>499.08926128589985</v>
      </c>
      <c r="J57" s="40">
        <f t="shared" si="21"/>
        <v>1479.6470037923996</v>
      </c>
    </row>
    <row r="58" spans="1:15" x14ac:dyDescent="0.25">
      <c r="A58" s="8">
        <v>49</v>
      </c>
      <c r="B58" s="23">
        <v>12.9453</v>
      </c>
      <c r="C58" s="23">
        <v>12.991899999999999</v>
      </c>
      <c r="D58" s="23">
        <v>38.622979999999998</v>
      </c>
      <c r="E58" s="23">
        <v>38.224609999999998</v>
      </c>
      <c r="F58" s="23">
        <v>24.630700000000001</v>
      </c>
      <c r="G58" s="14">
        <f t="shared" si="18"/>
        <v>12.968599999999999</v>
      </c>
      <c r="H58" s="24">
        <f t="shared" si="19"/>
        <v>38.423794999999998</v>
      </c>
      <c r="I58" s="35">
        <f t="shared" si="20"/>
        <v>498.30282783699994</v>
      </c>
      <c r="J58" s="40">
        <f t="shared" si="21"/>
        <v>1476.3880222020248</v>
      </c>
    </row>
    <row r="59" spans="1:15" x14ac:dyDescent="0.25">
      <c r="A59" s="8">
        <v>50</v>
      </c>
      <c r="B59" s="23">
        <v>12.9556</v>
      </c>
      <c r="C59" s="23">
        <v>12.97851</v>
      </c>
      <c r="D59" s="23">
        <v>38.726799999999997</v>
      </c>
      <c r="E59" s="23">
        <v>38.319389999999999</v>
      </c>
      <c r="F59" s="23">
        <v>24.676490000000001</v>
      </c>
      <c r="G59" s="14">
        <f t="shared" si="18"/>
        <v>12.967055</v>
      </c>
      <c r="H59" s="24">
        <f t="shared" si="19"/>
        <v>38.523094999999998</v>
      </c>
      <c r="I59" s="35">
        <f t="shared" si="20"/>
        <v>499.53109163522498</v>
      </c>
      <c r="J59" s="40">
        <f t="shared" si="21"/>
        <v>1484.0288483790248</v>
      </c>
    </row>
    <row r="60" spans="1:15" x14ac:dyDescent="0.25">
      <c r="A60" s="8">
        <v>51</v>
      </c>
      <c r="B60" s="23">
        <v>12.95804</v>
      </c>
      <c r="C60" s="23">
        <v>12.991099999999999</v>
      </c>
      <c r="D60" s="23">
        <v>38.766840000000002</v>
      </c>
      <c r="E60" s="23">
        <v>38.340420000000002</v>
      </c>
      <c r="F60" s="23">
        <v>24.701250000000002</v>
      </c>
      <c r="G60" s="14">
        <f t="shared" si="18"/>
        <v>12.97457</v>
      </c>
      <c r="H60" s="24">
        <f t="shared" si="19"/>
        <v>38.553629999999998</v>
      </c>
      <c r="I60" s="35">
        <f t="shared" si="20"/>
        <v>500.21677118909997</v>
      </c>
      <c r="J60" s="40">
        <f t="shared" si="21"/>
        <v>1486.3823861768999</v>
      </c>
    </row>
    <row r="61" spans="1:15" x14ac:dyDescent="0.25">
      <c r="A61" s="8">
        <v>52</v>
      </c>
      <c r="B61" s="23">
        <v>12.95298</v>
      </c>
      <c r="C61" s="23">
        <v>12.99935</v>
      </c>
      <c r="D61" s="23">
        <v>38.776139999999998</v>
      </c>
      <c r="E61" s="23">
        <v>38.361170000000001</v>
      </c>
      <c r="F61" s="23">
        <v>24.72175</v>
      </c>
      <c r="G61" s="14">
        <f t="shared" si="18"/>
        <v>12.976165</v>
      </c>
      <c r="H61" s="24">
        <f t="shared" si="19"/>
        <v>38.568655</v>
      </c>
      <c r="I61" s="35">
        <f t="shared" si="20"/>
        <v>500.47323110807497</v>
      </c>
      <c r="J61" s="40">
        <f t="shared" si="21"/>
        <v>1487.5411485090249</v>
      </c>
    </row>
    <row r="62" spans="1:15" x14ac:dyDescent="0.25">
      <c r="A62" s="8">
        <v>53</v>
      </c>
      <c r="B62" s="23">
        <v>12.96148</v>
      </c>
      <c r="C62" s="23">
        <v>13.006779999999999</v>
      </c>
      <c r="D62" s="23">
        <v>38.696420000000003</v>
      </c>
      <c r="E62" s="23">
        <v>38.249569999999999</v>
      </c>
      <c r="F62" s="23">
        <v>24.692730000000001</v>
      </c>
      <c r="G62" s="14">
        <f t="shared" si="18"/>
        <v>12.98413</v>
      </c>
      <c r="H62" s="24">
        <f t="shared" si="19"/>
        <v>38.472994999999997</v>
      </c>
      <c r="I62" s="35">
        <f t="shared" si="20"/>
        <v>499.53836856934998</v>
      </c>
      <c r="J62" s="40">
        <f t="shared" si="21"/>
        <v>1480.1713442700247</v>
      </c>
    </row>
    <row r="63" spans="1:15" x14ac:dyDescent="0.25">
      <c r="A63" s="8">
        <v>54</v>
      </c>
      <c r="B63" s="23">
        <v>12.94234</v>
      </c>
      <c r="C63" s="23">
        <v>12.9907</v>
      </c>
      <c r="D63" s="23">
        <v>38.588120000000004</v>
      </c>
      <c r="E63" s="23">
        <v>38.054600000000001</v>
      </c>
      <c r="F63" s="23">
        <v>24.505040000000001</v>
      </c>
      <c r="G63" s="14">
        <f t="shared" si="18"/>
        <v>12.966519999999999</v>
      </c>
      <c r="H63" s="24">
        <f t="shared" si="19"/>
        <v>38.321359999999999</v>
      </c>
      <c r="I63" s="35">
        <f t="shared" si="20"/>
        <v>496.89468086719995</v>
      </c>
      <c r="J63" s="40">
        <f t="shared" si="21"/>
        <v>1468.5266322496</v>
      </c>
    </row>
    <row r="64" spans="1:15" x14ac:dyDescent="0.25">
      <c r="A64" s="8">
        <v>55</v>
      </c>
      <c r="B64" s="23">
        <v>12.95078</v>
      </c>
      <c r="C64" s="23">
        <v>12.96711</v>
      </c>
      <c r="D64" s="23">
        <v>38.674100000000003</v>
      </c>
      <c r="E64" s="23">
        <v>38.02364</v>
      </c>
      <c r="F64" s="23">
        <v>24.319939999999999</v>
      </c>
      <c r="G64" s="14">
        <f t="shared" si="18"/>
        <v>12.958945</v>
      </c>
      <c r="H64" s="24">
        <f t="shared" si="19"/>
        <v>38.348870000000005</v>
      </c>
      <c r="I64" s="35">
        <f t="shared" si="20"/>
        <v>496.96089714215009</v>
      </c>
      <c r="J64" s="40">
        <f t="shared" si="21"/>
        <v>1470.6358302769004</v>
      </c>
    </row>
    <row r="65" spans="1:10" x14ac:dyDescent="0.25">
      <c r="A65" s="8">
        <v>56</v>
      </c>
      <c r="B65" s="23">
        <v>12.958869999999999</v>
      </c>
      <c r="C65" s="23">
        <v>12.990209999999999</v>
      </c>
      <c r="D65" s="23">
        <v>38.703099999999999</v>
      </c>
      <c r="E65" s="23">
        <v>37.995950000000001</v>
      </c>
      <c r="F65" s="23">
        <v>24.129619999999999</v>
      </c>
      <c r="G65" s="14">
        <f t="shared" si="18"/>
        <v>12.974539999999999</v>
      </c>
      <c r="H65" s="24">
        <f t="shared" si="19"/>
        <v>38.349525</v>
      </c>
      <c r="I65" s="35">
        <f t="shared" si="20"/>
        <v>497.5674460935</v>
      </c>
      <c r="J65" s="40">
        <f t="shared" si="21"/>
        <v>1470.686067725625</v>
      </c>
    </row>
    <row r="66" spans="1:10" x14ac:dyDescent="0.25">
      <c r="A66" s="8">
        <v>57</v>
      </c>
      <c r="B66" s="23">
        <v>12.95518</v>
      </c>
      <c r="C66" s="23">
        <v>12.984400000000001</v>
      </c>
      <c r="D66" s="23">
        <v>38.67671</v>
      </c>
      <c r="E66" s="23">
        <v>37.961289999999998</v>
      </c>
      <c r="F66" s="23">
        <v>23.9435</v>
      </c>
      <c r="G66" s="14">
        <f t="shared" si="18"/>
        <v>12.96979</v>
      </c>
      <c r="H66" s="24">
        <f t="shared" si="19"/>
        <v>38.319000000000003</v>
      </c>
      <c r="I66" s="35">
        <f t="shared" si="20"/>
        <v>496.98938301000004</v>
      </c>
      <c r="J66" s="40">
        <f t="shared" si="21"/>
        <v>1468.3457610000003</v>
      </c>
    </row>
    <row r="67" spans="1:10" x14ac:dyDescent="0.25">
      <c r="A67" s="8">
        <v>58</v>
      </c>
      <c r="B67" s="23">
        <v>12.95289</v>
      </c>
      <c r="C67" s="23">
        <v>12.99849</v>
      </c>
      <c r="D67" s="23">
        <v>38.553550000000001</v>
      </c>
      <c r="E67" s="23">
        <v>37.840429999999998</v>
      </c>
      <c r="F67" s="23">
        <v>23.812090000000001</v>
      </c>
      <c r="G67" s="14">
        <f t="shared" si="18"/>
        <v>12.97569</v>
      </c>
      <c r="H67" s="24">
        <f t="shared" si="19"/>
        <v>38.19699</v>
      </c>
      <c r="I67" s="35">
        <f t="shared" si="20"/>
        <v>495.63230117310002</v>
      </c>
      <c r="J67" s="40">
        <f t="shared" si="21"/>
        <v>1459.0100450600999</v>
      </c>
    </row>
    <row r="68" spans="1:10" x14ac:dyDescent="0.25">
      <c r="A68" s="8">
        <v>59</v>
      </c>
      <c r="B68" s="23">
        <v>12.94692</v>
      </c>
      <c r="C68" s="23">
        <v>12.98631</v>
      </c>
      <c r="D68" s="23">
        <v>38.450060000000001</v>
      </c>
      <c r="E68" s="23">
        <v>37.738700000000001</v>
      </c>
      <c r="F68" s="23">
        <v>23.696919999999999</v>
      </c>
      <c r="G68" s="14">
        <f t="shared" si="18"/>
        <v>12.966615000000001</v>
      </c>
      <c r="H68" s="24">
        <f t="shared" si="19"/>
        <v>38.094380000000001</v>
      </c>
      <c r="I68" s="35">
        <f t="shared" si="20"/>
        <v>493.95515912370007</v>
      </c>
      <c r="J68" s="40">
        <f t="shared" si="21"/>
        <v>1451.1817875844001</v>
      </c>
    </row>
    <row r="69" spans="1:10" x14ac:dyDescent="0.25">
      <c r="A69" s="8">
        <v>60</v>
      </c>
      <c r="B69" s="23">
        <v>12.94805</v>
      </c>
      <c r="C69" s="23">
        <v>12.97819</v>
      </c>
      <c r="D69" s="23">
        <v>38.406610000000001</v>
      </c>
      <c r="E69" s="23">
        <v>37.688989999999997</v>
      </c>
      <c r="F69" s="23">
        <v>23.59074</v>
      </c>
      <c r="G69" s="14">
        <f t="shared" si="18"/>
        <v>12.96312</v>
      </c>
      <c r="H69" s="24">
        <f t="shared" si="19"/>
        <v>38.047799999999995</v>
      </c>
      <c r="I69" s="35">
        <f t="shared" si="20"/>
        <v>493.21819713599996</v>
      </c>
      <c r="J69" s="40">
        <f t="shared" si="21"/>
        <v>1447.6350848399995</v>
      </c>
    </row>
    <row r="70" spans="1:10" x14ac:dyDescent="0.25">
      <c r="A70" s="8">
        <v>61</v>
      </c>
      <c r="B70" s="23">
        <v>12.93676</v>
      </c>
      <c r="C70" s="23">
        <v>12.98043</v>
      </c>
      <c r="D70" s="23">
        <v>38.276420000000002</v>
      </c>
      <c r="E70" s="23">
        <v>37.59205</v>
      </c>
      <c r="F70" s="23">
        <v>23.508859999999999</v>
      </c>
      <c r="G70" s="14">
        <f t="shared" si="18"/>
        <v>12.958594999999999</v>
      </c>
      <c r="H70" s="24">
        <f t="shared" si="19"/>
        <v>37.934235000000001</v>
      </c>
      <c r="I70" s="35">
        <f t="shared" si="20"/>
        <v>491.57438799982498</v>
      </c>
      <c r="J70" s="40">
        <f t="shared" si="21"/>
        <v>1439.0061850352251</v>
      </c>
    </row>
    <row r="71" spans="1:10" x14ac:dyDescent="0.25">
      <c r="A71" s="8">
        <v>62</v>
      </c>
      <c r="B71" s="23">
        <v>12.95393</v>
      </c>
      <c r="C71" s="23">
        <v>12.99579</v>
      </c>
      <c r="D71" s="23">
        <v>38.346870000000003</v>
      </c>
      <c r="E71" s="23">
        <v>37.678100000000001</v>
      </c>
      <c r="F71" s="23">
        <v>23.494199999999999</v>
      </c>
      <c r="G71" s="14">
        <f t="shared" si="18"/>
        <v>12.97486</v>
      </c>
      <c r="H71" s="24">
        <f t="shared" si="19"/>
        <v>38.012484999999998</v>
      </c>
      <c r="I71" s="35">
        <f t="shared" si="20"/>
        <v>493.20667112709998</v>
      </c>
      <c r="J71" s="40">
        <f t="shared" si="21"/>
        <v>1444.9490158752249</v>
      </c>
    </row>
    <row r="72" spans="1:10" x14ac:dyDescent="0.25">
      <c r="A72" s="8">
        <v>63</v>
      </c>
      <c r="B72" s="23">
        <v>12.931839999999999</v>
      </c>
      <c r="C72" s="23">
        <v>12.982659999999999</v>
      </c>
      <c r="D72" s="23">
        <v>38.181829999999998</v>
      </c>
      <c r="E72" s="23">
        <v>37.540939999999999</v>
      </c>
      <c r="F72" s="23">
        <v>23.463709999999999</v>
      </c>
      <c r="G72" s="14">
        <f t="shared" si="18"/>
        <v>12.957249999999998</v>
      </c>
      <c r="H72" s="24">
        <f t="shared" si="19"/>
        <v>37.861384999999999</v>
      </c>
      <c r="I72" s="35">
        <f t="shared" si="20"/>
        <v>490.57943079124993</v>
      </c>
      <c r="J72" s="40">
        <f t="shared" si="21"/>
        <v>1433.4844741182249</v>
      </c>
    </row>
    <row r="73" spans="1:10" x14ac:dyDescent="0.25">
      <c r="A73" s="8">
        <v>64</v>
      </c>
      <c r="B73" s="23">
        <v>12.94886</v>
      </c>
      <c r="C73" s="23">
        <v>12.957459999999999</v>
      </c>
      <c r="D73" s="23">
        <v>38.28707</v>
      </c>
      <c r="E73" s="23">
        <v>37.650840000000002</v>
      </c>
      <c r="F73" s="23">
        <v>23.445180000000001</v>
      </c>
      <c r="G73" s="14">
        <f t="shared" si="18"/>
        <v>12.95316</v>
      </c>
      <c r="H73" s="24">
        <f t="shared" si="19"/>
        <v>37.968955000000001</v>
      </c>
      <c r="I73" s="35">
        <f t="shared" si="20"/>
        <v>491.81794914780005</v>
      </c>
      <c r="J73" s="40">
        <f t="shared" si="21"/>
        <v>1441.641543792025</v>
      </c>
    </row>
    <row r="74" spans="1:10" x14ac:dyDescent="0.25">
      <c r="A74" s="8">
        <v>65</v>
      </c>
      <c r="B74" s="23">
        <v>12.943669999999999</v>
      </c>
      <c r="C74" s="23">
        <v>12.994249999999999</v>
      </c>
      <c r="D74" s="23">
        <v>38.2121</v>
      </c>
      <c r="E74" s="23">
        <v>37.548810000000003</v>
      </c>
      <c r="F74" s="23">
        <v>23.424119999999998</v>
      </c>
      <c r="G74" s="14">
        <f t="shared" si="18"/>
        <v>12.968959999999999</v>
      </c>
      <c r="H74" s="24">
        <f t="shared" si="19"/>
        <v>37.880454999999998</v>
      </c>
      <c r="I74" s="35">
        <f t="shared" si="20"/>
        <v>491.27010567679991</v>
      </c>
      <c r="J74" s="40">
        <f t="shared" si="21"/>
        <v>1434.9288710070248</v>
      </c>
    </row>
    <row r="75" spans="1:10" x14ac:dyDescent="0.25">
      <c r="A75" s="8">
        <v>66</v>
      </c>
      <c r="B75" s="23">
        <v>12.9513</v>
      </c>
      <c r="C75" s="23">
        <v>12.983230000000001</v>
      </c>
      <c r="D75" s="23">
        <v>38.267270000000003</v>
      </c>
      <c r="E75" s="23">
        <v>37.63156</v>
      </c>
      <c r="F75" s="23">
        <v>23.419460000000001</v>
      </c>
      <c r="G75" s="14">
        <f t="shared" si="18"/>
        <v>12.967265000000001</v>
      </c>
      <c r="H75" s="24">
        <f t="shared" si="19"/>
        <v>37.949415000000002</v>
      </c>
      <c r="I75" s="35">
        <f t="shared" si="20"/>
        <v>492.10012089997508</v>
      </c>
      <c r="J75" s="40">
        <f t="shared" si="21"/>
        <v>1440.1580988422252</v>
      </c>
    </row>
    <row r="76" spans="1:10" x14ac:dyDescent="0.25">
      <c r="A76" s="8">
        <v>67</v>
      </c>
      <c r="B76" s="23">
        <v>12.94318</v>
      </c>
      <c r="C76" s="23">
        <v>12.994730000000001</v>
      </c>
      <c r="D76" s="23">
        <v>38.164990000000003</v>
      </c>
      <c r="E76" s="23">
        <v>37.544690000000003</v>
      </c>
      <c r="F76" s="23">
        <v>23.409389999999998</v>
      </c>
      <c r="G76" s="14">
        <f t="shared" si="18"/>
        <v>12.968955000000001</v>
      </c>
      <c r="H76" s="24">
        <f t="shared" si="19"/>
        <v>37.854840000000003</v>
      </c>
      <c r="I76" s="35">
        <f t="shared" si="20"/>
        <v>490.93771649220008</v>
      </c>
      <c r="J76" s="40">
        <f t="shared" si="21"/>
        <v>1432.9889114256002</v>
      </c>
    </row>
    <row r="77" spans="1:10" x14ac:dyDescent="0.25">
      <c r="A77" s="8">
        <v>68</v>
      </c>
      <c r="B77" s="23">
        <v>12.93946</v>
      </c>
      <c r="C77" s="23">
        <v>12.97748</v>
      </c>
      <c r="D77" s="23">
        <v>38.162840000000003</v>
      </c>
      <c r="E77" s="23">
        <v>37.541170000000001</v>
      </c>
      <c r="F77" s="23">
        <v>23.407129999999999</v>
      </c>
      <c r="G77" s="14">
        <f t="shared" si="18"/>
        <v>12.95847</v>
      </c>
      <c r="H77" s="24">
        <f t="shared" si="19"/>
        <v>37.852005000000005</v>
      </c>
      <c r="I77" s="35">
        <f t="shared" si="20"/>
        <v>490.5040712323501</v>
      </c>
      <c r="J77" s="40">
        <f t="shared" si="21"/>
        <v>1432.7742825200255</v>
      </c>
    </row>
    <row r="78" spans="1:10" x14ac:dyDescent="0.25">
      <c r="A78" s="8">
        <v>69</v>
      </c>
      <c r="B78" s="23">
        <v>12.93622</v>
      </c>
      <c r="C78" s="23">
        <v>12.97329</v>
      </c>
      <c r="D78" s="23">
        <v>38.195659999999997</v>
      </c>
      <c r="E78" s="23">
        <v>37.616050000000001</v>
      </c>
      <c r="F78" s="23">
        <v>23.39894</v>
      </c>
      <c r="G78" s="14">
        <f t="shared" si="18"/>
        <v>12.954755</v>
      </c>
      <c r="H78" s="24">
        <f t="shared" si="19"/>
        <v>37.905855000000003</v>
      </c>
      <c r="I78" s="35">
        <f t="shared" si="20"/>
        <v>491.06106459052506</v>
      </c>
      <c r="J78" s="40">
        <f t="shared" si="21"/>
        <v>1436.8538432810251</v>
      </c>
    </row>
    <row r="79" spans="1:10" x14ac:dyDescent="0.25">
      <c r="A79" s="8">
        <v>70</v>
      </c>
      <c r="B79" s="23">
        <v>12.936400000000001</v>
      </c>
      <c r="C79" s="23">
        <v>12.981859999999999</v>
      </c>
      <c r="D79" s="23">
        <v>38.273809999999997</v>
      </c>
      <c r="E79" s="23">
        <v>37.630870000000002</v>
      </c>
      <c r="F79" s="23">
        <v>23.399760000000001</v>
      </c>
      <c r="G79" s="14">
        <f t="shared" si="18"/>
        <v>12.95913</v>
      </c>
      <c r="H79" s="24">
        <f t="shared" si="19"/>
        <v>37.95234</v>
      </c>
      <c r="I79" s="35">
        <f t="shared" si="20"/>
        <v>491.82930786420002</v>
      </c>
      <c r="J79" s="40">
        <f t="shared" si="21"/>
        <v>1440.3801114756</v>
      </c>
    </row>
    <row r="80" spans="1:10" x14ac:dyDescent="0.25">
      <c r="A80" s="8">
        <v>71</v>
      </c>
      <c r="B80" s="23">
        <v>12.9618</v>
      </c>
      <c r="C80" s="23">
        <v>12.98001</v>
      </c>
      <c r="D80" s="23">
        <v>38.373919999999998</v>
      </c>
      <c r="E80" s="23">
        <v>37.758650000000003</v>
      </c>
      <c r="F80" s="23">
        <v>23.396319999999999</v>
      </c>
      <c r="G80" s="14">
        <f t="shared" si="18"/>
        <v>12.970905</v>
      </c>
      <c r="H80" s="24">
        <f t="shared" si="19"/>
        <v>38.066285000000001</v>
      </c>
      <c r="I80" s="35">
        <f t="shared" si="20"/>
        <v>493.75416643792499</v>
      </c>
      <c r="J80" s="40">
        <f t="shared" si="21"/>
        <v>1449.0420537012251</v>
      </c>
    </row>
    <row r="81" spans="1:10" x14ac:dyDescent="0.25">
      <c r="A81" s="8">
        <v>72</v>
      </c>
      <c r="B81" s="23">
        <v>12.924989999999999</v>
      </c>
      <c r="C81" s="23">
        <v>12.954750000000001</v>
      </c>
      <c r="D81" s="23">
        <v>38.284689999999998</v>
      </c>
      <c r="E81" s="23">
        <v>37.702440000000003</v>
      </c>
      <c r="F81" s="23">
        <v>23.378060000000001</v>
      </c>
      <c r="G81" s="14">
        <f t="shared" si="18"/>
        <v>12.939869999999999</v>
      </c>
      <c r="H81" s="24">
        <f t="shared" si="19"/>
        <v>37.993565000000004</v>
      </c>
      <c r="I81" s="35">
        <f t="shared" si="20"/>
        <v>491.63179193655003</v>
      </c>
      <c r="J81" s="40">
        <f t="shared" si="21"/>
        <v>1443.5109814092252</v>
      </c>
    </row>
    <row r="82" spans="1:10" x14ac:dyDescent="0.25">
      <c r="A82" s="8">
        <v>73</v>
      </c>
      <c r="B82" s="23">
        <v>12.95288</v>
      </c>
      <c r="C82" s="23">
        <v>12.99879</v>
      </c>
      <c r="D82" s="23">
        <v>38.349899999999998</v>
      </c>
      <c r="E82" s="23">
        <v>37.707729999999998</v>
      </c>
      <c r="F82" s="23">
        <v>23.385539999999999</v>
      </c>
      <c r="G82" s="14">
        <f t="shared" si="18"/>
        <v>12.975835</v>
      </c>
      <c r="H82" s="24">
        <f t="shared" si="19"/>
        <v>38.028814999999994</v>
      </c>
      <c r="I82" s="35">
        <f t="shared" si="20"/>
        <v>493.45562868552491</v>
      </c>
      <c r="J82" s="40">
        <f t="shared" si="21"/>
        <v>1446.1907703042245</v>
      </c>
    </row>
    <row r="83" spans="1:10" x14ac:dyDescent="0.25">
      <c r="A83" s="8">
        <v>74</v>
      </c>
      <c r="B83" s="23">
        <v>12.945600000000001</v>
      </c>
      <c r="C83" s="23">
        <v>12.981389999999999</v>
      </c>
      <c r="D83" s="23">
        <v>38.259349999999998</v>
      </c>
      <c r="E83" s="23">
        <v>37.709569999999999</v>
      </c>
      <c r="F83" s="23">
        <v>23.38983</v>
      </c>
      <c r="G83" s="14">
        <f t="shared" si="18"/>
        <v>12.963495</v>
      </c>
      <c r="H83" s="24">
        <f t="shared" si="19"/>
        <v>37.984459999999999</v>
      </c>
      <c r="I83" s="35">
        <f t="shared" si="20"/>
        <v>492.41135728769996</v>
      </c>
      <c r="J83" s="40">
        <f t="shared" si="21"/>
        <v>1442.8192014915999</v>
      </c>
    </row>
    <row r="84" spans="1:10" x14ac:dyDescent="0.25">
      <c r="A84" s="8">
        <v>75</v>
      </c>
      <c r="B84" s="23">
        <v>12.935280000000001</v>
      </c>
      <c r="C84" s="23">
        <v>12.985799999999999</v>
      </c>
      <c r="D84" s="23">
        <v>38.240929999999999</v>
      </c>
      <c r="E84" s="23">
        <v>37.629640000000002</v>
      </c>
      <c r="F84" s="23">
        <v>23.391719999999999</v>
      </c>
      <c r="G84" s="14">
        <f t="shared" si="18"/>
        <v>12.96054</v>
      </c>
      <c r="H84" s="24">
        <f t="shared" si="19"/>
        <v>37.935285</v>
      </c>
      <c r="I84" s="35">
        <f t="shared" si="20"/>
        <v>491.6617786539</v>
      </c>
      <c r="J84" s="40">
        <f t="shared" si="21"/>
        <v>1439.0858480312249</v>
      </c>
    </row>
    <row r="85" spans="1:10" x14ac:dyDescent="0.25">
      <c r="A85" s="8">
        <v>76</v>
      </c>
      <c r="B85" s="23">
        <v>12.94533</v>
      </c>
      <c r="C85" s="23">
        <v>12.9626</v>
      </c>
      <c r="D85" s="23">
        <v>38.22437</v>
      </c>
      <c r="E85" s="23">
        <v>37.664299999999997</v>
      </c>
      <c r="F85" s="23">
        <v>23.407720000000001</v>
      </c>
      <c r="G85" s="14">
        <f t="shared" si="18"/>
        <v>12.953965</v>
      </c>
      <c r="H85" s="24">
        <f t="shared" si="19"/>
        <v>37.944334999999995</v>
      </c>
      <c r="I85" s="35">
        <f t="shared" si="20"/>
        <v>491.52958753827494</v>
      </c>
      <c r="J85" s="40">
        <f t="shared" si="21"/>
        <v>1439.7725585922246</v>
      </c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10.824659090909089</v>
      </c>
      <c r="C4" s="23">
        <f t="shared" si="0"/>
        <v>10.840902121212119</v>
      </c>
      <c r="D4" s="23">
        <f t="shared" si="0"/>
        <v>38.831612727272727</v>
      </c>
      <c r="E4" s="23">
        <f t="shared" si="0"/>
        <v>38.934276363636357</v>
      </c>
      <c r="F4" s="23">
        <f t="shared" si="0"/>
        <v>24.498879090909089</v>
      </c>
      <c r="G4" s="23">
        <f t="shared" si="0"/>
        <v>10.832780606060606</v>
      </c>
      <c r="H4" s="6">
        <f t="shared" si="0"/>
        <v>38.882944545454535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1.7567747501393522E-2</v>
      </c>
      <c r="C5" s="23">
        <f t="shared" si="1"/>
        <v>1.8876232204411085E-2</v>
      </c>
      <c r="D5" s="23">
        <f t="shared" si="1"/>
        <v>0.40390442201925003</v>
      </c>
      <c r="E5" s="23">
        <f t="shared" si="1"/>
        <v>0.39926229894032506</v>
      </c>
      <c r="F5" s="23">
        <f t="shared" si="1"/>
        <v>0.28174008322569721</v>
      </c>
      <c r="G5" s="23">
        <f t="shared" si="1"/>
        <v>1.7924677505709936E-2</v>
      </c>
      <c r="H5" s="6">
        <f t="shared" si="1"/>
        <v>0.40149571566706066</v>
      </c>
      <c r="I5" s="23">
        <f>AVERAGE(G10:G331)</f>
        <v>10.832780606060606</v>
      </c>
      <c r="J5" s="23">
        <f>AVERAGE(H10:H331)</f>
        <v>38.882944545454535</v>
      </c>
      <c r="K5" s="23">
        <f>AVERAGE(I10:I331)</f>
        <v>421.21728514242739</v>
      </c>
      <c r="L5" s="23">
        <f>AVERAGE(J10:J331)</f>
        <v>1512.0396905221771</v>
      </c>
      <c r="M5" s="8">
        <v>20</v>
      </c>
      <c r="N5" s="23">
        <f>B$4+$J$6*($M5-D$4)</f>
        <v>9.9960984880550736</v>
      </c>
      <c r="O5" s="23">
        <f>C$4+$J$6*($M5-E$4)</f>
        <v>10.007824483855082</v>
      </c>
      <c r="P5" s="6">
        <f>$L$6+$J$6*$M5</f>
        <v>10.001961485953089</v>
      </c>
    </row>
    <row r="6" spans="1:16" x14ac:dyDescent="0.25">
      <c r="A6" s="9" t="s">
        <v>79</v>
      </c>
      <c r="B6" s="10">
        <f>B4+$J$6*($B$1-D4)</f>
        <v>10.788069471494696</v>
      </c>
      <c r="C6" s="10">
        <f>C4+$J$6*($B$1-E4)</f>
        <v>10.799795467294704</v>
      </c>
      <c r="D6" s="10">
        <f>$B$1</f>
        <v>38</v>
      </c>
      <c r="E6" s="10">
        <f>$B$1</f>
        <v>38</v>
      </c>
      <c r="F6" s="10">
        <f>F4</f>
        <v>24.498879090909089</v>
      </c>
      <c r="G6" s="44">
        <f>AVERAGE(B6:C6)</f>
        <v>10.793932469394701</v>
      </c>
      <c r="H6" s="7">
        <f>$B$1</f>
        <v>38</v>
      </c>
      <c r="I6" s="10" t="s">
        <v>71</v>
      </c>
      <c r="J6" s="37">
        <f>(K5-I5*J5)/(L5-J5^2)</f>
        <v>4.3998387968867861E-2</v>
      </c>
      <c r="K6" s="10" t="s">
        <v>72</v>
      </c>
      <c r="L6" s="10">
        <f>(L5*I5-K5*J5)/(L5-J5^2)</f>
        <v>9.1219937265757309</v>
      </c>
      <c r="M6" s="9">
        <v>50</v>
      </c>
      <c r="N6" s="10">
        <f>B$4+$J$6*($M6-D$4)</f>
        <v>11.316050127121109</v>
      </c>
      <c r="O6" s="10">
        <f>C$4+$J$6*($M6-E$4)</f>
        <v>11.327776122921119</v>
      </c>
      <c r="P6" s="7">
        <f>$L$6+$J$6*$M6</f>
        <v>11.321913125019124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10.83381</v>
      </c>
      <c r="C10" s="42">
        <v>10.84609</v>
      </c>
      <c r="D10" s="42">
        <v>39.018450000000001</v>
      </c>
      <c r="E10" s="42">
        <v>39.108319999999999</v>
      </c>
      <c r="F10" s="42">
        <v>25.01812</v>
      </c>
      <c r="G10" s="42">
        <f t="shared" ref="G10:G15" si="2">AVERAGE(B10:C10)</f>
        <v>10.83995</v>
      </c>
      <c r="H10" s="43">
        <f t="shared" ref="H10:H15" si="3">AVERAGE(D10:E10)</f>
        <v>39.063384999999997</v>
      </c>
      <c r="I10" s="38">
        <f t="shared" ref="I10:I15" si="4">G10*H10</f>
        <v>423.44514023074998</v>
      </c>
      <c r="J10" s="39">
        <f t="shared" ref="J10:J15" si="5">H10^2</f>
        <v>1525.9480476582248</v>
      </c>
    </row>
    <row r="11" spans="1:16" x14ac:dyDescent="0.25">
      <c r="A11" s="8">
        <v>2</v>
      </c>
      <c r="B11" s="14">
        <v>10.846310000000001</v>
      </c>
      <c r="C11" s="14">
        <v>10.867470000000001</v>
      </c>
      <c r="D11" s="13">
        <v>39.384889999999999</v>
      </c>
      <c r="E11" s="13">
        <v>39.494199999999999</v>
      </c>
      <c r="F11" s="13">
        <v>25.051680000000001</v>
      </c>
      <c r="G11" s="14">
        <f t="shared" si="2"/>
        <v>10.85689</v>
      </c>
      <c r="H11" s="24">
        <f t="shared" si="3"/>
        <v>39.439544999999995</v>
      </c>
      <c r="I11" s="35">
        <f t="shared" si="4"/>
        <v>428.19080171504993</v>
      </c>
      <c r="J11" s="40">
        <f t="shared" si="5"/>
        <v>1555.4777098070247</v>
      </c>
      <c r="L11" s="5"/>
    </row>
    <row r="12" spans="1:16" x14ac:dyDescent="0.25">
      <c r="A12" s="8">
        <v>3</v>
      </c>
      <c r="B12" s="14">
        <v>10.855409999999999</v>
      </c>
      <c r="C12" s="14">
        <v>10.883520000000001</v>
      </c>
      <c r="D12" s="14">
        <v>39.626899999999999</v>
      </c>
      <c r="E12" s="14">
        <v>39.676349999999999</v>
      </c>
      <c r="F12" s="14">
        <v>25.07686</v>
      </c>
      <c r="G12" s="14">
        <f t="shared" si="2"/>
        <v>10.869465</v>
      </c>
      <c r="H12" s="24">
        <f t="shared" si="3"/>
        <v>39.651624999999996</v>
      </c>
      <c r="I12" s="35">
        <f t="shared" si="4"/>
        <v>430.99195013062496</v>
      </c>
      <c r="J12" s="40">
        <f t="shared" si="5"/>
        <v>1572.2513651406246</v>
      </c>
    </row>
    <row r="13" spans="1:16" x14ac:dyDescent="0.25">
      <c r="A13" s="8">
        <v>4</v>
      </c>
      <c r="B13" s="14">
        <v>10.87595</v>
      </c>
      <c r="C13" s="14">
        <v>10.87721</v>
      </c>
      <c r="D13" s="13">
        <v>39.711759999999998</v>
      </c>
      <c r="E13" s="13">
        <v>39.782879999999999</v>
      </c>
      <c r="F13" s="13">
        <v>25.06456</v>
      </c>
      <c r="G13" s="14">
        <f t="shared" si="2"/>
        <v>10.876580000000001</v>
      </c>
      <c r="H13" s="24">
        <f t="shared" si="3"/>
        <v>39.747320000000002</v>
      </c>
      <c r="I13" s="35">
        <f t="shared" si="4"/>
        <v>432.31490576560003</v>
      </c>
      <c r="J13" s="40">
        <f t="shared" si="5"/>
        <v>1579.8494471824001</v>
      </c>
    </row>
    <row r="14" spans="1:16" x14ac:dyDescent="0.25">
      <c r="A14" s="8">
        <v>5</v>
      </c>
      <c r="B14" s="14">
        <v>10.85304</v>
      </c>
      <c r="C14" s="14">
        <v>10.87595</v>
      </c>
      <c r="D14" s="13">
        <v>39.51829</v>
      </c>
      <c r="E14" s="13">
        <v>39.624339999999997</v>
      </c>
      <c r="F14" s="13">
        <v>24.93666</v>
      </c>
      <c r="G14" s="14">
        <f t="shared" si="2"/>
        <v>10.864495</v>
      </c>
      <c r="H14" s="24">
        <f t="shared" si="3"/>
        <v>39.571314999999998</v>
      </c>
      <c r="I14" s="35">
        <f t="shared" si="4"/>
        <v>429.92235396092497</v>
      </c>
      <c r="J14" s="40">
        <f t="shared" si="5"/>
        <v>1565.8889708292249</v>
      </c>
    </row>
    <row r="15" spans="1:16" x14ac:dyDescent="0.25">
      <c r="A15" s="8">
        <v>6</v>
      </c>
      <c r="B15" s="14">
        <v>10.839029999999999</v>
      </c>
      <c r="C15" s="14">
        <v>10.8529</v>
      </c>
      <c r="D15" s="13">
        <v>39.233060000000002</v>
      </c>
      <c r="E15" s="13">
        <v>39.358150000000002</v>
      </c>
      <c r="F15" s="13">
        <v>24.831379999999999</v>
      </c>
      <c r="G15" s="14">
        <f t="shared" si="2"/>
        <v>10.845965</v>
      </c>
      <c r="H15" s="24">
        <f t="shared" si="3"/>
        <v>39.295605000000002</v>
      </c>
      <c r="I15" s="35">
        <f t="shared" si="4"/>
        <v>426.19875648382498</v>
      </c>
      <c r="J15" s="40">
        <f t="shared" si="5"/>
        <v>1544.1445723160252</v>
      </c>
    </row>
    <row r="16" spans="1:16" x14ac:dyDescent="0.25">
      <c r="A16" s="8">
        <v>7</v>
      </c>
      <c r="B16" s="14">
        <v>10.83319</v>
      </c>
      <c r="C16" s="14">
        <v>10.85736</v>
      </c>
      <c r="D16" s="13">
        <v>39.10624</v>
      </c>
      <c r="E16" s="13">
        <v>39.2333</v>
      </c>
      <c r="F16" s="13">
        <v>24.782260000000001</v>
      </c>
      <c r="G16" s="14">
        <f t="shared" ref="G16:G34" si="6">AVERAGE(B16:C16)</f>
        <v>10.845275000000001</v>
      </c>
      <c r="H16" s="24">
        <f t="shared" ref="H16:H34" si="7">AVERAGE(D16:E16)</f>
        <v>39.16977</v>
      </c>
      <c r="I16" s="35">
        <f t="shared" ref="I16:I34" si="8">G16*H16</f>
        <v>424.80692733675005</v>
      </c>
      <c r="J16" s="40">
        <f t="shared" ref="J16:J34" si="9">H16^2</f>
        <v>1534.2708818528999</v>
      </c>
    </row>
    <row r="17" spans="1:15" x14ac:dyDescent="0.25">
      <c r="A17" s="8">
        <v>8</v>
      </c>
      <c r="B17" s="14">
        <v>10.83877</v>
      </c>
      <c r="C17" s="14">
        <v>10.851179999999999</v>
      </c>
      <c r="D17" s="14">
        <v>39.023180000000004</v>
      </c>
      <c r="E17" s="14">
        <v>39.155430000000003</v>
      </c>
      <c r="F17" s="14">
        <v>24.724930000000001</v>
      </c>
      <c r="G17" s="14">
        <f t="shared" si="6"/>
        <v>10.844975</v>
      </c>
      <c r="H17" s="24">
        <f t="shared" si="7"/>
        <v>39.089305000000003</v>
      </c>
      <c r="I17" s="35">
        <f t="shared" si="8"/>
        <v>423.922535492375</v>
      </c>
      <c r="J17" s="40">
        <f t="shared" si="9"/>
        <v>1527.9737653830252</v>
      </c>
    </row>
    <row r="18" spans="1:15" x14ac:dyDescent="0.25">
      <c r="A18" s="8">
        <v>9</v>
      </c>
      <c r="B18" s="14">
        <v>10.831709999999999</v>
      </c>
      <c r="C18" s="14">
        <v>10.85609</v>
      </c>
      <c r="D18" s="14">
        <v>39.064</v>
      </c>
      <c r="E18" s="14">
        <v>39.178489999999996</v>
      </c>
      <c r="F18" s="14">
        <v>24.672529999999998</v>
      </c>
      <c r="G18" s="14">
        <f t="shared" si="6"/>
        <v>10.8439</v>
      </c>
      <c r="H18" s="24">
        <f t="shared" si="7"/>
        <v>39.121245000000002</v>
      </c>
      <c r="I18" s="35">
        <f t="shared" si="8"/>
        <v>424.22686865550003</v>
      </c>
      <c r="J18" s="40">
        <f t="shared" si="9"/>
        <v>1530.4718103500252</v>
      </c>
    </row>
    <row r="19" spans="1:15" x14ac:dyDescent="0.25">
      <c r="A19" s="8">
        <v>10</v>
      </c>
      <c r="B19" s="14">
        <v>10.839639999999999</v>
      </c>
      <c r="C19" s="14">
        <v>10.85398</v>
      </c>
      <c r="D19" s="13">
        <v>39.133719999999997</v>
      </c>
      <c r="E19" s="13">
        <v>39.227110000000003</v>
      </c>
      <c r="F19" s="13">
        <v>24.62255</v>
      </c>
      <c r="G19" s="14">
        <f t="shared" si="6"/>
        <v>10.84681</v>
      </c>
      <c r="H19" s="24">
        <f t="shared" si="7"/>
        <v>39.180414999999996</v>
      </c>
      <c r="I19" s="35">
        <f t="shared" si="8"/>
        <v>424.98251722614992</v>
      </c>
      <c r="J19" s="40">
        <f t="shared" si="9"/>
        <v>1535.1049195722246</v>
      </c>
    </row>
    <row r="20" spans="1:15" x14ac:dyDescent="0.25">
      <c r="A20" s="8">
        <v>11</v>
      </c>
      <c r="B20" s="14">
        <v>10.836040000000001</v>
      </c>
      <c r="C20" s="14">
        <v>10.853759999999999</v>
      </c>
      <c r="D20" s="14">
        <v>39.115279999999998</v>
      </c>
      <c r="E20" s="14">
        <v>39.215519999999998</v>
      </c>
      <c r="F20" s="14">
        <v>24.582280000000001</v>
      </c>
      <c r="G20" s="14">
        <f t="shared" si="6"/>
        <v>10.844899999999999</v>
      </c>
      <c r="H20" s="24">
        <f t="shared" si="7"/>
        <v>39.165399999999998</v>
      </c>
      <c r="I20" s="35">
        <f t="shared" si="8"/>
        <v>424.74484645999996</v>
      </c>
      <c r="J20" s="40">
        <f t="shared" si="9"/>
        <v>1533.9285571599999</v>
      </c>
    </row>
    <row r="21" spans="1:15" x14ac:dyDescent="0.25">
      <c r="A21" s="8">
        <v>12</v>
      </c>
      <c r="B21" s="14">
        <v>10.833019999999999</v>
      </c>
      <c r="C21" s="14">
        <v>10.84999</v>
      </c>
      <c r="D21" s="14">
        <v>39.04007</v>
      </c>
      <c r="E21" s="14">
        <v>39.150480000000002</v>
      </c>
      <c r="F21" s="14">
        <v>24.535119999999999</v>
      </c>
      <c r="G21" s="14">
        <f t="shared" si="6"/>
        <v>10.841505</v>
      </c>
      <c r="H21" s="24">
        <f t="shared" si="7"/>
        <v>39.095275000000001</v>
      </c>
      <c r="I21" s="35">
        <f t="shared" si="8"/>
        <v>423.85161938887501</v>
      </c>
      <c r="J21" s="40">
        <f t="shared" si="9"/>
        <v>1528.440527325625</v>
      </c>
    </row>
    <row r="22" spans="1:15" x14ac:dyDescent="0.25">
      <c r="A22" s="8">
        <v>13</v>
      </c>
      <c r="B22" s="14">
        <v>10.83109</v>
      </c>
      <c r="C22" s="14">
        <v>10.842610000000001</v>
      </c>
      <c r="D22" s="13">
        <v>39.031230000000001</v>
      </c>
      <c r="E22" s="13">
        <v>39.12979</v>
      </c>
      <c r="F22" s="13">
        <v>24.496639999999999</v>
      </c>
      <c r="G22" s="14">
        <f t="shared" si="6"/>
        <v>10.83685</v>
      </c>
      <c r="H22" s="24">
        <f t="shared" si="7"/>
        <v>39.080510000000004</v>
      </c>
      <c r="I22" s="35">
        <f t="shared" si="8"/>
        <v>423.50962479350005</v>
      </c>
      <c r="J22" s="40">
        <f t="shared" si="9"/>
        <v>1527.2862618601002</v>
      </c>
    </row>
    <row r="23" spans="1:15" x14ac:dyDescent="0.25">
      <c r="A23" s="8">
        <v>14</v>
      </c>
      <c r="B23" s="14">
        <v>10.82634</v>
      </c>
      <c r="C23" s="14">
        <v>10.83924</v>
      </c>
      <c r="D23" s="14">
        <v>38.911830000000002</v>
      </c>
      <c r="E23" s="14">
        <v>39.013100000000001</v>
      </c>
      <c r="F23" s="14">
        <v>24.440329999999999</v>
      </c>
      <c r="G23" s="14">
        <f t="shared" si="6"/>
        <v>10.832789999999999</v>
      </c>
      <c r="H23" s="24">
        <f t="shared" si="7"/>
        <v>38.962465000000002</v>
      </c>
      <c r="I23" s="35">
        <f t="shared" si="8"/>
        <v>422.07220122734998</v>
      </c>
      <c r="J23" s="40">
        <f t="shared" si="9"/>
        <v>1518.0736788762251</v>
      </c>
    </row>
    <row r="24" spans="1:15" x14ac:dyDescent="0.25">
      <c r="A24" s="8">
        <v>15</v>
      </c>
      <c r="B24" s="14">
        <v>10.823639999999999</v>
      </c>
      <c r="C24" s="14">
        <v>10.83718</v>
      </c>
      <c r="D24" s="13">
        <v>38.850709999999999</v>
      </c>
      <c r="E24" s="13">
        <v>38.936860000000003</v>
      </c>
      <c r="F24" s="13">
        <v>24.391999999999999</v>
      </c>
      <c r="G24" s="14">
        <f t="shared" si="6"/>
        <v>10.830410000000001</v>
      </c>
      <c r="H24" s="24">
        <f t="shared" si="7"/>
        <v>38.893785000000001</v>
      </c>
      <c r="I24" s="35">
        <f t="shared" si="8"/>
        <v>421.23563800185002</v>
      </c>
      <c r="J24" s="40">
        <f t="shared" si="9"/>
        <v>1512.7265116262251</v>
      </c>
    </row>
    <row r="25" spans="1:15" x14ac:dyDescent="0.25">
      <c r="A25" s="8">
        <v>16</v>
      </c>
      <c r="B25" s="14">
        <v>10.822950000000001</v>
      </c>
      <c r="C25" s="14">
        <v>10.841100000000001</v>
      </c>
      <c r="D25" s="13">
        <v>38.823189999999997</v>
      </c>
      <c r="E25" s="13">
        <v>38.923560000000002</v>
      </c>
      <c r="F25" s="13">
        <v>24.367229999999999</v>
      </c>
      <c r="G25" s="14">
        <f t="shared" si="6"/>
        <v>10.832025000000002</v>
      </c>
      <c r="H25" s="24">
        <f t="shared" si="7"/>
        <v>38.873374999999996</v>
      </c>
      <c r="I25" s="35">
        <f t="shared" si="8"/>
        <v>421.07736983437502</v>
      </c>
      <c r="J25" s="40">
        <f t="shared" si="9"/>
        <v>1511.1392838906247</v>
      </c>
    </row>
    <row r="26" spans="1:15" x14ac:dyDescent="0.25">
      <c r="A26" s="8">
        <v>17</v>
      </c>
      <c r="B26" s="14">
        <v>10.81888</v>
      </c>
      <c r="C26" s="14">
        <v>10.84013</v>
      </c>
      <c r="D26" s="13">
        <v>38.758209999999998</v>
      </c>
      <c r="E26" s="13">
        <v>38.854669999999999</v>
      </c>
      <c r="F26" s="13">
        <v>24.347850000000001</v>
      </c>
      <c r="G26" s="14">
        <f t="shared" si="6"/>
        <v>10.829505000000001</v>
      </c>
      <c r="H26" s="24">
        <f t="shared" si="7"/>
        <v>38.806439999999995</v>
      </c>
      <c r="I26" s="35">
        <f t="shared" si="8"/>
        <v>420.25453601219999</v>
      </c>
      <c r="J26" s="40">
        <f t="shared" si="9"/>
        <v>1505.9397854735996</v>
      </c>
      <c r="L26" s="22"/>
      <c r="M26" s="22"/>
      <c r="N26" s="22"/>
      <c r="O26" s="22"/>
    </row>
    <row r="27" spans="1:15" x14ac:dyDescent="0.25">
      <c r="A27" s="8">
        <v>18</v>
      </c>
      <c r="B27" s="14">
        <v>10.820069999999999</v>
      </c>
      <c r="C27" s="14">
        <v>10.831060000000001</v>
      </c>
      <c r="D27" s="13">
        <v>38.671059999999997</v>
      </c>
      <c r="E27" s="13">
        <v>38.773560000000003</v>
      </c>
      <c r="F27" s="13">
        <v>24.313310000000001</v>
      </c>
      <c r="G27" s="14">
        <f t="shared" si="6"/>
        <v>10.825565000000001</v>
      </c>
      <c r="H27" s="24">
        <f t="shared" si="7"/>
        <v>38.72231</v>
      </c>
      <c r="I27" s="35">
        <f t="shared" si="8"/>
        <v>419.19088385515005</v>
      </c>
      <c r="J27" s="40">
        <f t="shared" si="9"/>
        <v>1499.4172917361</v>
      </c>
      <c r="L27" s="22"/>
      <c r="M27" s="22"/>
      <c r="N27" s="22"/>
      <c r="O27" s="22"/>
    </row>
    <row r="28" spans="1:15" x14ac:dyDescent="0.25">
      <c r="A28" s="8">
        <v>19</v>
      </c>
      <c r="B28" s="13">
        <v>10.812110000000001</v>
      </c>
      <c r="C28" s="13">
        <v>10.82577</v>
      </c>
      <c r="D28" s="13">
        <v>38.617510000000003</v>
      </c>
      <c r="E28" s="13">
        <v>38.713720000000002</v>
      </c>
      <c r="F28" s="13">
        <v>24.28978</v>
      </c>
      <c r="G28" s="14">
        <f t="shared" si="6"/>
        <v>10.818940000000001</v>
      </c>
      <c r="H28" s="24">
        <f t="shared" si="7"/>
        <v>38.665615000000003</v>
      </c>
      <c r="I28" s="35">
        <f t="shared" si="8"/>
        <v>418.32096874810009</v>
      </c>
      <c r="J28" s="40">
        <f t="shared" si="9"/>
        <v>1495.0297833282252</v>
      </c>
      <c r="L28" s="22"/>
      <c r="M28" s="22"/>
      <c r="N28" s="22"/>
      <c r="O28" s="22"/>
    </row>
    <row r="29" spans="1:15" x14ac:dyDescent="0.25">
      <c r="A29" s="8">
        <v>20</v>
      </c>
      <c r="B29" s="13">
        <v>10.81738</v>
      </c>
      <c r="C29" s="13">
        <v>10.83966</v>
      </c>
      <c r="D29" s="13">
        <v>38.714460000000003</v>
      </c>
      <c r="E29" s="13">
        <v>38.819360000000003</v>
      </c>
      <c r="F29" s="13">
        <v>24.283370000000001</v>
      </c>
      <c r="G29" s="14">
        <f t="shared" si="6"/>
        <v>10.828520000000001</v>
      </c>
      <c r="H29" s="24">
        <f t="shared" si="7"/>
        <v>38.766910000000003</v>
      </c>
      <c r="I29" s="35">
        <f t="shared" si="8"/>
        <v>419.78826027320008</v>
      </c>
      <c r="J29" s="40">
        <f t="shared" si="9"/>
        <v>1502.8733109481002</v>
      </c>
      <c r="L29" s="22"/>
      <c r="M29" s="22"/>
      <c r="N29" s="22"/>
      <c r="O29" s="22"/>
    </row>
    <row r="30" spans="1:15" x14ac:dyDescent="0.25">
      <c r="A30" s="8">
        <v>21</v>
      </c>
      <c r="B30" s="14">
        <v>10.822480000000001</v>
      </c>
      <c r="C30" s="14">
        <v>10.83675</v>
      </c>
      <c r="D30" s="14">
        <v>38.711410000000001</v>
      </c>
      <c r="E30" s="14">
        <v>38.823180000000001</v>
      </c>
      <c r="F30" s="14">
        <v>24.276019999999999</v>
      </c>
      <c r="G30" s="14">
        <f t="shared" si="6"/>
        <v>10.829615</v>
      </c>
      <c r="H30" s="24">
        <f t="shared" si="7"/>
        <v>38.767295000000004</v>
      </c>
      <c r="I30" s="35">
        <f t="shared" si="8"/>
        <v>419.83487944142507</v>
      </c>
      <c r="J30" s="40">
        <f t="shared" si="9"/>
        <v>1502.9031616170253</v>
      </c>
      <c r="L30" s="22"/>
      <c r="M30" s="22"/>
      <c r="N30" s="22"/>
      <c r="O30" s="22"/>
    </row>
    <row r="31" spans="1:15" x14ac:dyDescent="0.25">
      <c r="A31" s="8">
        <v>22</v>
      </c>
      <c r="B31" s="14">
        <v>10.81334</v>
      </c>
      <c r="C31" s="14">
        <v>10.82525</v>
      </c>
      <c r="D31" s="14">
        <v>38.635399999999997</v>
      </c>
      <c r="E31" s="14">
        <v>38.735759999999999</v>
      </c>
      <c r="F31" s="14">
        <v>24.258479999999999</v>
      </c>
      <c r="G31" s="14">
        <f t="shared" si="6"/>
        <v>10.819295</v>
      </c>
      <c r="H31" s="24">
        <f t="shared" si="7"/>
        <v>38.685580000000002</v>
      </c>
      <c r="I31" s="35">
        <f t="shared" si="8"/>
        <v>418.55070226610002</v>
      </c>
      <c r="J31" s="40">
        <f t="shared" si="9"/>
        <v>1496.5740999364002</v>
      </c>
      <c r="L31" s="22"/>
      <c r="M31" s="22"/>
      <c r="N31" s="22"/>
      <c r="O31" s="22"/>
    </row>
    <row r="32" spans="1:15" x14ac:dyDescent="0.25">
      <c r="A32" s="8">
        <v>23</v>
      </c>
      <c r="B32" s="14">
        <v>10.810919999999999</v>
      </c>
      <c r="C32" s="14">
        <v>10.828799999999999</v>
      </c>
      <c r="D32" s="14">
        <v>38.52769</v>
      </c>
      <c r="E32" s="14">
        <v>38.62867</v>
      </c>
      <c r="F32" s="14">
        <v>24.24034</v>
      </c>
      <c r="G32" s="14">
        <f t="shared" si="6"/>
        <v>10.819859999999998</v>
      </c>
      <c r="H32" s="24">
        <f t="shared" si="7"/>
        <v>38.578180000000003</v>
      </c>
      <c r="I32" s="35">
        <f t="shared" si="8"/>
        <v>417.41050665479997</v>
      </c>
      <c r="J32" s="40">
        <f t="shared" si="9"/>
        <v>1488.2759721124003</v>
      </c>
      <c r="L32" s="22"/>
      <c r="M32" s="22"/>
      <c r="N32" s="22"/>
      <c r="O32" s="22"/>
    </row>
    <row r="33" spans="1:15" x14ac:dyDescent="0.25">
      <c r="A33" s="8">
        <v>24</v>
      </c>
      <c r="B33" s="14">
        <v>10.816700000000001</v>
      </c>
      <c r="C33" s="14">
        <v>10.827920000000001</v>
      </c>
      <c r="D33" s="14">
        <v>38.593780000000002</v>
      </c>
      <c r="E33" s="14">
        <v>38.70879</v>
      </c>
      <c r="F33" s="14">
        <v>24.248709999999999</v>
      </c>
      <c r="G33" s="14">
        <f t="shared" si="6"/>
        <v>10.822310000000002</v>
      </c>
      <c r="H33" s="24">
        <f t="shared" si="7"/>
        <v>38.651285000000001</v>
      </c>
      <c r="I33" s="35">
        <f t="shared" si="8"/>
        <v>418.29618816835006</v>
      </c>
      <c r="J33" s="40">
        <f t="shared" si="9"/>
        <v>1493.9218321512251</v>
      </c>
      <c r="L33" s="22"/>
      <c r="M33" s="22"/>
      <c r="N33" s="22"/>
      <c r="O33" s="22"/>
    </row>
    <row r="34" spans="1:15" x14ac:dyDescent="0.25">
      <c r="A34" s="8">
        <v>25</v>
      </c>
      <c r="B34" s="14">
        <v>10.81338</v>
      </c>
      <c r="C34" s="14">
        <v>10.83588</v>
      </c>
      <c r="D34" s="14">
        <v>38.546030000000002</v>
      </c>
      <c r="E34" s="14">
        <v>38.652979999999999</v>
      </c>
      <c r="F34" s="14">
        <v>24.240220000000001</v>
      </c>
      <c r="G34" s="14">
        <f t="shared" si="6"/>
        <v>10.824629999999999</v>
      </c>
      <c r="H34" s="24">
        <f t="shared" si="7"/>
        <v>38.599505000000001</v>
      </c>
      <c r="I34" s="35">
        <f t="shared" si="8"/>
        <v>417.82535980814998</v>
      </c>
      <c r="J34" s="40">
        <f t="shared" si="9"/>
        <v>1489.921786245025</v>
      </c>
      <c r="L34" s="22"/>
      <c r="M34" s="22"/>
      <c r="N34" s="22"/>
      <c r="O34" s="22"/>
    </row>
    <row r="35" spans="1:15" x14ac:dyDescent="0.25">
      <c r="A35" s="8"/>
      <c r="B35" s="14">
        <v>10.809570000000001</v>
      </c>
      <c r="C35" s="14">
        <v>10.83141</v>
      </c>
      <c r="D35" s="14">
        <v>38.647010000000002</v>
      </c>
      <c r="E35" s="14">
        <v>38.750129999999999</v>
      </c>
      <c r="F35" s="14">
        <v>24.25048</v>
      </c>
      <c r="G35" s="14">
        <f t="shared" ref="G35:G42" si="10">AVERAGE(B35:C35)</f>
        <v>10.820489999999999</v>
      </c>
      <c r="H35" s="24">
        <f t="shared" ref="H35:H42" si="11">AVERAGE(D35:E35)</f>
        <v>38.698570000000004</v>
      </c>
      <c r="I35" s="35">
        <f t="shared" ref="I35:I42" si="12">G35*H35</f>
        <v>418.7374896993</v>
      </c>
      <c r="J35" s="40">
        <f t="shared" ref="J35:J42" si="13">H35^2</f>
        <v>1497.5793200449002</v>
      </c>
      <c r="L35" s="22"/>
      <c r="M35" s="22"/>
      <c r="N35" s="22"/>
      <c r="O35" s="22"/>
    </row>
    <row r="36" spans="1:15" x14ac:dyDescent="0.25">
      <c r="A36" s="8"/>
      <c r="B36" s="14">
        <v>10.815480000000001</v>
      </c>
      <c r="C36" s="14">
        <v>10.83577</v>
      </c>
      <c r="D36" s="14">
        <v>38.636870000000002</v>
      </c>
      <c r="E36" s="14">
        <v>38.759529999999998</v>
      </c>
      <c r="F36" s="14">
        <v>24.270489999999999</v>
      </c>
      <c r="G36" s="14">
        <f t="shared" si="10"/>
        <v>10.825625</v>
      </c>
      <c r="H36" s="24">
        <f t="shared" si="11"/>
        <v>38.6982</v>
      </c>
      <c r="I36" s="35">
        <f t="shared" si="12"/>
        <v>418.93220137500003</v>
      </c>
      <c r="J36" s="40">
        <f t="shared" si="13"/>
        <v>1497.5506832399999</v>
      </c>
      <c r="L36" s="22"/>
      <c r="M36" s="22"/>
      <c r="N36" s="22"/>
      <c r="O36" s="22"/>
    </row>
    <row r="37" spans="1:15" x14ac:dyDescent="0.25">
      <c r="A37" s="8"/>
      <c r="B37" s="14">
        <v>10.815390000000001</v>
      </c>
      <c r="C37" s="14">
        <v>10.83371</v>
      </c>
      <c r="D37" s="14">
        <v>38.571719999999999</v>
      </c>
      <c r="E37" s="14">
        <v>38.677199999999999</v>
      </c>
      <c r="F37" s="14">
        <v>24.288879999999999</v>
      </c>
      <c r="G37" s="14">
        <f t="shared" si="10"/>
        <v>10.82455</v>
      </c>
      <c r="H37" s="24">
        <f t="shared" si="11"/>
        <v>38.624459999999999</v>
      </c>
      <c r="I37" s="35">
        <f t="shared" si="12"/>
        <v>418.09239849300002</v>
      </c>
      <c r="J37" s="40">
        <f t="shared" si="13"/>
        <v>1491.8489102915999</v>
      </c>
      <c r="L37" s="22"/>
      <c r="M37" s="22"/>
      <c r="N37" s="22"/>
      <c r="O37" s="22"/>
    </row>
    <row r="38" spans="1:15" x14ac:dyDescent="0.25">
      <c r="A38" s="8"/>
      <c r="B38" s="14">
        <v>10.80246</v>
      </c>
      <c r="C38" s="14">
        <v>10.82062</v>
      </c>
      <c r="D38" s="14">
        <v>38.424059999999997</v>
      </c>
      <c r="E38" s="14">
        <v>38.523560000000003</v>
      </c>
      <c r="F38" s="14">
        <v>24.29101</v>
      </c>
      <c r="G38" s="14">
        <f t="shared" si="10"/>
        <v>10.811540000000001</v>
      </c>
      <c r="H38" s="24">
        <f t="shared" si="11"/>
        <v>38.47381</v>
      </c>
      <c r="I38" s="35">
        <f t="shared" si="12"/>
        <v>415.96113576740004</v>
      </c>
      <c r="J38" s="40">
        <f t="shared" si="13"/>
        <v>1480.2340559161</v>
      </c>
      <c r="L38" s="22"/>
      <c r="M38" s="22"/>
      <c r="N38" s="22"/>
      <c r="O38" s="22"/>
    </row>
    <row r="39" spans="1:15" x14ac:dyDescent="0.25">
      <c r="A39" s="8"/>
      <c r="B39" s="14">
        <v>10.80897</v>
      </c>
      <c r="C39" s="14">
        <v>10.82005</v>
      </c>
      <c r="D39" s="14">
        <v>38.426369999999999</v>
      </c>
      <c r="E39" s="14">
        <v>38.506799999999998</v>
      </c>
      <c r="F39" s="14">
        <v>24.289929999999998</v>
      </c>
      <c r="G39" s="14">
        <f t="shared" si="10"/>
        <v>10.81451</v>
      </c>
      <c r="H39" s="24">
        <f t="shared" si="11"/>
        <v>38.466584999999995</v>
      </c>
      <c r="I39" s="35">
        <f t="shared" si="12"/>
        <v>415.99726814834997</v>
      </c>
      <c r="J39" s="40">
        <f t="shared" si="13"/>
        <v>1479.6781615622247</v>
      </c>
      <c r="L39" s="22"/>
      <c r="M39" s="22"/>
      <c r="N39" s="22"/>
      <c r="O39" s="22"/>
    </row>
    <row r="40" spans="1:15" x14ac:dyDescent="0.25">
      <c r="A40" s="8"/>
      <c r="B40" s="14">
        <v>10.803050000000001</v>
      </c>
      <c r="C40" s="14">
        <v>10.817780000000001</v>
      </c>
      <c r="D40" s="14">
        <v>38.321399999999997</v>
      </c>
      <c r="E40" s="14">
        <v>38.40437</v>
      </c>
      <c r="F40" s="14">
        <v>24.284890000000001</v>
      </c>
      <c r="G40" s="14">
        <f t="shared" si="10"/>
        <v>10.810415000000001</v>
      </c>
      <c r="H40" s="24">
        <f t="shared" si="11"/>
        <v>38.362884999999999</v>
      </c>
      <c r="I40" s="35">
        <f t="shared" si="12"/>
        <v>414.71870744727499</v>
      </c>
      <c r="J40" s="40">
        <f t="shared" si="13"/>
        <v>1471.7109455232248</v>
      </c>
      <c r="L40" s="22"/>
      <c r="M40" s="22"/>
      <c r="N40" s="22"/>
      <c r="O40" s="22"/>
    </row>
    <row r="41" spans="1:15" x14ac:dyDescent="0.25">
      <c r="A41" s="8"/>
      <c r="B41" s="14">
        <v>10.799060000000001</v>
      </c>
      <c r="C41" s="14">
        <v>10.79434</v>
      </c>
      <c r="D41" s="14">
        <v>37.993510000000001</v>
      </c>
      <c r="E41" s="14">
        <v>38.134169999999997</v>
      </c>
      <c r="F41" s="14">
        <v>24.305949999999999</v>
      </c>
      <c r="G41" s="14">
        <f t="shared" si="10"/>
        <v>10.796700000000001</v>
      </c>
      <c r="H41" s="24">
        <f t="shared" si="11"/>
        <v>38.063839999999999</v>
      </c>
      <c r="I41" s="35">
        <f t="shared" si="12"/>
        <v>410.96386132800006</v>
      </c>
      <c r="J41" s="40">
        <f t="shared" si="13"/>
        <v>1448.8559155455998</v>
      </c>
      <c r="L41" s="22"/>
      <c r="M41" s="22"/>
      <c r="N41" s="22"/>
      <c r="O41" s="22"/>
    </row>
    <row r="42" spans="1:15" x14ac:dyDescent="0.25">
      <c r="A42" s="8"/>
      <c r="B42" s="14">
        <v>10.79457</v>
      </c>
      <c r="C42" s="14">
        <v>10.819240000000001</v>
      </c>
      <c r="D42" s="14">
        <v>38.053930000000001</v>
      </c>
      <c r="E42" s="14">
        <v>38.156790000000001</v>
      </c>
      <c r="F42" s="14">
        <v>24.388169999999999</v>
      </c>
      <c r="G42" s="14">
        <f t="shared" si="10"/>
        <v>10.806905</v>
      </c>
      <c r="H42" s="24">
        <f t="shared" si="11"/>
        <v>38.105360000000005</v>
      </c>
      <c r="I42" s="35">
        <f t="shared" si="12"/>
        <v>411.80100551080005</v>
      </c>
      <c r="J42" s="40">
        <f t="shared" si="13"/>
        <v>1452.0184607296003</v>
      </c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10.82795</v>
      </c>
      <c r="C4" s="23">
        <f t="shared" si="0"/>
        <v>10.840514444444445</v>
      </c>
      <c r="D4" s="23">
        <f t="shared" si="0"/>
        <v>38.750231111111106</v>
      </c>
      <c r="E4" s="23">
        <f t="shared" si="0"/>
        <v>38.5169</v>
      </c>
      <c r="F4" s="23">
        <f t="shared" si="0"/>
        <v>24.522346666666671</v>
      </c>
      <c r="G4" s="23">
        <f t="shared" si="0"/>
        <v>10.834232222222221</v>
      </c>
      <c r="H4" s="6">
        <f t="shared" si="0"/>
        <v>38.633565555555556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1.1297418953017656E-2</v>
      </c>
      <c r="C5" s="23">
        <f t="shared" si="1"/>
        <v>4.3198498848661303E-2</v>
      </c>
      <c r="D5" s="23">
        <f t="shared" si="1"/>
        <v>0.27871307640853704</v>
      </c>
      <c r="E5" s="23">
        <f t="shared" si="1"/>
        <v>0.29854963762329428</v>
      </c>
      <c r="F5" s="23">
        <f t="shared" si="1"/>
        <v>0.20410142840019482</v>
      </c>
      <c r="G5" s="23">
        <f t="shared" si="1"/>
        <v>2.3027501779273641E-2</v>
      </c>
      <c r="H5" s="6">
        <f t="shared" si="1"/>
        <v>0.28827781037183098</v>
      </c>
      <c r="I5" s="23">
        <f>AVERAGE(G10:G331)</f>
        <v>10.834232222222221</v>
      </c>
      <c r="J5" s="23">
        <f>AVERAGE(H10:H331)</f>
        <v>38.633565555555556</v>
      </c>
      <c r="K5" s="23">
        <f>AVERAGE(I10:I331)</f>
        <v>418.56710925739162</v>
      </c>
      <c r="L5" s="23">
        <f>AVERAGE(J10:J331)</f>
        <v>1492.6262578429223</v>
      </c>
      <c r="M5" s="8">
        <v>20</v>
      </c>
      <c r="N5" s="23">
        <f>B$4+$J$6*($M5-D$4)</f>
        <v>10.2978448054499</v>
      </c>
      <c r="O5" s="23">
        <f>C$4+$J$6*($M5-E$4)</f>
        <v>10.317005970399665</v>
      </c>
      <c r="P5" s="6">
        <f>$L$6+$J$6*$M5</f>
        <v>10.307425387954641</v>
      </c>
    </row>
    <row r="6" spans="1:16" x14ac:dyDescent="0.25">
      <c r="A6" s="9" t="s">
        <v>79</v>
      </c>
      <c r="B6" s="10">
        <f>B4+$J$6*($B$1-D4)</f>
        <v>10.806739519619445</v>
      </c>
      <c r="C6" s="10">
        <f>C4+$J$6*($B$1-E4)</f>
        <v>10.825900684569209</v>
      </c>
      <c r="D6" s="10">
        <f>$B$1</f>
        <v>38</v>
      </c>
      <c r="E6" s="10">
        <f>$B$1</f>
        <v>38</v>
      </c>
      <c r="F6" s="10">
        <f>F4</f>
        <v>24.522346666666671</v>
      </c>
      <c r="G6" s="44">
        <f>AVERAGE(B6:C6)</f>
        <v>10.816320102094327</v>
      </c>
      <c r="H6" s="7">
        <f>$B$1</f>
        <v>38</v>
      </c>
      <c r="I6" s="10" t="s">
        <v>71</v>
      </c>
      <c r="J6" s="37">
        <f>(K5-I5*J5)/(L5-J5^2)</f>
        <v>2.8271928564974676E-2</v>
      </c>
      <c r="K6" s="10" t="s">
        <v>72</v>
      </c>
      <c r="L6" s="10">
        <f>(L5*I5-K5*J5)/(L5-J5^2)</f>
        <v>9.7419868166551478</v>
      </c>
      <c r="M6" s="9">
        <v>50</v>
      </c>
      <c r="N6" s="10">
        <f>B$4+$J$6*($M6-D$4)</f>
        <v>11.146002662399141</v>
      </c>
      <c r="O6" s="10">
        <f>C$4+$J$6*($M6-E$4)</f>
        <v>11.165163827348906</v>
      </c>
      <c r="P6" s="7">
        <f>$L$6+$J$6*$M6</f>
        <v>11.155583244903882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4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45" t="s">
        <v>73</v>
      </c>
      <c r="J8" s="14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45">
        <v>1</v>
      </c>
      <c r="B10" s="42">
        <v>10.80101</v>
      </c>
      <c r="C10" s="42">
        <v>10.856920000000001</v>
      </c>
      <c r="D10" s="42">
        <v>38.05733</v>
      </c>
      <c r="E10" s="42">
        <v>37.788049999999998</v>
      </c>
      <c r="F10" s="42">
        <v>24.199480000000001</v>
      </c>
      <c r="G10" s="42">
        <f t="shared" ref="G10:G11" si="2">AVERAGE(B10:C10)</f>
        <v>10.828965</v>
      </c>
      <c r="H10" s="43">
        <f t="shared" ref="H10:H11" si="3">AVERAGE(D10:E10)</f>
        <v>37.922690000000003</v>
      </c>
      <c r="I10" s="38">
        <f t="shared" ref="I10:I11" si="4">G10*H10</f>
        <v>410.66348271585002</v>
      </c>
      <c r="J10" s="39">
        <f t="shared" ref="J10:J11" si="5">H10^2</f>
        <v>1438.1304168361003</v>
      </c>
    </row>
    <row r="11" spans="1:16" x14ac:dyDescent="0.25">
      <c r="A11" s="8">
        <v>2</v>
      </c>
      <c r="B11" s="14">
        <v>10.82499</v>
      </c>
      <c r="C11" s="14">
        <v>10.80918</v>
      </c>
      <c r="D11" s="13">
        <v>38.642580000000002</v>
      </c>
      <c r="E11" s="13">
        <v>38.355629999999998</v>
      </c>
      <c r="F11" s="13">
        <v>24.293230000000001</v>
      </c>
      <c r="G11" s="14">
        <f t="shared" si="2"/>
        <v>10.817084999999999</v>
      </c>
      <c r="H11" s="24">
        <f t="shared" si="3"/>
        <v>38.499105</v>
      </c>
      <c r="I11" s="35">
        <f t="shared" si="4"/>
        <v>416.44809120892495</v>
      </c>
      <c r="J11" s="40">
        <f t="shared" si="5"/>
        <v>1482.1810858010251</v>
      </c>
      <c r="L11" s="5"/>
    </row>
    <row r="12" spans="1:16" x14ac:dyDescent="0.25">
      <c r="A12" s="8">
        <v>3</v>
      </c>
      <c r="B12" s="14">
        <v>10.826449999999999</v>
      </c>
      <c r="C12" s="14">
        <v>10.83478</v>
      </c>
      <c r="D12" s="14">
        <v>38.795319999999997</v>
      </c>
      <c r="E12" s="14">
        <v>38.529850000000003</v>
      </c>
      <c r="F12" s="14">
        <v>24.37246</v>
      </c>
      <c r="G12" s="14">
        <f t="shared" ref="G12:G14" si="6">AVERAGE(B12:C12)</f>
        <v>10.830615</v>
      </c>
      <c r="H12" s="24">
        <f t="shared" ref="H12:H14" si="7">AVERAGE(D12:E12)</f>
        <v>38.662585</v>
      </c>
      <c r="I12" s="35">
        <f t="shared" ref="I12:I14" si="8">G12*H12</f>
        <v>418.739573039775</v>
      </c>
      <c r="J12" s="40">
        <f t="shared" ref="J12:J14" si="9">H12^2</f>
        <v>1494.7954788822251</v>
      </c>
    </row>
    <row r="13" spans="1:16" x14ac:dyDescent="0.25">
      <c r="A13" s="8">
        <v>4</v>
      </c>
      <c r="B13" s="14">
        <v>10.826790000000001</v>
      </c>
      <c r="C13" s="14">
        <v>10.80147</v>
      </c>
      <c r="D13" s="13">
        <v>38.783459999999998</v>
      </c>
      <c r="E13" s="13">
        <v>38.55565</v>
      </c>
      <c r="F13" s="13">
        <v>24.464500000000001</v>
      </c>
      <c r="G13" s="14">
        <f t="shared" si="6"/>
        <v>10.81413</v>
      </c>
      <c r="H13" s="24">
        <f t="shared" si="7"/>
        <v>38.669555000000003</v>
      </c>
      <c r="I13" s="35">
        <f t="shared" si="8"/>
        <v>418.17759481215006</v>
      </c>
      <c r="J13" s="40">
        <f t="shared" si="9"/>
        <v>1495.3344838980252</v>
      </c>
    </row>
    <row r="14" spans="1:16" x14ac:dyDescent="0.25">
      <c r="A14" s="8">
        <v>5</v>
      </c>
      <c r="B14" s="14">
        <v>10.833030000000001</v>
      </c>
      <c r="C14" s="14">
        <v>10.78548</v>
      </c>
      <c r="D14" s="13">
        <v>38.812480000000001</v>
      </c>
      <c r="E14" s="13">
        <v>38.612749999999998</v>
      </c>
      <c r="F14" s="13">
        <v>24.543869999999998</v>
      </c>
      <c r="G14" s="14">
        <f t="shared" si="6"/>
        <v>10.809255</v>
      </c>
      <c r="H14" s="24">
        <f t="shared" si="7"/>
        <v>38.712615</v>
      </c>
      <c r="I14" s="35">
        <f t="shared" si="8"/>
        <v>418.45452725182503</v>
      </c>
      <c r="J14" s="40">
        <f t="shared" si="9"/>
        <v>1498.6665601382249</v>
      </c>
    </row>
    <row r="15" spans="1:16" x14ac:dyDescent="0.25">
      <c r="A15" s="8">
        <v>6</v>
      </c>
      <c r="B15" s="14">
        <v>10.82985</v>
      </c>
      <c r="C15" s="14">
        <v>10.806609999999999</v>
      </c>
      <c r="D15" s="13">
        <v>38.826990000000002</v>
      </c>
      <c r="E15" s="13">
        <v>38.637999999999998</v>
      </c>
      <c r="F15" s="13">
        <v>24.615020000000001</v>
      </c>
      <c r="G15" s="14">
        <f t="shared" ref="G15:G16" si="10">AVERAGE(B15:C15)</f>
        <v>10.81823</v>
      </c>
      <c r="H15" s="24">
        <f t="shared" ref="H15:H16" si="11">AVERAGE(D15:E15)</f>
        <v>38.732495</v>
      </c>
      <c r="I15" s="35">
        <f t="shared" ref="I15:I16" si="12">G15*H15</f>
        <v>419.01703938384998</v>
      </c>
      <c r="J15" s="40">
        <f t="shared" ref="J15:J16" si="13">H15^2</f>
        <v>1500.2061689250249</v>
      </c>
    </row>
    <row r="16" spans="1:16" x14ac:dyDescent="0.25">
      <c r="A16" s="8">
        <v>7</v>
      </c>
      <c r="B16" s="14">
        <v>10.832190000000001</v>
      </c>
      <c r="C16" s="14">
        <v>10.90958</v>
      </c>
      <c r="D16" s="13">
        <v>38.897889999999997</v>
      </c>
      <c r="E16" s="13">
        <v>38.699240000000003</v>
      </c>
      <c r="F16" s="13">
        <v>24.695239999999998</v>
      </c>
      <c r="G16" s="14">
        <f t="shared" si="10"/>
        <v>10.870885000000001</v>
      </c>
      <c r="H16" s="24">
        <f t="shared" si="11"/>
        <v>38.798564999999996</v>
      </c>
      <c r="I16" s="35">
        <f t="shared" si="12"/>
        <v>421.77473828002502</v>
      </c>
      <c r="J16" s="40">
        <f t="shared" si="13"/>
        <v>1505.3286460592246</v>
      </c>
    </row>
    <row r="17" spans="1:15" x14ac:dyDescent="0.25">
      <c r="A17" s="8">
        <v>8</v>
      </c>
      <c r="B17" s="14">
        <v>10.8406</v>
      </c>
      <c r="C17" s="14">
        <v>10.88198</v>
      </c>
      <c r="D17" s="14">
        <v>38.977510000000002</v>
      </c>
      <c r="E17" s="14">
        <v>38.75432</v>
      </c>
      <c r="F17" s="14">
        <v>24.752420000000001</v>
      </c>
      <c r="G17" s="14">
        <f t="shared" ref="G17:G18" si="14">AVERAGE(B17:C17)</f>
        <v>10.86129</v>
      </c>
      <c r="H17" s="24">
        <f t="shared" ref="H17:H18" si="15">AVERAGE(D17:E17)</f>
        <v>38.865915000000001</v>
      </c>
      <c r="I17" s="35">
        <f t="shared" ref="I17:I18" si="16">G17*H17</f>
        <v>422.13397393035001</v>
      </c>
      <c r="J17" s="40">
        <f t="shared" ref="J17:J18" si="17">H17^2</f>
        <v>1510.5593487872252</v>
      </c>
    </row>
    <row r="18" spans="1:15" x14ac:dyDescent="0.25">
      <c r="A18" s="8">
        <v>9</v>
      </c>
      <c r="B18" s="14">
        <v>10.836639999999999</v>
      </c>
      <c r="C18" s="14">
        <v>10.878629999999999</v>
      </c>
      <c r="D18" s="14">
        <v>38.95852</v>
      </c>
      <c r="E18" s="14">
        <v>38.718609999999998</v>
      </c>
      <c r="F18" s="14">
        <v>24.764900000000001</v>
      </c>
      <c r="G18" s="14">
        <f t="shared" si="14"/>
        <v>10.857634999999998</v>
      </c>
      <c r="H18" s="24">
        <f t="shared" si="15"/>
        <v>38.838565000000003</v>
      </c>
      <c r="I18" s="35">
        <f t="shared" si="16"/>
        <v>421.69496269377498</v>
      </c>
      <c r="J18" s="40">
        <f t="shared" si="17"/>
        <v>1508.4341312592253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12.959506666666668</v>
      </c>
      <c r="C4" s="23">
        <f t="shared" si="0"/>
        <v>12.988161666666668</v>
      </c>
      <c r="D4" s="23">
        <f t="shared" si="0"/>
        <v>39.016235000000002</v>
      </c>
      <c r="E4" s="23">
        <f t="shared" si="0"/>
        <v>38.977803333333334</v>
      </c>
      <c r="F4" s="23">
        <f t="shared" si="0"/>
        <v>24.694393333333334</v>
      </c>
      <c r="G4" s="23">
        <f t="shared" si="0"/>
        <v>12.973834166666668</v>
      </c>
      <c r="H4" s="6">
        <f t="shared" si="0"/>
        <v>38.997019166666668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1.237860681444687E-2</v>
      </c>
      <c r="C5" s="23">
        <f t="shared" si="1"/>
        <v>1.0281376204898855E-2</v>
      </c>
      <c r="D5" s="23">
        <f t="shared" si="1"/>
        <v>0.20411722384453343</v>
      </c>
      <c r="E5" s="23">
        <f t="shared" si="1"/>
        <v>0.20627810176232192</v>
      </c>
      <c r="F5" s="23">
        <f t="shared" si="1"/>
        <v>5.955843640213139E-2</v>
      </c>
      <c r="G5" s="23">
        <f t="shared" si="1"/>
        <v>1.1244067509876689E-2</v>
      </c>
      <c r="H5" s="6">
        <f t="shared" si="1"/>
        <v>0.20416828731261288</v>
      </c>
      <c r="I5" s="23">
        <f>AVERAGE(G10:G331)</f>
        <v>12.973834166666668</v>
      </c>
      <c r="J5" s="23">
        <f>AVERAGE(H10:H331)</f>
        <v>38.997019166666668</v>
      </c>
      <c r="K5" s="23">
        <f>AVERAGE(I10:I331)</f>
        <v>505.94272656208335</v>
      </c>
      <c r="L5" s="23">
        <f>AVERAGE(J10:J331)</f>
        <v>1520.8022411266545</v>
      </c>
      <c r="M5" s="8">
        <v>20</v>
      </c>
      <c r="N5" s="23">
        <f>B$4+$J$6*($M5-D$4)</f>
        <v>11.937508461373593</v>
      </c>
      <c r="O5" s="23">
        <f>C$4+$J$6*($M5-E$4)</f>
        <v>11.968228911993013</v>
      </c>
      <c r="P5" s="6">
        <f>$L$6+$J$6*$M5</f>
        <v>11.952868686660405</v>
      </c>
    </row>
    <row r="6" spans="1:16" x14ac:dyDescent="0.25">
      <c r="A6" s="9" t="s">
        <v>79</v>
      </c>
      <c r="B6" s="10">
        <f>B4+$J$6*($B$1-D4)</f>
        <v>12.904890684788235</v>
      </c>
      <c r="C6" s="10">
        <f>C4+$J$6*($B$1-E4)</f>
        <v>12.935611135407655</v>
      </c>
      <c r="D6" s="10">
        <f>$B$1</f>
        <v>38</v>
      </c>
      <c r="E6" s="10">
        <f>$B$1</f>
        <v>38</v>
      </c>
      <c r="F6" s="10">
        <f>F4</f>
        <v>24.694393333333334</v>
      </c>
      <c r="G6" s="44">
        <f>AVERAGE(B6:C6)</f>
        <v>12.920250910097945</v>
      </c>
      <c r="H6" s="7">
        <f>$B$1</f>
        <v>38</v>
      </c>
      <c r="I6" s="10" t="s">
        <v>71</v>
      </c>
      <c r="J6" s="37">
        <f>(K5-I5*J5)/(L5-J5^2)</f>
        <v>5.3743456856369026E-2</v>
      </c>
      <c r="K6" s="10" t="s">
        <v>72</v>
      </c>
      <c r="L6" s="10">
        <f>(L5*I5-K5*J5)/(L5-J5^2)</f>
        <v>10.877999549533024</v>
      </c>
      <c r="M6" s="9">
        <v>50</v>
      </c>
      <c r="N6" s="10">
        <f>B$4+$J$6*($M6-D$4)</f>
        <v>13.549812167064664</v>
      </c>
      <c r="O6" s="10">
        <f>C$4+$J$6*($M6-E$4)</f>
        <v>13.580532617684083</v>
      </c>
      <c r="P6" s="7">
        <f>$L$6+$J$6*$M6</f>
        <v>13.565172392351476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50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50" t="s">
        <v>73</v>
      </c>
      <c r="J8" s="51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50">
        <v>1</v>
      </c>
      <c r="B10" s="42">
        <v>12.9353</v>
      </c>
      <c r="C10" s="42">
        <v>12.96907</v>
      </c>
      <c r="D10" s="42">
        <v>38.621810000000004</v>
      </c>
      <c r="E10" s="42">
        <v>38.58399</v>
      </c>
      <c r="F10" s="42">
        <v>24.627690000000001</v>
      </c>
      <c r="G10" s="42">
        <f t="shared" ref="G10:G15" si="2">AVERAGE(B10:C10)</f>
        <v>12.952185</v>
      </c>
      <c r="H10" s="43">
        <f t="shared" ref="H10:H15" si="3">AVERAGE(D10:E10)</f>
        <v>38.602900000000005</v>
      </c>
      <c r="I10" s="38">
        <f t="shared" ref="I10:I15" si="4">G10*H10</f>
        <v>499.99190233650006</v>
      </c>
      <c r="J10" s="39">
        <f t="shared" ref="J10:J15" si="5">H10^2</f>
        <v>1490.1838884100005</v>
      </c>
    </row>
    <row r="11" spans="1:16" x14ac:dyDescent="0.25">
      <c r="A11" s="8">
        <v>2</v>
      </c>
      <c r="B11" s="14">
        <v>12.9575</v>
      </c>
      <c r="C11" s="14">
        <v>12.98644</v>
      </c>
      <c r="D11" s="13">
        <v>38.965910000000001</v>
      </c>
      <c r="E11" s="13">
        <v>38.928910000000002</v>
      </c>
      <c r="F11" s="13">
        <v>24.644939999999998</v>
      </c>
      <c r="G11" s="14">
        <f t="shared" si="2"/>
        <v>12.971969999999999</v>
      </c>
      <c r="H11" s="24">
        <f t="shared" si="3"/>
        <v>38.947410000000005</v>
      </c>
      <c r="I11" s="35">
        <f t="shared" si="4"/>
        <v>505.2246340977</v>
      </c>
      <c r="J11" s="40">
        <f t="shared" si="5"/>
        <v>1516.9007457081004</v>
      </c>
      <c r="L11" s="5"/>
    </row>
    <row r="12" spans="1:16" x14ac:dyDescent="0.25">
      <c r="A12" s="8">
        <v>3</v>
      </c>
      <c r="B12" s="14">
        <v>12.9663</v>
      </c>
      <c r="C12" s="14">
        <v>12.994109999999999</v>
      </c>
      <c r="D12" s="14">
        <v>39.130159999999997</v>
      </c>
      <c r="E12" s="14">
        <v>39.023159999999997</v>
      </c>
      <c r="F12" s="14">
        <v>24.664429999999999</v>
      </c>
      <c r="G12" s="14">
        <f t="shared" si="2"/>
        <v>12.980205</v>
      </c>
      <c r="H12" s="24">
        <f t="shared" si="3"/>
        <v>39.076659999999997</v>
      </c>
      <c r="I12" s="35">
        <f t="shared" si="4"/>
        <v>507.22305751529996</v>
      </c>
      <c r="J12" s="40">
        <f t="shared" si="5"/>
        <v>1526.9853567555997</v>
      </c>
    </row>
    <row r="13" spans="1:16" x14ac:dyDescent="0.25">
      <c r="A13" s="8">
        <v>4</v>
      </c>
      <c r="B13" s="14">
        <v>12.96767</v>
      </c>
      <c r="C13" s="14">
        <v>12.99884</v>
      </c>
      <c r="D13" s="13">
        <v>39.145150000000001</v>
      </c>
      <c r="E13" s="13">
        <v>39.090890000000002</v>
      </c>
      <c r="F13" s="13">
        <v>24.70768</v>
      </c>
      <c r="G13" s="14">
        <f t="shared" si="2"/>
        <v>12.983255</v>
      </c>
      <c r="H13" s="24">
        <f t="shared" si="3"/>
        <v>39.118020000000001</v>
      </c>
      <c r="I13" s="35">
        <f t="shared" si="4"/>
        <v>507.87922875510003</v>
      </c>
      <c r="J13" s="40">
        <f t="shared" si="5"/>
        <v>1530.2194887204</v>
      </c>
    </row>
    <row r="14" spans="1:16" x14ac:dyDescent="0.25">
      <c r="A14" s="8">
        <v>5</v>
      </c>
      <c r="B14" s="14">
        <v>12.96522</v>
      </c>
      <c r="C14" s="14">
        <v>12.99146</v>
      </c>
      <c r="D14" s="13">
        <v>39.106380000000001</v>
      </c>
      <c r="E14" s="13">
        <v>39.116390000000003</v>
      </c>
      <c r="F14" s="13">
        <v>24.739080000000001</v>
      </c>
      <c r="G14" s="14">
        <f t="shared" si="2"/>
        <v>12.978339999999999</v>
      </c>
      <c r="H14" s="24">
        <f t="shared" si="3"/>
        <v>39.111384999999999</v>
      </c>
      <c r="I14" s="35">
        <f t="shared" si="4"/>
        <v>507.60085240089995</v>
      </c>
      <c r="J14" s="40">
        <f t="shared" si="5"/>
        <v>1529.7004366182248</v>
      </c>
    </row>
    <row r="15" spans="1:16" x14ac:dyDescent="0.25">
      <c r="A15" s="8">
        <v>6</v>
      </c>
      <c r="B15" s="14">
        <v>12.96505</v>
      </c>
      <c r="C15" s="14">
        <v>12.989050000000001</v>
      </c>
      <c r="D15" s="13">
        <v>39.128</v>
      </c>
      <c r="E15" s="13">
        <v>39.123480000000001</v>
      </c>
      <c r="F15" s="13">
        <v>24.782540000000001</v>
      </c>
      <c r="G15" s="14">
        <f t="shared" si="2"/>
        <v>12.97705</v>
      </c>
      <c r="H15" s="24">
        <f t="shared" si="3"/>
        <v>39.12574</v>
      </c>
      <c r="I15" s="35">
        <f t="shared" si="4"/>
        <v>507.73668426699999</v>
      </c>
      <c r="J15" s="40">
        <f t="shared" si="5"/>
        <v>1530.8235305476001</v>
      </c>
    </row>
    <row r="16" spans="1:16" x14ac:dyDescent="0.25">
      <c r="A16" s="8">
        <v>7</v>
      </c>
      <c r="B16" s="14"/>
      <c r="C16" s="14"/>
      <c r="D16" s="13"/>
      <c r="E16" s="13"/>
      <c r="F16" s="13"/>
      <c r="G16" s="14"/>
      <c r="H16" s="24"/>
      <c r="I16" s="35"/>
      <c r="J16" s="40"/>
    </row>
    <row r="17" spans="1:15" x14ac:dyDescent="0.25">
      <c r="A17" s="8">
        <v>8</v>
      </c>
      <c r="B17" s="14"/>
      <c r="C17" s="14"/>
      <c r="D17" s="14"/>
      <c r="E17" s="14"/>
      <c r="F17" s="14"/>
      <c r="G17" s="14"/>
      <c r="H17" s="24"/>
      <c r="I17" s="35"/>
      <c r="J17" s="40"/>
    </row>
    <row r="18" spans="1:15" x14ac:dyDescent="0.25">
      <c r="A18" s="8">
        <v>9</v>
      </c>
      <c r="B18" s="14"/>
      <c r="C18" s="14"/>
      <c r="D18" s="14"/>
      <c r="E18" s="14"/>
      <c r="F18" s="14"/>
      <c r="G18" s="14"/>
      <c r="H18" s="24"/>
      <c r="I18" s="35"/>
      <c r="J18" s="40"/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12.925372702702699</v>
      </c>
      <c r="C4" s="23">
        <f t="shared" si="0"/>
        <v>12.937232702702705</v>
      </c>
      <c r="D4" s="23">
        <f t="shared" si="0"/>
        <v>38.48245486486487</v>
      </c>
      <c r="E4" s="23">
        <f t="shared" si="0"/>
        <v>38.330612432432439</v>
      </c>
      <c r="F4" s="23">
        <f t="shared" si="0"/>
        <v>23.885563513513514</v>
      </c>
      <c r="G4" s="23">
        <f t="shared" si="0"/>
        <v>12.931302702702704</v>
      </c>
      <c r="H4" s="6">
        <f t="shared" si="0"/>
        <v>38.406533648648647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1.2662538943375105E-2</v>
      </c>
      <c r="C5" s="23">
        <f t="shared" si="1"/>
        <v>1.8538582986818573E-2</v>
      </c>
      <c r="D5" s="23">
        <f t="shared" si="1"/>
        <v>0.20932074064593878</v>
      </c>
      <c r="E5" s="23">
        <f t="shared" si="1"/>
        <v>0.27983018009346594</v>
      </c>
      <c r="F5" s="23">
        <f t="shared" si="1"/>
        <v>0.4854254120082957</v>
      </c>
      <c r="G5" s="23">
        <f t="shared" si="1"/>
        <v>1.5183819082725574E-2</v>
      </c>
      <c r="H5" s="6">
        <f t="shared" si="1"/>
        <v>0.24298042341310569</v>
      </c>
      <c r="I5" s="23">
        <f>AVERAGE(G10:G331)</f>
        <v>12.931302702702704</v>
      </c>
      <c r="J5" s="23">
        <f>AVERAGE(H10:H331)</f>
        <v>38.406533648648647</v>
      </c>
      <c r="K5" s="23">
        <f>AVERAGE(I10:I331)</f>
        <v>496.6496984227872</v>
      </c>
      <c r="L5" s="23">
        <f>AVERAGE(J10:J331)</f>
        <v>1475.1192707291548</v>
      </c>
      <c r="M5" s="8">
        <v>20</v>
      </c>
      <c r="N5" s="23">
        <f>B$4+$J$6*($M5-D$4)</f>
        <v>11.90026623417304</v>
      </c>
      <c r="O5" s="23">
        <f>C$4+$J$6*($M5-E$4)</f>
        <v>11.920547986630813</v>
      </c>
      <c r="P5" s="6">
        <f>$L$6+$J$6*$M5</f>
        <v>11.910407110396903</v>
      </c>
    </row>
    <row r="6" spans="1:16" x14ac:dyDescent="0.25">
      <c r="A6" s="9" t="s">
        <v>79</v>
      </c>
      <c r="B6" s="10">
        <f>B4+$J$6*($B$1-D4)</f>
        <v>12.898613941144095</v>
      </c>
      <c r="C6" s="10">
        <f>C4+$J$6*($B$1-E4)</f>
        <v>12.918895693601868</v>
      </c>
      <c r="D6" s="10">
        <f>$B$1</f>
        <v>38</v>
      </c>
      <c r="E6" s="10">
        <f>$B$1</f>
        <v>38</v>
      </c>
      <c r="F6" s="10">
        <f>F4</f>
        <v>23.885563513513514</v>
      </c>
      <c r="G6" s="44">
        <f>AVERAGE(B6:C6)</f>
        <v>12.908754817372982</v>
      </c>
      <c r="H6" s="7">
        <f>$B$1</f>
        <v>38</v>
      </c>
      <c r="I6" s="10" t="s">
        <v>71</v>
      </c>
      <c r="J6" s="37">
        <f>(K5-I5*J5)/(L5-J5^2)</f>
        <v>5.5463761498391946E-2</v>
      </c>
      <c r="K6" s="10" t="s">
        <v>72</v>
      </c>
      <c r="L6" s="10">
        <f>(L5*I5-K5*J5)/(L5-J5^2)</f>
        <v>10.801131880429065</v>
      </c>
      <c r="M6" s="9">
        <v>50</v>
      </c>
      <c r="N6" s="10">
        <f>B$4+$J$6*($M6-D$4)</f>
        <v>13.564179079124798</v>
      </c>
      <c r="O6" s="10">
        <f>C$4+$J$6*($M6-E$4)</f>
        <v>13.584460831582572</v>
      </c>
      <c r="P6" s="7">
        <f>$L$6+$J$6*$M6</f>
        <v>13.574319955348662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43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43" t="s">
        <v>73</v>
      </c>
      <c r="J8" s="144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43">
        <v>1</v>
      </c>
      <c r="B10" s="14">
        <v>12.96927</v>
      </c>
      <c r="C10" s="14">
        <v>13.00356</v>
      </c>
      <c r="D10" s="14">
        <v>38.942909999999998</v>
      </c>
      <c r="E10" s="14">
        <v>38.92109</v>
      </c>
      <c r="F10" s="14">
        <v>25.147210000000001</v>
      </c>
      <c r="G10" s="42">
        <f t="shared" ref="G10:G11" si="2">AVERAGE(B10:C10)</f>
        <v>12.986415000000001</v>
      </c>
      <c r="H10" s="43">
        <f t="shared" ref="H10:H11" si="3">AVERAGE(D10:E10)</f>
        <v>38.932000000000002</v>
      </c>
      <c r="I10" s="38">
        <f t="shared" ref="I10:I11" si="4">G10*H10</f>
        <v>505.58710878000005</v>
      </c>
      <c r="J10" s="39">
        <f t="shared" ref="J10:J11" si="5">H10^2</f>
        <v>1515.7006240000001</v>
      </c>
    </row>
    <row r="11" spans="1:16" x14ac:dyDescent="0.25">
      <c r="A11" s="8">
        <v>2</v>
      </c>
      <c r="B11" s="14">
        <v>12.94862</v>
      </c>
      <c r="C11" s="14">
        <v>12.990539999999999</v>
      </c>
      <c r="D11" s="13">
        <v>38.89752</v>
      </c>
      <c r="E11" s="13">
        <v>38.857500000000002</v>
      </c>
      <c r="F11" s="13">
        <v>24.981100000000001</v>
      </c>
      <c r="G11" s="14">
        <f t="shared" si="2"/>
        <v>12.969580000000001</v>
      </c>
      <c r="H11" s="24">
        <f t="shared" si="3"/>
        <v>38.877510000000001</v>
      </c>
      <c r="I11" s="35">
        <f t="shared" si="4"/>
        <v>504.22497614580004</v>
      </c>
      <c r="J11" s="40">
        <f t="shared" si="5"/>
        <v>1511.4607838001</v>
      </c>
      <c r="L11" s="5"/>
    </row>
    <row r="12" spans="1:16" x14ac:dyDescent="0.25">
      <c r="A12" s="8">
        <v>3</v>
      </c>
      <c r="B12" s="14">
        <v>12.93371</v>
      </c>
      <c r="C12" s="14">
        <v>12.942460000000001</v>
      </c>
      <c r="D12" s="14">
        <v>38.724589999999999</v>
      </c>
      <c r="E12" s="14">
        <v>38.70731</v>
      </c>
      <c r="F12" s="14">
        <v>24.83634</v>
      </c>
      <c r="G12" s="14">
        <f t="shared" ref="G12:G13" si="6">AVERAGE(B12:C12)</f>
        <v>12.938085000000001</v>
      </c>
      <c r="H12" s="24">
        <f t="shared" ref="H12:H13" si="7">AVERAGE(D12:E12)</f>
        <v>38.715949999999999</v>
      </c>
      <c r="I12" s="35">
        <f t="shared" ref="I12:I13" si="8">G12*H12</f>
        <v>500.91025195575003</v>
      </c>
      <c r="J12" s="40">
        <f t="shared" ref="J12:J13" si="9">H12^2</f>
        <v>1498.9247844024999</v>
      </c>
    </row>
    <row r="13" spans="1:16" x14ac:dyDescent="0.25">
      <c r="A13" s="8">
        <v>4</v>
      </c>
      <c r="B13" s="14">
        <v>12.942729999999999</v>
      </c>
      <c r="C13" s="14">
        <v>12.95041</v>
      </c>
      <c r="D13" s="13">
        <v>38.715519999999998</v>
      </c>
      <c r="E13" s="13">
        <v>38.637160000000002</v>
      </c>
      <c r="F13" s="13">
        <v>24.687950000000001</v>
      </c>
      <c r="G13" s="14">
        <f t="shared" si="6"/>
        <v>12.946569999999999</v>
      </c>
      <c r="H13" s="24">
        <f t="shared" si="7"/>
        <v>38.676339999999996</v>
      </c>
      <c r="I13" s="35">
        <f t="shared" si="8"/>
        <v>500.7259431537999</v>
      </c>
      <c r="J13" s="40">
        <f t="shared" si="9"/>
        <v>1495.8592757955996</v>
      </c>
    </row>
    <row r="14" spans="1:16" x14ac:dyDescent="0.25">
      <c r="A14" s="8">
        <v>5</v>
      </c>
      <c r="B14" s="14">
        <v>12.929550000000001</v>
      </c>
      <c r="C14" s="14">
        <v>12.953670000000001</v>
      </c>
      <c r="D14" s="13">
        <v>38.595469999999999</v>
      </c>
      <c r="E14" s="13">
        <v>38.53434</v>
      </c>
      <c r="F14" s="13">
        <v>24.557410000000001</v>
      </c>
      <c r="G14" s="14">
        <f t="shared" ref="G14:G29" si="10">AVERAGE(B14:C14)</f>
        <v>12.941610000000001</v>
      </c>
      <c r="H14" s="24">
        <f t="shared" ref="H14:H29" si="11">AVERAGE(D14:E14)</f>
        <v>38.564904999999996</v>
      </c>
      <c r="I14" s="35">
        <f t="shared" ref="I14:I29" si="12">G14*H14</f>
        <v>499.09196019704996</v>
      </c>
      <c r="J14" s="40">
        <f t="shared" ref="J14:J29" si="13">H14^2</f>
        <v>1487.2518976590247</v>
      </c>
    </row>
    <row r="15" spans="1:16" x14ac:dyDescent="0.25">
      <c r="A15" s="8">
        <v>6</v>
      </c>
      <c r="B15" s="14">
        <v>12.93361</v>
      </c>
      <c r="C15" s="14">
        <v>12.94374</v>
      </c>
      <c r="D15" s="13">
        <v>38.616500000000002</v>
      </c>
      <c r="E15" s="13">
        <v>38.512590000000003</v>
      </c>
      <c r="F15" s="13">
        <v>24.418310000000002</v>
      </c>
      <c r="G15" s="14">
        <f t="shared" si="10"/>
        <v>12.938675</v>
      </c>
      <c r="H15" s="24">
        <f t="shared" si="11"/>
        <v>38.564545000000003</v>
      </c>
      <c r="I15" s="35">
        <f t="shared" si="12"/>
        <v>498.974114277875</v>
      </c>
      <c r="J15" s="40">
        <f t="shared" si="13"/>
        <v>1487.2241310570253</v>
      </c>
    </row>
    <row r="16" spans="1:16" x14ac:dyDescent="0.25">
      <c r="A16" s="8">
        <v>7</v>
      </c>
      <c r="B16" s="14">
        <v>12.93249</v>
      </c>
      <c r="C16" s="14">
        <v>12.938929999999999</v>
      </c>
      <c r="D16" s="13">
        <v>38.603990000000003</v>
      </c>
      <c r="E16" s="13">
        <v>38.465440000000001</v>
      </c>
      <c r="F16" s="13">
        <v>24.299499999999998</v>
      </c>
      <c r="G16" s="14">
        <f t="shared" si="10"/>
        <v>12.93571</v>
      </c>
      <c r="H16" s="24">
        <f t="shared" si="11"/>
        <v>38.534715000000006</v>
      </c>
      <c r="I16" s="35">
        <f t="shared" si="12"/>
        <v>498.47389817265008</v>
      </c>
      <c r="J16" s="40">
        <f t="shared" si="13"/>
        <v>1484.9242601312255</v>
      </c>
    </row>
    <row r="17" spans="1:15" x14ac:dyDescent="0.25">
      <c r="A17" s="8">
        <v>8</v>
      </c>
      <c r="B17" s="14">
        <v>12.9298</v>
      </c>
      <c r="C17" s="14">
        <v>12.953569999999999</v>
      </c>
      <c r="D17" s="14">
        <v>38.557699999999997</v>
      </c>
      <c r="E17" s="14">
        <v>38.416789999999999</v>
      </c>
      <c r="F17" s="14">
        <v>24.1966</v>
      </c>
      <c r="G17" s="14">
        <f t="shared" si="10"/>
        <v>12.941685</v>
      </c>
      <c r="H17" s="24">
        <f t="shared" si="11"/>
        <v>38.487245000000001</v>
      </c>
      <c r="I17" s="35">
        <f t="shared" si="12"/>
        <v>498.08980130782498</v>
      </c>
      <c r="J17" s="40">
        <f t="shared" si="13"/>
        <v>1481.2680276900251</v>
      </c>
    </row>
    <row r="18" spans="1:15" x14ac:dyDescent="0.25">
      <c r="A18" s="8">
        <v>9</v>
      </c>
      <c r="B18" s="14">
        <v>12.93291</v>
      </c>
      <c r="C18" s="14">
        <v>12.93181</v>
      </c>
      <c r="D18" s="14">
        <v>38.616639999999997</v>
      </c>
      <c r="E18" s="14">
        <v>38.41525</v>
      </c>
      <c r="F18" s="14">
        <v>24.101410000000001</v>
      </c>
      <c r="G18" s="14">
        <f t="shared" si="10"/>
        <v>12.932359999999999</v>
      </c>
      <c r="H18" s="24">
        <f t="shared" si="11"/>
        <v>38.515945000000002</v>
      </c>
      <c r="I18" s="35">
        <f t="shared" si="12"/>
        <v>498.10206648019999</v>
      </c>
      <c r="J18" s="40">
        <f t="shared" si="13"/>
        <v>1483.4780192430251</v>
      </c>
    </row>
    <row r="19" spans="1:15" x14ac:dyDescent="0.25">
      <c r="A19" s="8">
        <v>10</v>
      </c>
      <c r="B19" s="14">
        <v>12.92808</v>
      </c>
      <c r="C19" s="14">
        <v>12.94796</v>
      </c>
      <c r="D19" s="13">
        <v>38.56409</v>
      </c>
      <c r="E19" s="13">
        <v>38.346789999999999</v>
      </c>
      <c r="F19" s="13">
        <v>24.0032</v>
      </c>
      <c r="G19" s="14">
        <f t="shared" si="10"/>
        <v>12.93802</v>
      </c>
      <c r="H19" s="24">
        <f t="shared" si="11"/>
        <v>38.455439999999996</v>
      </c>
      <c r="I19" s="35">
        <f t="shared" si="12"/>
        <v>497.53725182879992</v>
      </c>
      <c r="J19" s="40">
        <f t="shared" si="13"/>
        <v>1478.8208655935996</v>
      </c>
    </row>
    <row r="20" spans="1:15" x14ac:dyDescent="0.25">
      <c r="A20" s="8">
        <v>11</v>
      </c>
      <c r="B20" s="14">
        <v>12.93277</v>
      </c>
      <c r="C20" s="14">
        <v>12.934609999999999</v>
      </c>
      <c r="D20" s="14">
        <v>38.557380000000002</v>
      </c>
      <c r="E20" s="14">
        <v>38.339919999999999</v>
      </c>
      <c r="F20" s="14">
        <v>23.932510000000001</v>
      </c>
      <c r="G20" s="14">
        <f t="shared" si="10"/>
        <v>12.933689999999999</v>
      </c>
      <c r="H20" s="24">
        <f t="shared" si="11"/>
        <v>38.448650000000001</v>
      </c>
      <c r="I20" s="35">
        <f t="shared" si="12"/>
        <v>497.28292001849996</v>
      </c>
      <c r="J20" s="40">
        <f t="shared" si="13"/>
        <v>1478.2986868225</v>
      </c>
    </row>
    <row r="21" spans="1:15" x14ac:dyDescent="0.25">
      <c r="A21" s="8">
        <v>12</v>
      </c>
      <c r="B21" s="14">
        <v>12.925459999999999</v>
      </c>
      <c r="C21" s="14">
        <v>12.93399</v>
      </c>
      <c r="D21" s="14">
        <v>38.491489999999999</v>
      </c>
      <c r="E21" s="14">
        <v>38.271590000000003</v>
      </c>
      <c r="F21" s="14">
        <v>23.861799999999999</v>
      </c>
      <c r="G21" s="14">
        <f t="shared" si="10"/>
        <v>12.929724999999999</v>
      </c>
      <c r="H21" s="24">
        <f t="shared" si="11"/>
        <v>38.381540000000001</v>
      </c>
      <c r="I21" s="35">
        <f t="shared" si="12"/>
        <v>496.2627572765</v>
      </c>
      <c r="J21" s="40">
        <f t="shared" si="13"/>
        <v>1473.1426127716002</v>
      </c>
    </row>
    <row r="22" spans="1:15" x14ac:dyDescent="0.25">
      <c r="A22" s="8">
        <v>13</v>
      </c>
      <c r="B22" s="14">
        <v>12.92507</v>
      </c>
      <c r="C22" s="14">
        <v>12.939159999999999</v>
      </c>
      <c r="D22" s="13">
        <v>38.47269</v>
      </c>
      <c r="E22" s="13">
        <v>38.256369999999997</v>
      </c>
      <c r="F22" s="13">
        <v>23.816310000000001</v>
      </c>
      <c r="G22" s="14">
        <f t="shared" si="10"/>
        <v>12.932115</v>
      </c>
      <c r="H22" s="24">
        <f t="shared" si="11"/>
        <v>38.364530000000002</v>
      </c>
      <c r="I22" s="35">
        <f t="shared" si="12"/>
        <v>496.13451388095001</v>
      </c>
      <c r="J22" s="40">
        <f t="shared" si="13"/>
        <v>1471.8371621209001</v>
      </c>
    </row>
    <row r="23" spans="1:15" x14ac:dyDescent="0.25">
      <c r="A23" s="8">
        <v>14</v>
      </c>
      <c r="B23" s="14">
        <v>12.922029999999999</v>
      </c>
      <c r="C23" s="14">
        <v>12.94036</v>
      </c>
      <c r="D23" s="14">
        <v>38.466619999999999</v>
      </c>
      <c r="E23" s="14">
        <v>38.206980000000001</v>
      </c>
      <c r="F23" s="14">
        <v>23.760850000000001</v>
      </c>
      <c r="G23" s="14">
        <f t="shared" si="10"/>
        <v>12.931194999999999</v>
      </c>
      <c r="H23" s="24">
        <f t="shared" si="11"/>
        <v>38.336799999999997</v>
      </c>
      <c r="I23" s="35">
        <f t="shared" si="12"/>
        <v>495.74063647599991</v>
      </c>
      <c r="J23" s="40">
        <f t="shared" si="13"/>
        <v>1469.7102342399996</v>
      </c>
    </row>
    <row r="24" spans="1:15" x14ac:dyDescent="0.25">
      <c r="A24" s="8">
        <v>15</v>
      </c>
      <c r="B24" s="14">
        <v>12.91803</v>
      </c>
      <c r="C24" s="14">
        <v>12.918229999999999</v>
      </c>
      <c r="D24" s="13">
        <v>38.443240000000003</v>
      </c>
      <c r="E24" s="13">
        <v>38.218440000000001</v>
      </c>
      <c r="F24" s="13">
        <v>23.712060000000001</v>
      </c>
      <c r="G24" s="14">
        <f t="shared" si="10"/>
        <v>12.91813</v>
      </c>
      <c r="H24" s="24">
        <f t="shared" si="11"/>
        <v>38.330840000000002</v>
      </c>
      <c r="I24" s="35">
        <f t="shared" si="12"/>
        <v>495.16277412919999</v>
      </c>
      <c r="J24" s="40">
        <f t="shared" si="13"/>
        <v>1469.2532951056</v>
      </c>
    </row>
    <row r="25" spans="1:15" x14ac:dyDescent="0.25">
      <c r="A25" s="8">
        <v>16</v>
      </c>
      <c r="B25" s="14">
        <v>12.923120000000001</v>
      </c>
      <c r="C25" s="14">
        <v>12.932410000000001</v>
      </c>
      <c r="D25" s="13">
        <v>38.421219999999998</v>
      </c>
      <c r="E25" s="13">
        <v>38.166629999999998</v>
      </c>
      <c r="F25" s="13">
        <v>23.68244</v>
      </c>
      <c r="G25" s="14">
        <f t="shared" si="10"/>
        <v>12.927765000000001</v>
      </c>
      <c r="H25" s="24">
        <f t="shared" si="11"/>
        <v>38.293925000000002</v>
      </c>
      <c r="I25" s="35">
        <f t="shared" si="12"/>
        <v>495.05486332762507</v>
      </c>
      <c r="J25" s="40">
        <f t="shared" si="13"/>
        <v>1466.4246919056252</v>
      </c>
    </row>
    <row r="26" spans="1:15" x14ac:dyDescent="0.25">
      <c r="A26" s="8">
        <v>17</v>
      </c>
      <c r="B26" s="14">
        <v>12.916740000000001</v>
      </c>
      <c r="C26" s="14">
        <v>12.929029999999999</v>
      </c>
      <c r="D26" s="13">
        <v>38.363289999999999</v>
      </c>
      <c r="E26" s="13">
        <v>38.14461</v>
      </c>
      <c r="F26" s="13">
        <v>23.643339999999998</v>
      </c>
      <c r="G26" s="14">
        <f t="shared" si="10"/>
        <v>12.922885000000001</v>
      </c>
      <c r="H26" s="24">
        <f t="shared" si="11"/>
        <v>38.253950000000003</v>
      </c>
      <c r="I26" s="35">
        <f t="shared" si="12"/>
        <v>494.35139664575007</v>
      </c>
      <c r="J26" s="40">
        <f t="shared" si="13"/>
        <v>1463.3646906025003</v>
      </c>
      <c r="L26" s="22"/>
      <c r="M26" s="22"/>
      <c r="N26" s="22"/>
      <c r="O26" s="22"/>
    </row>
    <row r="27" spans="1:15" x14ac:dyDescent="0.25">
      <c r="A27" s="8">
        <v>18</v>
      </c>
      <c r="B27" s="14">
        <v>12.91592</v>
      </c>
      <c r="C27" s="14">
        <v>12.919449999999999</v>
      </c>
      <c r="D27" s="13">
        <v>38.341290000000001</v>
      </c>
      <c r="E27" s="13">
        <v>38.146079999999998</v>
      </c>
      <c r="F27" s="13">
        <v>23.62012</v>
      </c>
      <c r="G27" s="14">
        <f t="shared" si="10"/>
        <v>12.917684999999999</v>
      </c>
      <c r="H27" s="24">
        <f t="shared" si="11"/>
        <v>38.243684999999999</v>
      </c>
      <c r="I27" s="35">
        <f t="shared" si="12"/>
        <v>494.01987606922495</v>
      </c>
      <c r="J27" s="40">
        <f t="shared" si="13"/>
        <v>1462.5794423792249</v>
      </c>
      <c r="L27" s="22"/>
      <c r="M27" s="22"/>
      <c r="N27" s="22"/>
      <c r="O27" s="22"/>
    </row>
    <row r="28" spans="1:15" x14ac:dyDescent="0.25">
      <c r="A28" s="8">
        <v>19</v>
      </c>
      <c r="B28" s="13">
        <v>12.914809999999999</v>
      </c>
      <c r="C28" s="13">
        <v>12.9221</v>
      </c>
      <c r="D28" s="13">
        <v>38.307960000000001</v>
      </c>
      <c r="E28" s="13">
        <v>38.083449999999999</v>
      </c>
      <c r="F28" s="13">
        <v>23.597449999999998</v>
      </c>
      <c r="G28" s="14">
        <f t="shared" si="10"/>
        <v>12.918455</v>
      </c>
      <c r="H28" s="24">
        <f t="shared" si="11"/>
        <v>38.195705000000004</v>
      </c>
      <c r="I28" s="35">
        <f t="shared" si="12"/>
        <v>493.42949623577505</v>
      </c>
      <c r="J28" s="40">
        <f t="shared" si="13"/>
        <v>1458.9118804470254</v>
      </c>
      <c r="L28" s="22"/>
      <c r="M28" s="22"/>
      <c r="N28" s="22"/>
      <c r="O28" s="22"/>
    </row>
    <row r="29" spans="1:15" x14ac:dyDescent="0.25">
      <c r="A29" s="8">
        <v>20</v>
      </c>
      <c r="B29" s="13">
        <v>12.91568</v>
      </c>
      <c r="C29" s="13">
        <v>12.92412</v>
      </c>
      <c r="D29" s="13">
        <v>38.291759999999996</v>
      </c>
      <c r="E29" s="13">
        <v>38.068919999999999</v>
      </c>
      <c r="F29" s="13">
        <v>23.567720000000001</v>
      </c>
      <c r="G29" s="14">
        <f t="shared" si="10"/>
        <v>12.9199</v>
      </c>
      <c r="H29" s="24">
        <f t="shared" si="11"/>
        <v>38.180340000000001</v>
      </c>
      <c r="I29" s="35">
        <f t="shared" si="12"/>
        <v>493.28617476600004</v>
      </c>
      <c r="J29" s="40">
        <f t="shared" si="13"/>
        <v>1457.7383625156001</v>
      </c>
      <c r="L29" s="22"/>
      <c r="M29" s="22"/>
      <c r="N29" s="22"/>
      <c r="O29" s="22"/>
    </row>
    <row r="30" spans="1:15" x14ac:dyDescent="0.25">
      <c r="A30" s="8">
        <v>21</v>
      </c>
      <c r="B30" s="14">
        <v>12.91606</v>
      </c>
      <c r="C30" s="14">
        <v>12.922969999999999</v>
      </c>
      <c r="D30" s="14">
        <v>38.276310000000002</v>
      </c>
      <c r="E30" s="14">
        <v>38.049880000000002</v>
      </c>
      <c r="F30" s="14">
        <v>23.536149999999999</v>
      </c>
      <c r="G30" s="14">
        <f t="shared" ref="G30:G46" si="14">AVERAGE(B30:C30)</f>
        <v>12.919515000000001</v>
      </c>
      <c r="H30" s="24">
        <f t="shared" ref="H30:H46" si="15">AVERAGE(D30:E30)</f>
        <v>38.163094999999998</v>
      </c>
      <c r="I30" s="35">
        <f t="shared" ref="I30:I46" si="16">G30*H30</f>
        <v>493.04867829892498</v>
      </c>
      <c r="J30" s="40">
        <f t="shared" ref="J30:J46" si="17">H30^2</f>
        <v>1456.4218199790248</v>
      </c>
      <c r="L30" s="22"/>
      <c r="M30" s="22"/>
      <c r="N30" s="22"/>
      <c r="O30" s="22"/>
    </row>
    <row r="31" spans="1:15" x14ac:dyDescent="0.25">
      <c r="A31" s="8">
        <v>22</v>
      </c>
      <c r="B31" s="14">
        <v>12.92136</v>
      </c>
      <c r="C31" s="14">
        <v>12.92606</v>
      </c>
      <c r="D31" s="14">
        <v>38.304609999999997</v>
      </c>
      <c r="E31" s="14">
        <v>38.084429999999998</v>
      </c>
      <c r="F31" s="14">
        <v>23.514980000000001</v>
      </c>
      <c r="G31" s="14">
        <f t="shared" si="14"/>
        <v>12.92371</v>
      </c>
      <c r="H31" s="24">
        <f t="shared" si="15"/>
        <v>38.194519999999997</v>
      </c>
      <c r="I31" s="35">
        <f t="shared" si="16"/>
        <v>493.61490006919996</v>
      </c>
      <c r="J31" s="40">
        <f t="shared" si="17"/>
        <v>1458.8213580303998</v>
      </c>
      <c r="L31" s="22"/>
      <c r="M31" s="22"/>
      <c r="N31" s="22"/>
      <c r="O31" s="22"/>
    </row>
    <row r="32" spans="1:15" x14ac:dyDescent="0.25">
      <c r="A32" s="8">
        <v>23</v>
      </c>
      <c r="B32" s="14">
        <v>12.912610000000001</v>
      </c>
      <c r="C32" s="14">
        <v>12.92596</v>
      </c>
      <c r="D32" s="14">
        <v>38.28819</v>
      </c>
      <c r="E32" s="14">
        <v>38.043059999999997</v>
      </c>
      <c r="F32" s="14">
        <v>23.483180000000001</v>
      </c>
      <c r="G32" s="14">
        <f t="shared" si="14"/>
        <v>12.919285</v>
      </c>
      <c r="H32" s="24">
        <f t="shared" si="15"/>
        <v>38.165624999999999</v>
      </c>
      <c r="I32" s="35">
        <f t="shared" si="16"/>
        <v>493.07258657812497</v>
      </c>
      <c r="J32" s="40">
        <f t="shared" si="17"/>
        <v>1456.6149316406249</v>
      </c>
      <c r="L32" s="22"/>
      <c r="M32" s="22"/>
      <c r="N32" s="22"/>
      <c r="O32" s="22"/>
    </row>
    <row r="33" spans="1:15" x14ac:dyDescent="0.25">
      <c r="A33" s="8">
        <v>24</v>
      </c>
      <c r="B33" s="14">
        <v>12.916589999999999</v>
      </c>
      <c r="C33" s="14">
        <v>12.93351</v>
      </c>
      <c r="D33" s="14">
        <v>38.274009999999997</v>
      </c>
      <c r="E33" s="14">
        <v>38.05547</v>
      </c>
      <c r="F33" s="14">
        <v>23.4605</v>
      </c>
      <c r="G33" s="14">
        <f t="shared" si="14"/>
        <v>12.925049999999999</v>
      </c>
      <c r="H33" s="24">
        <f t="shared" si="15"/>
        <v>38.164739999999995</v>
      </c>
      <c r="I33" s="35">
        <f t="shared" si="16"/>
        <v>493.28117273699991</v>
      </c>
      <c r="J33" s="40">
        <f t="shared" si="17"/>
        <v>1456.5473792675996</v>
      </c>
      <c r="L33" s="22"/>
      <c r="M33" s="22"/>
      <c r="N33" s="22"/>
      <c r="O33" s="22"/>
    </row>
    <row r="34" spans="1:15" x14ac:dyDescent="0.25">
      <c r="A34" s="8">
        <v>25</v>
      </c>
      <c r="B34" s="14">
        <v>12.913410000000001</v>
      </c>
      <c r="C34" s="14">
        <v>12.920640000000001</v>
      </c>
      <c r="D34" s="14">
        <v>38.251820000000002</v>
      </c>
      <c r="E34" s="14">
        <v>38.031289999999998</v>
      </c>
      <c r="F34" s="14">
        <v>23.4422</v>
      </c>
      <c r="G34" s="14">
        <f t="shared" si="14"/>
        <v>12.917025000000001</v>
      </c>
      <c r="H34" s="24">
        <f t="shared" si="15"/>
        <v>38.141554999999997</v>
      </c>
      <c r="I34" s="35">
        <f t="shared" si="16"/>
        <v>492.67541947387497</v>
      </c>
      <c r="J34" s="40">
        <f t="shared" si="17"/>
        <v>1454.7782178180248</v>
      </c>
      <c r="L34" s="22"/>
      <c r="M34" s="22"/>
      <c r="N34" s="22"/>
      <c r="O34" s="22"/>
    </row>
    <row r="35" spans="1:15" x14ac:dyDescent="0.25">
      <c r="A35" s="8"/>
      <c r="B35" s="14">
        <v>12.912000000000001</v>
      </c>
      <c r="C35" s="14">
        <v>12.92155</v>
      </c>
      <c r="D35" s="14">
        <v>38.243180000000002</v>
      </c>
      <c r="E35" s="14">
        <v>38.023409999999998</v>
      </c>
      <c r="F35" s="14">
        <v>23.428740000000001</v>
      </c>
      <c r="G35" s="14">
        <f t="shared" si="14"/>
        <v>12.916775000000001</v>
      </c>
      <c r="H35" s="24">
        <f t="shared" si="15"/>
        <v>38.133295000000004</v>
      </c>
      <c r="I35" s="35">
        <f t="shared" si="16"/>
        <v>492.55919152362509</v>
      </c>
      <c r="J35" s="40">
        <f t="shared" si="17"/>
        <v>1454.1481875570253</v>
      </c>
      <c r="L35" s="22"/>
      <c r="M35" s="22"/>
      <c r="N35" s="22"/>
      <c r="O35" s="22"/>
    </row>
    <row r="36" spans="1:15" x14ac:dyDescent="0.25">
      <c r="A36" s="8"/>
      <c r="B36" s="14">
        <v>12.91662</v>
      </c>
      <c r="C36" s="14">
        <v>12.92633</v>
      </c>
      <c r="D36" s="14">
        <v>38.250860000000003</v>
      </c>
      <c r="E36" s="14">
        <v>38.032240000000002</v>
      </c>
      <c r="F36" s="14">
        <v>23.422830000000001</v>
      </c>
      <c r="G36" s="14">
        <f t="shared" si="14"/>
        <v>12.921475000000001</v>
      </c>
      <c r="H36" s="24">
        <f t="shared" si="15"/>
        <v>38.141550000000002</v>
      </c>
      <c r="I36" s="35">
        <f t="shared" si="16"/>
        <v>492.84508478625008</v>
      </c>
      <c r="J36" s="40">
        <f t="shared" si="17"/>
        <v>1454.7778364025003</v>
      </c>
      <c r="L36" s="22"/>
      <c r="M36" s="22"/>
      <c r="N36" s="22"/>
      <c r="O36" s="22"/>
    </row>
    <row r="37" spans="1:15" x14ac:dyDescent="0.25">
      <c r="A37" s="8"/>
      <c r="B37" s="14">
        <v>12.910869999999999</v>
      </c>
      <c r="C37" s="14">
        <v>12.93281</v>
      </c>
      <c r="D37" s="14">
        <v>38.26811</v>
      </c>
      <c r="E37" s="14">
        <v>38.065159999999999</v>
      </c>
      <c r="F37" s="14">
        <v>23.396370000000001</v>
      </c>
      <c r="G37" s="14">
        <f t="shared" si="14"/>
        <v>12.92184</v>
      </c>
      <c r="H37" s="24">
        <f t="shared" si="15"/>
        <v>38.166634999999999</v>
      </c>
      <c r="I37" s="35">
        <f t="shared" si="16"/>
        <v>493.1831508084</v>
      </c>
      <c r="J37" s="40">
        <f t="shared" si="17"/>
        <v>1456.6920272232251</v>
      </c>
      <c r="L37" s="22"/>
      <c r="M37" s="22"/>
      <c r="N37" s="22"/>
      <c r="O37" s="22"/>
    </row>
    <row r="38" spans="1:15" x14ac:dyDescent="0.25">
      <c r="A38" s="8"/>
      <c r="B38" s="14">
        <v>12.91436</v>
      </c>
      <c r="C38" s="14">
        <v>12.915279999999999</v>
      </c>
      <c r="D38" s="14">
        <v>38.273389999999999</v>
      </c>
      <c r="E38" s="14">
        <v>38.126330000000003</v>
      </c>
      <c r="F38" s="14">
        <v>23.394480000000001</v>
      </c>
      <c r="G38" s="14">
        <f t="shared" si="14"/>
        <v>12.914819999999999</v>
      </c>
      <c r="H38" s="24">
        <f t="shared" si="15"/>
        <v>38.199860000000001</v>
      </c>
      <c r="I38" s="35">
        <f t="shared" si="16"/>
        <v>493.34431592519996</v>
      </c>
      <c r="J38" s="40">
        <f t="shared" si="17"/>
        <v>1459.2293040196</v>
      </c>
      <c r="L38" s="22"/>
      <c r="M38" s="22"/>
      <c r="N38" s="22"/>
      <c r="O38" s="22"/>
    </row>
    <row r="39" spans="1:15" x14ac:dyDescent="0.25">
      <c r="A39" s="8"/>
      <c r="B39" s="14">
        <v>12.9146</v>
      </c>
      <c r="C39" s="14">
        <v>12.93299</v>
      </c>
      <c r="D39" s="14">
        <v>38.364789999999999</v>
      </c>
      <c r="E39" s="14">
        <v>38.181289999999997</v>
      </c>
      <c r="F39" s="14">
        <v>23.390920000000001</v>
      </c>
      <c r="G39" s="14">
        <f t="shared" si="14"/>
        <v>12.923795</v>
      </c>
      <c r="H39" s="24">
        <f t="shared" si="15"/>
        <v>38.273039999999995</v>
      </c>
      <c r="I39" s="35">
        <f t="shared" si="16"/>
        <v>494.63292298679994</v>
      </c>
      <c r="J39" s="40">
        <f t="shared" si="17"/>
        <v>1464.8255908415995</v>
      </c>
      <c r="L39" s="22"/>
      <c r="M39" s="22"/>
      <c r="N39" s="22"/>
      <c r="O39" s="22"/>
    </row>
    <row r="40" spans="1:15" x14ac:dyDescent="0.25">
      <c r="A40" s="8"/>
      <c r="B40" s="14">
        <v>12.9194</v>
      </c>
      <c r="C40" s="14">
        <v>12.92726</v>
      </c>
      <c r="D40" s="14">
        <v>38.378979999999999</v>
      </c>
      <c r="E40" s="14">
        <v>38.223350000000003</v>
      </c>
      <c r="F40" s="14">
        <v>23.380929999999999</v>
      </c>
      <c r="G40" s="14">
        <f t="shared" si="14"/>
        <v>12.92333</v>
      </c>
      <c r="H40" s="24">
        <f t="shared" si="15"/>
        <v>38.301164999999997</v>
      </c>
      <c r="I40" s="35">
        <f t="shared" si="16"/>
        <v>494.97859467944994</v>
      </c>
      <c r="J40" s="40">
        <f t="shared" si="17"/>
        <v>1466.9792403572249</v>
      </c>
      <c r="L40" s="22"/>
      <c r="M40" s="22"/>
      <c r="N40" s="22"/>
      <c r="O40" s="22"/>
    </row>
    <row r="41" spans="1:15" x14ac:dyDescent="0.25">
      <c r="A41" s="8"/>
      <c r="B41" s="14">
        <v>12.912269999999999</v>
      </c>
      <c r="C41" s="14">
        <v>12.913500000000001</v>
      </c>
      <c r="D41" s="14">
        <v>38.262219999999999</v>
      </c>
      <c r="E41" s="14">
        <v>38.169069999999998</v>
      </c>
      <c r="F41" s="14">
        <v>23.457529999999998</v>
      </c>
      <c r="G41" s="14">
        <f t="shared" si="14"/>
        <v>12.912884999999999</v>
      </c>
      <c r="H41" s="24">
        <f t="shared" si="15"/>
        <v>38.215644999999995</v>
      </c>
      <c r="I41" s="35">
        <f t="shared" si="16"/>
        <v>493.4742290858249</v>
      </c>
      <c r="J41" s="40">
        <f t="shared" si="17"/>
        <v>1460.4355227660246</v>
      </c>
      <c r="L41" s="22"/>
      <c r="M41" s="22"/>
      <c r="N41" s="22"/>
      <c r="O41" s="22"/>
    </row>
    <row r="42" spans="1:15" x14ac:dyDescent="0.25">
      <c r="A42" s="8"/>
      <c r="B42" s="14">
        <v>12.91891</v>
      </c>
      <c r="C42" s="14">
        <v>12.94157</v>
      </c>
      <c r="D42" s="14">
        <v>38.357939999999999</v>
      </c>
      <c r="E42" s="14">
        <v>38.34449</v>
      </c>
      <c r="F42" s="14">
        <v>23.696750000000002</v>
      </c>
      <c r="G42" s="14">
        <f t="shared" si="14"/>
        <v>12.930240000000001</v>
      </c>
      <c r="H42" s="24">
        <f t="shared" si="15"/>
        <v>38.351214999999996</v>
      </c>
      <c r="I42" s="35">
        <f t="shared" si="16"/>
        <v>495.89041424160001</v>
      </c>
      <c r="J42" s="40">
        <f t="shared" si="17"/>
        <v>1470.8156919762248</v>
      </c>
      <c r="L42" s="22"/>
      <c r="M42" s="22"/>
      <c r="N42" s="22"/>
      <c r="O42" s="22"/>
    </row>
    <row r="43" spans="1:15" x14ac:dyDescent="0.25">
      <c r="A43" s="8"/>
      <c r="B43" s="14">
        <v>12.92807</v>
      </c>
      <c r="C43" s="14">
        <v>12.93797</v>
      </c>
      <c r="D43" s="14">
        <v>38.569560000000003</v>
      </c>
      <c r="E43" s="14">
        <v>38.585700000000003</v>
      </c>
      <c r="F43" s="14">
        <v>23.87208</v>
      </c>
      <c r="G43" s="14">
        <f t="shared" si="14"/>
        <v>12.933019999999999</v>
      </c>
      <c r="H43" s="24">
        <f t="shared" si="15"/>
        <v>38.577629999999999</v>
      </c>
      <c r="I43" s="35">
        <f t="shared" si="16"/>
        <v>498.92526034259993</v>
      </c>
      <c r="J43" s="40">
        <f t="shared" si="17"/>
        <v>1488.2335364169001</v>
      </c>
      <c r="L43" s="22"/>
      <c r="M43" s="22"/>
      <c r="N43" s="22"/>
      <c r="O43" s="22"/>
    </row>
    <row r="44" spans="1:15" x14ac:dyDescent="0.25">
      <c r="A44" s="8"/>
      <c r="B44" s="14">
        <v>12.93563</v>
      </c>
      <c r="C44" s="14">
        <v>12.941929999999999</v>
      </c>
      <c r="D44" s="14">
        <v>38.717489999999998</v>
      </c>
      <c r="E44" s="14">
        <v>38.728490000000001</v>
      </c>
      <c r="F44" s="14">
        <v>24.023879999999998</v>
      </c>
      <c r="G44" s="14">
        <f t="shared" si="14"/>
        <v>12.93878</v>
      </c>
      <c r="H44" s="24">
        <f t="shared" si="15"/>
        <v>38.722989999999996</v>
      </c>
      <c r="I44" s="35">
        <f t="shared" si="16"/>
        <v>501.02824855219995</v>
      </c>
      <c r="J44" s="40">
        <f t="shared" si="17"/>
        <v>1499.4699545400997</v>
      </c>
      <c r="L44" s="22"/>
      <c r="M44" s="22"/>
      <c r="N44" s="22"/>
      <c r="O44" s="22"/>
    </row>
    <row r="45" spans="1:15" x14ac:dyDescent="0.25">
      <c r="A45" s="8"/>
      <c r="B45" s="14">
        <v>12.9373</v>
      </c>
      <c r="C45" s="14">
        <v>12.94533</v>
      </c>
      <c r="D45" s="14">
        <v>38.862279999999998</v>
      </c>
      <c r="E45" s="14">
        <v>38.841030000000003</v>
      </c>
      <c r="F45" s="14">
        <v>24.15587</v>
      </c>
      <c r="G45" s="14">
        <f t="shared" si="14"/>
        <v>12.941314999999999</v>
      </c>
      <c r="H45" s="24">
        <f t="shared" si="15"/>
        <v>38.851655000000001</v>
      </c>
      <c r="I45" s="35">
        <f t="shared" si="16"/>
        <v>502.79150562632498</v>
      </c>
      <c r="J45" s="40">
        <f t="shared" si="17"/>
        <v>1509.451096239025</v>
      </c>
      <c r="L45" s="22"/>
      <c r="M45" s="22"/>
      <c r="N45" s="22"/>
      <c r="O45" s="22"/>
    </row>
    <row r="46" spans="1:15" x14ac:dyDescent="0.25">
      <c r="A46" s="8"/>
      <c r="B46" s="14">
        <v>12.94833</v>
      </c>
      <c r="C46" s="14">
        <v>12.96184</v>
      </c>
      <c r="D46" s="14">
        <v>38.915219999999998</v>
      </c>
      <c r="E46" s="14">
        <v>38.930720000000001</v>
      </c>
      <c r="F46" s="14">
        <v>24.284829999999999</v>
      </c>
      <c r="G46" s="14">
        <f t="shared" si="14"/>
        <v>12.955085</v>
      </c>
      <c r="H46" s="24">
        <f t="shared" si="15"/>
        <v>38.922969999999999</v>
      </c>
      <c r="I46" s="35">
        <f t="shared" si="16"/>
        <v>504.25038480245001</v>
      </c>
      <c r="J46" s="40">
        <f t="shared" si="17"/>
        <v>1514.9975936209</v>
      </c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f>summary!B1</f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12.892165111111114</v>
      </c>
      <c r="C4" s="23">
        <f t="shared" si="0"/>
        <v>12.908583333333331</v>
      </c>
      <c r="D4" s="23">
        <f t="shared" si="0"/>
        <v>36.235552222222232</v>
      </c>
      <c r="E4" s="23">
        <f t="shared" si="0"/>
        <v>37.090405555555556</v>
      </c>
      <c r="F4" s="23">
        <f t="shared" si="0"/>
        <v>24.243662000000004</v>
      </c>
      <c r="G4" s="23">
        <f t="shared" si="0"/>
        <v>12.900374222222222</v>
      </c>
      <c r="H4" s="6">
        <f t="shared" si="0"/>
        <v>36.662978888888894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1.9520871653207778E-2</v>
      </c>
      <c r="C5" s="23">
        <f t="shared" si="1"/>
        <v>2.4663893466139699E-2</v>
      </c>
      <c r="D5" s="23">
        <f t="shared" si="1"/>
        <v>0.76457770040332751</v>
      </c>
      <c r="E5" s="23">
        <f t="shared" si="1"/>
        <v>0.73348769361788835</v>
      </c>
      <c r="F5" s="23">
        <f t="shared" si="1"/>
        <v>0.49822304070019235</v>
      </c>
      <c r="G5" s="23">
        <f t="shared" si="1"/>
        <v>2.1792649979552953E-2</v>
      </c>
      <c r="H5" s="6">
        <f t="shared" si="1"/>
        <v>0.74898815194453039</v>
      </c>
      <c r="I5" s="23">
        <f>AVERAGE(G10:G331)</f>
        <v>12.900374222222222</v>
      </c>
      <c r="J5" s="23">
        <f>AVERAGE(H10:H331)</f>
        <v>36.662978888888894</v>
      </c>
      <c r="K5" s="23">
        <f>AVERAGE(I10:I331)</f>
        <v>472.98181788375854</v>
      </c>
      <c r="L5" s="23">
        <f>AVERAGE(J10:J331)</f>
        <v>1344.7225379643819</v>
      </c>
      <c r="M5" s="8">
        <v>20</v>
      </c>
      <c r="N5" s="23">
        <f>B$4+$J$6*($M5-D$4)</f>
        <v>12.428345391895341</v>
      </c>
      <c r="O5" s="23">
        <f>C$4+$J$6*($M5-E$4)</f>
        <v>12.420342034388682</v>
      </c>
      <c r="P5" s="6">
        <f>$L$6+$J$6*$M5</f>
        <v>12.424343713141884</v>
      </c>
    </row>
    <row r="6" spans="1:16" x14ac:dyDescent="0.25">
      <c r="A6" s="9" t="s">
        <v>79</v>
      </c>
      <c r="B6" s="10">
        <f>B4+$J$6*($B$1-D4)</f>
        <v>12.942572122936657</v>
      </c>
      <c r="C6" s="10">
        <f>C4+$J$6*($B$1-E4)</f>
        <v>12.934568765429997</v>
      </c>
      <c r="D6" s="10">
        <f>$B$1</f>
        <v>38</v>
      </c>
      <c r="E6" s="10">
        <f>$B$1</f>
        <v>38</v>
      </c>
      <c r="F6" s="10">
        <f>F4</f>
        <v>24.243662000000004</v>
      </c>
      <c r="G6" s="44">
        <f>AVERAGE(B6:C6)</f>
        <v>12.938570444183327</v>
      </c>
      <c r="H6" s="7">
        <f>$B$1</f>
        <v>38</v>
      </c>
      <c r="I6" s="10" t="s">
        <v>71</v>
      </c>
      <c r="J6" s="37">
        <f>(K5-I5*J5)/(L5-J5^2)</f>
        <v>2.856815172451754E-2</v>
      </c>
      <c r="K6" s="10" t="s">
        <v>72</v>
      </c>
      <c r="L6" s="10">
        <f>(L5*I5-K5*J5)/(L5-J5^2)</f>
        <v>11.852980678651534</v>
      </c>
      <c r="M6" s="9">
        <v>50</v>
      </c>
      <c r="N6" s="10">
        <f>B$4+$J$6*($M6-D$4)</f>
        <v>13.285389943630866</v>
      </c>
      <c r="O6" s="10">
        <f>C$4+$J$6*($M6-E$4)</f>
        <v>13.277386586124209</v>
      </c>
      <c r="P6" s="7">
        <f>$L$6+$J$6*$M6</f>
        <v>13.28138826487741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27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27" t="s">
        <v>73</v>
      </c>
      <c r="J8" s="28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27">
        <v>1</v>
      </c>
      <c r="B10" s="42">
        <v>12.91278</v>
      </c>
      <c r="C10" s="42">
        <v>12.945069999999999</v>
      </c>
      <c r="D10" s="42">
        <v>37.21331</v>
      </c>
      <c r="E10" s="42">
        <v>38.04598</v>
      </c>
      <c r="F10" s="42">
        <v>24.832599999999999</v>
      </c>
      <c r="G10" s="42">
        <f>AVERAGE(B10:C10)</f>
        <v>12.928925</v>
      </c>
      <c r="H10" s="43">
        <f>AVERAGE(D10:E10)</f>
        <v>37.629644999999996</v>
      </c>
      <c r="I10" s="38">
        <f>G10*H10</f>
        <v>486.51085798162495</v>
      </c>
      <c r="J10" s="39">
        <f>H10^2</f>
        <v>1415.9901828260247</v>
      </c>
    </row>
    <row r="11" spans="1:16" x14ac:dyDescent="0.25">
      <c r="A11" s="8">
        <v>2</v>
      </c>
      <c r="B11" s="14">
        <v>12.92319</v>
      </c>
      <c r="C11" s="14">
        <v>12.93929</v>
      </c>
      <c r="D11" s="13">
        <v>37.268230000000003</v>
      </c>
      <c r="E11" s="13">
        <v>38.084319999999998</v>
      </c>
      <c r="F11" s="13">
        <v>24.880120000000002</v>
      </c>
      <c r="G11" s="14">
        <f>AVERAGE(B11:C11)</f>
        <v>12.931239999999999</v>
      </c>
      <c r="H11" s="24">
        <f>AVERAGE(D11:E11)</f>
        <v>37.676275000000004</v>
      </c>
      <c r="I11" s="35">
        <f>G11*H11</f>
        <v>487.20095433099999</v>
      </c>
      <c r="J11" s="40">
        <f>H11^2</f>
        <v>1419.5016978756253</v>
      </c>
      <c r="L11" s="5"/>
    </row>
    <row r="12" spans="1:16" x14ac:dyDescent="0.25">
      <c r="A12" s="8">
        <v>3</v>
      </c>
      <c r="B12" s="14">
        <v>12.912599999999999</v>
      </c>
      <c r="C12" s="14">
        <v>12.948219999999999</v>
      </c>
      <c r="D12" s="14">
        <v>37.49532</v>
      </c>
      <c r="E12" s="14">
        <v>38.287550000000003</v>
      </c>
      <c r="F12" s="14">
        <v>24.92877</v>
      </c>
      <c r="G12" s="14">
        <f>AVERAGE(B12:C12)</f>
        <v>12.930409999999998</v>
      </c>
      <c r="H12" s="24">
        <f>AVERAGE(D12:E12)</f>
        <v>37.891435000000001</v>
      </c>
      <c r="I12" s="35">
        <f>G12*H12</f>
        <v>489.95179003834994</v>
      </c>
      <c r="J12" s="40">
        <f>H12^2</f>
        <v>1435.7608463592251</v>
      </c>
    </row>
    <row r="13" spans="1:16" x14ac:dyDescent="0.25">
      <c r="A13" s="8">
        <v>4</v>
      </c>
      <c r="B13" s="14">
        <v>12.92075</v>
      </c>
      <c r="C13" s="14">
        <v>12.94848</v>
      </c>
      <c r="D13" s="13">
        <v>37.345100000000002</v>
      </c>
      <c r="E13" s="13">
        <v>38.170520000000003</v>
      </c>
      <c r="F13" s="13">
        <v>24.9575</v>
      </c>
      <c r="G13" s="14">
        <f t="shared" ref="G13:G20" si="2">AVERAGE(B13:C13)</f>
        <v>12.934615000000001</v>
      </c>
      <c r="H13" s="24">
        <f t="shared" ref="H13:H20" si="3">AVERAGE(D13:E13)</f>
        <v>37.757810000000006</v>
      </c>
      <c r="I13" s="35">
        <f t="shared" ref="I13:I20" si="4">G13*H13</f>
        <v>488.38273559315013</v>
      </c>
      <c r="J13" s="40">
        <f t="shared" ref="J13:J45" si="5">H13^2</f>
        <v>1425.6522159961005</v>
      </c>
    </row>
    <row r="14" spans="1:16" x14ac:dyDescent="0.25">
      <c r="A14" s="8">
        <v>5</v>
      </c>
      <c r="B14" s="14">
        <v>12.91778</v>
      </c>
      <c r="C14" s="14">
        <v>12.94624</v>
      </c>
      <c r="D14" s="13">
        <v>37.300409999999999</v>
      </c>
      <c r="E14" s="13">
        <v>38.117049999999999</v>
      </c>
      <c r="F14" s="13">
        <v>24.993320000000001</v>
      </c>
      <c r="G14" s="14">
        <f t="shared" si="2"/>
        <v>12.93201</v>
      </c>
      <c r="H14" s="24">
        <f t="shared" si="3"/>
        <v>37.708730000000003</v>
      </c>
      <c r="I14" s="35">
        <f t="shared" si="4"/>
        <v>487.64967344730002</v>
      </c>
      <c r="J14" s="40">
        <f t="shared" si="5"/>
        <v>1421.9483182129002</v>
      </c>
    </row>
    <row r="15" spans="1:16" x14ac:dyDescent="0.25">
      <c r="A15" s="8">
        <v>6</v>
      </c>
      <c r="B15" s="14">
        <v>12.921609999999999</v>
      </c>
      <c r="C15" s="14">
        <v>12.95149</v>
      </c>
      <c r="D15" s="13">
        <v>37.334209999999999</v>
      </c>
      <c r="E15" s="13">
        <v>38.160229999999999</v>
      </c>
      <c r="F15" s="13">
        <v>25.011669999999999</v>
      </c>
      <c r="G15" s="14">
        <f t="shared" si="2"/>
        <v>12.93655</v>
      </c>
      <c r="H15" s="24">
        <f t="shared" si="3"/>
        <v>37.747219999999999</v>
      </c>
      <c r="I15" s="35">
        <f t="shared" si="4"/>
        <v>488.31879889099997</v>
      </c>
      <c r="J15" s="40">
        <f t="shared" si="5"/>
        <v>1424.8526177284</v>
      </c>
    </row>
    <row r="16" spans="1:16" x14ac:dyDescent="0.25">
      <c r="A16" s="8">
        <v>7</v>
      </c>
      <c r="B16" s="14">
        <v>12.917160000000001</v>
      </c>
      <c r="C16" s="14">
        <v>12.946730000000001</v>
      </c>
      <c r="D16" s="13">
        <v>37.33849</v>
      </c>
      <c r="E16" s="13">
        <v>38.158180000000002</v>
      </c>
      <c r="F16" s="13">
        <v>25.05219</v>
      </c>
      <c r="G16" s="14">
        <f t="shared" si="2"/>
        <v>12.931945000000001</v>
      </c>
      <c r="H16" s="24">
        <f t="shared" si="3"/>
        <v>37.748334999999997</v>
      </c>
      <c r="I16" s="35">
        <f t="shared" si="4"/>
        <v>488.15939206157498</v>
      </c>
      <c r="J16" s="40">
        <f t="shared" si="5"/>
        <v>1424.9367952722248</v>
      </c>
    </row>
    <row r="17" spans="1:15" x14ac:dyDescent="0.25">
      <c r="A17" s="8">
        <v>8</v>
      </c>
      <c r="B17" s="14">
        <v>12.921430000000001</v>
      </c>
      <c r="C17" s="14">
        <v>12.948090000000001</v>
      </c>
      <c r="D17" s="14">
        <v>37.359299999999998</v>
      </c>
      <c r="E17" s="14">
        <v>38.186489999999999</v>
      </c>
      <c r="F17" s="14">
        <v>25.062000000000001</v>
      </c>
      <c r="G17" s="14">
        <f t="shared" si="2"/>
        <v>12.934760000000001</v>
      </c>
      <c r="H17" s="24">
        <f t="shared" si="3"/>
        <v>37.772894999999998</v>
      </c>
      <c r="I17" s="35">
        <f t="shared" si="4"/>
        <v>488.5833313302</v>
      </c>
      <c r="J17" s="40">
        <f t="shared" si="5"/>
        <v>1426.7915966810249</v>
      </c>
    </row>
    <row r="18" spans="1:15" x14ac:dyDescent="0.25">
      <c r="A18" s="8">
        <v>9</v>
      </c>
      <c r="B18" s="14">
        <v>12.927960000000001</v>
      </c>
      <c r="C18" s="14">
        <v>12.9467</v>
      </c>
      <c r="D18" s="14">
        <v>37.119459999999997</v>
      </c>
      <c r="E18" s="14">
        <v>37.947119999999998</v>
      </c>
      <c r="F18" s="14">
        <v>25.06878</v>
      </c>
      <c r="G18" s="14">
        <f t="shared" si="2"/>
        <v>12.937329999999999</v>
      </c>
      <c r="H18" s="24">
        <f t="shared" si="3"/>
        <v>37.533289999999994</v>
      </c>
      <c r="I18" s="35">
        <f t="shared" si="4"/>
        <v>485.58055871569991</v>
      </c>
      <c r="J18" s="40">
        <f t="shared" si="5"/>
        <v>1408.7478582240994</v>
      </c>
    </row>
    <row r="19" spans="1:15" x14ac:dyDescent="0.25">
      <c r="A19" s="8">
        <v>10</v>
      </c>
      <c r="B19" s="14">
        <v>12.904299999999999</v>
      </c>
      <c r="C19" s="14">
        <v>12.91804</v>
      </c>
      <c r="D19" s="13">
        <v>36.665649999999999</v>
      </c>
      <c r="E19" s="13">
        <v>37.530090000000001</v>
      </c>
      <c r="F19" s="13">
        <v>24.925820000000002</v>
      </c>
      <c r="G19" s="14">
        <f t="shared" si="2"/>
        <v>12.911169999999998</v>
      </c>
      <c r="H19" s="24">
        <f t="shared" si="3"/>
        <v>37.09787</v>
      </c>
      <c r="I19" s="35">
        <f t="shared" si="4"/>
        <v>478.97690620789996</v>
      </c>
      <c r="J19" s="40">
        <f t="shared" si="5"/>
        <v>1376.2519585369</v>
      </c>
    </row>
    <row r="20" spans="1:15" x14ac:dyDescent="0.25">
      <c r="A20" s="8">
        <v>11</v>
      </c>
      <c r="B20" s="14">
        <v>12.89617</v>
      </c>
      <c r="C20" s="14">
        <v>12.91671</v>
      </c>
      <c r="D20" s="14">
        <v>36.479469999999999</v>
      </c>
      <c r="E20" s="14">
        <v>37.33455</v>
      </c>
      <c r="F20" s="14">
        <v>24.73527</v>
      </c>
      <c r="G20" s="14">
        <f t="shared" si="2"/>
        <v>12.90644</v>
      </c>
      <c r="H20" s="24">
        <f t="shared" si="3"/>
        <v>36.90701</v>
      </c>
      <c r="I20" s="35">
        <f t="shared" si="4"/>
        <v>476.33811014439999</v>
      </c>
      <c r="J20" s="40">
        <f t="shared" si="5"/>
        <v>1362.1273871400999</v>
      </c>
    </row>
    <row r="21" spans="1:15" x14ac:dyDescent="0.25">
      <c r="A21" s="8">
        <v>12</v>
      </c>
      <c r="B21" s="14">
        <v>12.895479999999999</v>
      </c>
      <c r="C21" s="14">
        <v>12.90971</v>
      </c>
      <c r="D21" s="14">
        <v>36.468310000000002</v>
      </c>
      <c r="E21" s="14">
        <v>37.290550000000003</v>
      </c>
      <c r="F21" s="14">
        <v>24.512049999999999</v>
      </c>
      <c r="G21" s="14">
        <f t="shared" ref="G21:G45" si="6">AVERAGE(B21:C21)</f>
        <v>12.902595</v>
      </c>
      <c r="H21" s="24">
        <f t="shared" ref="H21:H45" si="7">AVERAGE(D21:E21)</f>
        <v>36.879429999999999</v>
      </c>
      <c r="I21" s="35">
        <f t="shared" ref="I21:I45" si="8">G21*H21</f>
        <v>475.84034912084996</v>
      </c>
      <c r="J21" s="40">
        <f t="shared" si="5"/>
        <v>1360.0923571249</v>
      </c>
    </row>
    <row r="22" spans="1:15" x14ac:dyDescent="0.25">
      <c r="A22" s="8">
        <v>13</v>
      </c>
      <c r="B22" s="14">
        <v>12.89517</v>
      </c>
      <c r="C22" s="14">
        <v>12.914059999999999</v>
      </c>
      <c r="D22" s="13">
        <v>36.439140000000002</v>
      </c>
      <c r="E22" s="13">
        <v>37.266109999999998</v>
      </c>
      <c r="F22" s="13">
        <v>24.346219999999999</v>
      </c>
      <c r="G22" s="14">
        <f t="shared" si="6"/>
        <v>12.904615</v>
      </c>
      <c r="H22" s="24">
        <f t="shared" si="7"/>
        <v>36.852625000000003</v>
      </c>
      <c r="I22" s="35">
        <f t="shared" si="8"/>
        <v>475.56893736437502</v>
      </c>
      <c r="J22" s="40">
        <f t="shared" si="5"/>
        <v>1358.1159693906252</v>
      </c>
    </row>
    <row r="23" spans="1:15" x14ac:dyDescent="0.25">
      <c r="A23" s="8">
        <v>14</v>
      </c>
      <c r="B23" s="14">
        <v>12.8751</v>
      </c>
      <c r="C23" s="14">
        <v>12.908659999999999</v>
      </c>
      <c r="D23" s="14">
        <v>36.215350000000001</v>
      </c>
      <c r="E23" s="14">
        <v>37.083419999999997</v>
      </c>
      <c r="F23" s="14">
        <v>24.25515</v>
      </c>
      <c r="G23" s="14">
        <f t="shared" si="6"/>
        <v>12.89188</v>
      </c>
      <c r="H23" s="24">
        <f t="shared" si="7"/>
        <v>36.649384999999995</v>
      </c>
      <c r="I23" s="35">
        <f t="shared" si="8"/>
        <v>472.47947349379996</v>
      </c>
      <c r="J23" s="40">
        <f t="shared" si="5"/>
        <v>1343.1774208782247</v>
      </c>
    </row>
    <row r="24" spans="1:15" x14ac:dyDescent="0.25">
      <c r="A24" s="8">
        <v>15</v>
      </c>
      <c r="B24" s="14">
        <v>12.88941</v>
      </c>
      <c r="C24" s="14">
        <v>12.90316</v>
      </c>
      <c r="D24" s="13">
        <v>35.85904</v>
      </c>
      <c r="E24" s="13">
        <v>36.75423</v>
      </c>
      <c r="F24" s="13">
        <v>24.23001</v>
      </c>
      <c r="G24" s="14">
        <f t="shared" si="6"/>
        <v>12.896284999999999</v>
      </c>
      <c r="H24" s="24">
        <f t="shared" si="7"/>
        <v>36.306635</v>
      </c>
      <c r="I24" s="35">
        <f t="shared" si="8"/>
        <v>468.22071235097496</v>
      </c>
      <c r="J24" s="40">
        <f t="shared" si="5"/>
        <v>1318.171745023225</v>
      </c>
    </row>
    <row r="25" spans="1:15" x14ac:dyDescent="0.25">
      <c r="A25" s="8">
        <v>16</v>
      </c>
      <c r="B25" s="14">
        <v>12.878349999999999</v>
      </c>
      <c r="C25" s="14">
        <v>12.888489999999999</v>
      </c>
      <c r="D25" s="13">
        <v>35.702379999999998</v>
      </c>
      <c r="E25" s="13">
        <v>36.596649999999997</v>
      </c>
      <c r="F25" s="13">
        <v>24.153500000000001</v>
      </c>
      <c r="G25" s="14">
        <f t="shared" si="6"/>
        <v>12.883419999999999</v>
      </c>
      <c r="H25" s="24">
        <f t="shared" si="7"/>
        <v>36.149514999999994</v>
      </c>
      <c r="I25" s="35">
        <f t="shared" si="8"/>
        <v>465.72938454129991</v>
      </c>
      <c r="J25" s="40">
        <f t="shared" si="5"/>
        <v>1306.7874347352245</v>
      </c>
    </row>
    <row r="26" spans="1:15" x14ac:dyDescent="0.25">
      <c r="A26" s="8">
        <v>17</v>
      </c>
      <c r="B26" s="14">
        <v>12.87377</v>
      </c>
      <c r="C26" s="14">
        <v>12.892569999999999</v>
      </c>
      <c r="D26" s="13">
        <v>35.651049999999998</v>
      </c>
      <c r="E26" s="13">
        <v>36.532229999999998</v>
      </c>
      <c r="F26" s="13">
        <v>24.079640000000001</v>
      </c>
      <c r="G26" s="14">
        <f t="shared" si="6"/>
        <v>12.88317</v>
      </c>
      <c r="H26" s="24">
        <f t="shared" si="7"/>
        <v>36.091639999999998</v>
      </c>
      <c r="I26" s="35">
        <f t="shared" si="8"/>
        <v>464.97473369879998</v>
      </c>
      <c r="J26" s="40">
        <f t="shared" si="5"/>
        <v>1302.6064778895998</v>
      </c>
      <c r="L26" s="22"/>
      <c r="M26" s="22"/>
      <c r="N26" s="22"/>
      <c r="O26" s="22"/>
    </row>
    <row r="27" spans="1:15" x14ac:dyDescent="0.25">
      <c r="A27" s="8">
        <v>18</v>
      </c>
      <c r="B27" s="14">
        <v>12.8756</v>
      </c>
      <c r="C27" s="14">
        <v>12.888350000000001</v>
      </c>
      <c r="D27" s="13">
        <v>35.58005</v>
      </c>
      <c r="E27" s="13">
        <v>36.464889999999997</v>
      </c>
      <c r="F27" s="13">
        <v>24.019639999999999</v>
      </c>
      <c r="G27" s="14">
        <f t="shared" si="6"/>
        <v>12.881975000000001</v>
      </c>
      <c r="H27" s="24">
        <f t="shared" si="7"/>
        <v>36.022469999999998</v>
      </c>
      <c r="I27" s="35">
        <f t="shared" si="8"/>
        <v>464.04055797824998</v>
      </c>
      <c r="J27" s="40">
        <f t="shared" si="5"/>
        <v>1297.6183449009</v>
      </c>
      <c r="L27" s="22"/>
      <c r="M27" s="22"/>
      <c r="N27" s="22"/>
      <c r="O27" s="22"/>
    </row>
    <row r="28" spans="1:15" x14ac:dyDescent="0.25">
      <c r="A28" s="8">
        <v>19</v>
      </c>
      <c r="B28" s="13">
        <v>12.87753</v>
      </c>
      <c r="C28" s="13">
        <v>12.88865</v>
      </c>
      <c r="D28" s="13">
        <v>35.535980000000002</v>
      </c>
      <c r="E28" s="13">
        <v>36.422190000000001</v>
      </c>
      <c r="F28" s="13">
        <v>23.969339999999999</v>
      </c>
      <c r="G28" s="14">
        <f t="shared" si="6"/>
        <v>12.883089999999999</v>
      </c>
      <c r="H28" s="24">
        <f t="shared" si="7"/>
        <v>35.979084999999998</v>
      </c>
      <c r="I28" s="35">
        <f t="shared" si="8"/>
        <v>463.52179017264996</v>
      </c>
      <c r="J28" s="40">
        <f t="shared" si="5"/>
        <v>1294.4945574372248</v>
      </c>
      <c r="L28" s="22"/>
      <c r="M28" s="22"/>
      <c r="N28" s="22"/>
      <c r="O28" s="22"/>
    </row>
    <row r="29" spans="1:15" x14ac:dyDescent="0.25">
      <c r="A29" s="8">
        <v>20</v>
      </c>
      <c r="B29" s="13">
        <v>12.87222</v>
      </c>
      <c r="C29" s="13">
        <v>12.89162</v>
      </c>
      <c r="D29" s="13">
        <v>35.564509999999999</v>
      </c>
      <c r="E29" s="13">
        <v>36.448950000000004</v>
      </c>
      <c r="F29" s="13">
        <v>23.915970000000002</v>
      </c>
      <c r="G29" s="14">
        <f t="shared" si="6"/>
        <v>12.881920000000001</v>
      </c>
      <c r="H29" s="24">
        <f t="shared" si="7"/>
        <v>36.006730000000005</v>
      </c>
      <c r="I29" s="35">
        <f t="shared" si="8"/>
        <v>463.83581532160008</v>
      </c>
      <c r="J29" s="40">
        <f t="shared" si="5"/>
        <v>1296.4846052929004</v>
      </c>
      <c r="L29" s="22"/>
      <c r="M29" s="22"/>
      <c r="N29" s="22"/>
      <c r="O29" s="22"/>
    </row>
    <row r="30" spans="1:15" x14ac:dyDescent="0.25">
      <c r="A30" s="8">
        <v>21</v>
      </c>
      <c r="B30" s="14">
        <v>12.869910000000001</v>
      </c>
      <c r="C30" s="14">
        <v>12.885289999999999</v>
      </c>
      <c r="D30" s="14">
        <v>35.475859999999997</v>
      </c>
      <c r="E30" s="14">
        <v>36.359859999999998</v>
      </c>
      <c r="F30" s="14">
        <v>23.876639999999998</v>
      </c>
      <c r="G30" s="14">
        <f t="shared" si="6"/>
        <v>12.877600000000001</v>
      </c>
      <c r="H30" s="24">
        <f t="shared" si="7"/>
        <v>35.917859999999997</v>
      </c>
      <c r="I30" s="35">
        <f t="shared" si="8"/>
        <v>462.53583393600002</v>
      </c>
      <c r="J30" s="40">
        <f t="shared" si="5"/>
        <v>1290.0926669795999</v>
      </c>
      <c r="L30" s="22"/>
      <c r="M30" s="22"/>
      <c r="N30" s="22"/>
      <c r="O30" s="22"/>
    </row>
    <row r="31" spans="1:15" x14ac:dyDescent="0.25">
      <c r="A31" s="8">
        <v>22</v>
      </c>
      <c r="B31" s="14">
        <v>12.87378</v>
      </c>
      <c r="C31" s="14">
        <v>12.884539999999999</v>
      </c>
      <c r="D31" s="14">
        <v>35.44706</v>
      </c>
      <c r="E31" s="14">
        <v>36.329329999999999</v>
      </c>
      <c r="F31" s="14">
        <v>23.861249999999998</v>
      </c>
      <c r="G31" s="14">
        <f t="shared" si="6"/>
        <v>12.879159999999999</v>
      </c>
      <c r="H31" s="24">
        <f t="shared" si="7"/>
        <v>35.888194999999996</v>
      </c>
      <c r="I31" s="35">
        <f t="shared" si="8"/>
        <v>462.20980551619994</v>
      </c>
      <c r="J31" s="40">
        <f t="shared" si="5"/>
        <v>1287.9625403580246</v>
      </c>
      <c r="L31" s="22"/>
      <c r="M31" s="22"/>
      <c r="N31" s="22"/>
      <c r="O31" s="22"/>
    </row>
    <row r="32" spans="1:15" x14ac:dyDescent="0.25">
      <c r="A32" s="8">
        <v>23</v>
      </c>
      <c r="B32" s="14">
        <v>12.87168</v>
      </c>
      <c r="C32" s="14">
        <v>12.88331</v>
      </c>
      <c r="D32" s="14">
        <v>35.44849</v>
      </c>
      <c r="E32" s="14">
        <v>36.325600000000001</v>
      </c>
      <c r="F32" s="14">
        <v>23.808869999999999</v>
      </c>
      <c r="G32" s="14">
        <f t="shared" si="6"/>
        <v>12.877495</v>
      </c>
      <c r="H32" s="24">
        <f t="shared" si="7"/>
        <v>35.887045000000001</v>
      </c>
      <c r="I32" s="35">
        <f t="shared" si="8"/>
        <v>462.13524255227497</v>
      </c>
      <c r="J32" s="40">
        <f t="shared" si="5"/>
        <v>1287.879998832025</v>
      </c>
      <c r="L32" s="22"/>
      <c r="M32" s="22"/>
      <c r="N32" s="22"/>
      <c r="O32" s="22"/>
    </row>
    <row r="33" spans="1:15" x14ac:dyDescent="0.25">
      <c r="A33" s="8">
        <v>24</v>
      </c>
      <c r="B33" s="14">
        <v>12.877230000000001</v>
      </c>
      <c r="C33" s="14">
        <v>12.88583</v>
      </c>
      <c r="D33" s="14">
        <v>35.45335</v>
      </c>
      <c r="E33" s="14">
        <v>36.330010000000001</v>
      </c>
      <c r="F33" s="14">
        <v>23.77186</v>
      </c>
      <c r="G33" s="14">
        <f t="shared" si="6"/>
        <v>12.881530000000001</v>
      </c>
      <c r="H33" s="24">
        <f t="shared" si="7"/>
        <v>35.891680000000001</v>
      </c>
      <c r="I33" s="35">
        <f t="shared" si="8"/>
        <v>462.33975267040006</v>
      </c>
      <c r="J33" s="40">
        <f t="shared" si="5"/>
        <v>1288.2126932224</v>
      </c>
      <c r="L33" s="22"/>
      <c r="M33" s="22"/>
      <c r="N33" s="22"/>
      <c r="O33" s="22"/>
    </row>
    <row r="34" spans="1:15" x14ac:dyDescent="0.25">
      <c r="A34" s="8">
        <v>25</v>
      </c>
      <c r="B34" s="14">
        <v>12.870620000000001</v>
      </c>
      <c r="C34" s="14">
        <v>12.8871</v>
      </c>
      <c r="D34" s="14">
        <v>35.470790000000001</v>
      </c>
      <c r="E34" s="14">
        <v>36.342059999999996</v>
      </c>
      <c r="F34" s="14">
        <v>23.730540000000001</v>
      </c>
      <c r="G34" s="14">
        <f t="shared" si="6"/>
        <v>12.87886</v>
      </c>
      <c r="H34" s="24">
        <f t="shared" si="7"/>
        <v>35.906424999999999</v>
      </c>
      <c r="I34" s="35">
        <f t="shared" si="8"/>
        <v>462.43382067549999</v>
      </c>
      <c r="J34" s="40">
        <f t="shared" si="5"/>
        <v>1289.271356280625</v>
      </c>
      <c r="L34" s="22"/>
      <c r="M34" s="22"/>
      <c r="N34" s="22"/>
      <c r="O34" s="22"/>
    </row>
    <row r="35" spans="1:15" x14ac:dyDescent="0.25">
      <c r="A35" s="8"/>
      <c r="B35" s="14">
        <v>12.87731</v>
      </c>
      <c r="C35" s="14">
        <v>12.887600000000001</v>
      </c>
      <c r="D35" s="14">
        <v>35.517099999999999</v>
      </c>
      <c r="E35" s="14">
        <v>36.388840000000002</v>
      </c>
      <c r="F35" s="14">
        <v>23.713519999999999</v>
      </c>
      <c r="G35" s="14">
        <f t="shared" si="6"/>
        <v>12.882455</v>
      </c>
      <c r="H35" s="24">
        <f t="shared" si="7"/>
        <v>35.952970000000001</v>
      </c>
      <c r="I35" s="35">
        <f t="shared" si="8"/>
        <v>463.16251814135001</v>
      </c>
      <c r="J35" s="40">
        <f t="shared" si="5"/>
        <v>1292.6160518209001</v>
      </c>
      <c r="L35" s="22"/>
      <c r="M35" s="22"/>
      <c r="N35" s="22"/>
      <c r="O35" s="22"/>
    </row>
    <row r="36" spans="1:15" x14ac:dyDescent="0.25">
      <c r="A36" s="8"/>
      <c r="B36" s="14">
        <v>12.87419</v>
      </c>
      <c r="C36" s="14">
        <v>12.88724</v>
      </c>
      <c r="D36" s="14">
        <v>35.513390000000001</v>
      </c>
      <c r="E36" s="14">
        <v>36.383339999999997</v>
      </c>
      <c r="F36" s="14">
        <v>23.67858</v>
      </c>
      <c r="G36" s="14">
        <f t="shared" si="6"/>
        <v>12.880715</v>
      </c>
      <c r="H36" s="24">
        <f t="shared" si="7"/>
        <v>35.948364999999995</v>
      </c>
      <c r="I36" s="35">
        <f t="shared" si="8"/>
        <v>463.04064428097496</v>
      </c>
      <c r="J36" s="40">
        <f t="shared" si="5"/>
        <v>1292.2849461732246</v>
      </c>
      <c r="L36" s="22"/>
      <c r="M36" s="22"/>
      <c r="N36" s="22"/>
      <c r="O36" s="22"/>
    </row>
    <row r="37" spans="1:15" x14ac:dyDescent="0.25">
      <c r="A37" s="8"/>
      <c r="B37" s="14">
        <v>12.88645</v>
      </c>
      <c r="C37" s="14">
        <v>12.88645</v>
      </c>
      <c r="D37" s="14">
        <v>35.4452</v>
      </c>
      <c r="E37" s="14">
        <v>36.349319999999999</v>
      </c>
      <c r="F37" s="14">
        <v>23.709099999999999</v>
      </c>
      <c r="G37" s="14">
        <f t="shared" si="6"/>
        <v>12.88645</v>
      </c>
      <c r="H37" s="24">
        <f t="shared" si="7"/>
        <v>35.897260000000003</v>
      </c>
      <c r="I37" s="35">
        <f t="shared" si="8"/>
        <v>462.58824612700005</v>
      </c>
      <c r="J37" s="40">
        <f t="shared" si="5"/>
        <v>1288.6132755076003</v>
      </c>
      <c r="L37" s="22"/>
      <c r="M37" s="22"/>
      <c r="N37" s="22"/>
      <c r="O37" s="22"/>
    </row>
    <row r="38" spans="1:15" x14ac:dyDescent="0.25">
      <c r="A38" s="8"/>
      <c r="B38" s="14">
        <v>12.866569999999999</v>
      </c>
      <c r="C38" s="14">
        <v>12.88569</v>
      </c>
      <c r="D38" s="14">
        <v>35.445799999999998</v>
      </c>
      <c r="E38" s="14">
        <v>36.352110000000003</v>
      </c>
      <c r="F38" s="14">
        <v>23.724900000000002</v>
      </c>
      <c r="G38" s="14">
        <f t="shared" si="6"/>
        <v>12.87613</v>
      </c>
      <c r="H38" s="24">
        <f t="shared" si="7"/>
        <v>35.898955000000001</v>
      </c>
      <c r="I38" s="35">
        <f t="shared" si="8"/>
        <v>462.23961144415</v>
      </c>
      <c r="J38" s="40">
        <f t="shared" si="5"/>
        <v>1288.7349700920252</v>
      </c>
      <c r="L38" s="22"/>
      <c r="M38" s="22"/>
      <c r="N38" s="22"/>
      <c r="O38" s="22"/>
    </row>
    <row r="39" spans="1:15" x14ac:dyDescent="0.25">
      <c r="A39" s="8"/>
      <c r="B39" s="14">
        <v>12.87276</v>
      </c>
      <c r="C39" s="14">
        <v>12.882020000000001</v>
      </c>
      <c r="D39" s="14">
        <v>35.436619999999998</v>
      </c>
      <c r="E39" s="14">
        <v>36.325960000000002</v>
      </c>
      <c r="F39" s="14">
        <v>23.696709999999999</v>
      </c>
      <c r="G39" s="14">
        <f t="shared" si="6"/>
        <v>12.87739</v>
      </c>
      <c r="H39" s="24">
        <f t="shared" si="7"/>
        <v>35.88129</v>
      </c>
      <c r="I39" s="35">
        <f t="shared" si="8"/>
        <v>462.05736503309998</v>
      </c>
      <c r="J39" s="40">
        <f t="shared" si="5"/>
        <v>1287.4669720641</v>
      </c>
      <c r="L39" s="22"/>
      <c r="M39" s="22"/>
      <c r="N39" s="22"/>
      <c r="O39" s="22"/>
    </row>
    <row r="40" spans="1:15" x14ac:dyDescent="0.25">
      <c r="A40" s="8"/>
      <c r="B40" s="14">
        <v>12.873329999999999</v>
      </c>
      <c r="C40" s="14">
        <v>12.88397</v>
      </c>
      <c r="D40" s="14">
        <v>35.459760000000003</v>
      </c>
      <c r="E40" s="14">
        <v>36.345759999999999</v>
      </c>
      <c r="F40" s="14">
        <v>23.655760000000001</v>
      </c>
      <c r="G40" s="14">
        <f t="shared" si="6"/>
        <v>12.87865</v>
      </c>
      <c r="H40" s="24">
        <f t="shared" si="7"/>
        <v>35.902760000000001</v>
      </c>
      <c r="I40" s="35">
        <f t="shared" si="8"/>
        <v>462.379080074</v>
      </c>
      <c r="J40" s="40">
        <f t="shared" si="5"/>
        <v>1289.0081756176</v>
      </c>
      <c r="L40" s="22"/>
      <c r="M40" s="22"/>
      <c r="N40" s="22"/>
      <c r="O40" s="22"/>
    </row>
    <row r="41" spans="1:15" x14ac:dyDescent="0.25">
      <c r="A41" s="8"/>
      <c r="B41" s="14">
        <v>12.87154</v>
      </c>
      <c r="C41" s="14">
        <v>12.891590000000001</v>
      </c>
      <c r="D41" s="14">
        <v>35.486040000000003</v>
      </c>
      <c r="E41" s="14">
        <v>36.395099999999999</v>
      </c>
      <c r="F41" s="14">
        <v>23.71697</v>
      </c>
      <c r="G41" s="14">
        <f t="shared" si="6"/>
        <v>12.881565</v>
      </c>
      <c r="H41" s="24">
        <f t="shared" si="7"/>
        <v>35.940570000000001</v>
      </c>
      <c r="I41" s="35">
        <f t="shared" si="8"/>
        <v>462.97078859205004</v>
      </c>
      <c r="J41" s="40">
        <f t="shared" si="5"/>
        <v>1291.7245719249001</v>
      </c>
      <c r="L41" s="22"/>
      <c r="M41" s="22"/>
      <c r="N41" s="22"/>
      <c r="O41" s="22"/>
    </row>
    <row r="42" spans="1:15" x14ac:dyDescent="0.25">
      <c r="A42" s="8"/>
      <c r="B42" s="14">
        <v>12.876200000000001</v>
      </c>
      <c r="C42" s="14">
        <v>12.88491</v>
      </c>
      <c r="D42" s="14">
        <v>35.459670000000003</v>
      </c>
      <c r="E42" s="14">
        <v>36.358420000000002</v>
      </c>
      <c r="F42" s="14">
        <v>23.720870000000001</v>
      </c>
      <c r="G42" s="14">
        <f t="shared" si="6"/>
        <v>12.880555000000001</v>
      </c>
      <c r="H42" s="24">
        <f t="shared" si="7"/>
        <v>35.909045000000006</v>
      </c>
      <c r="I42" s="35">
        <f t="shared" si="8"/>
        <v>462.5284291199751</v>
      </c>
      <c r="J42" s="40">
        <f t="shared" si="5"/>
        <v>1289.4595128120254</v>
      </c>
      <c r="L42" s="22"/>
      <c r="M42" s="22"/>
      <c r="N42" s="22"/>
      <c r="O42" s="22"/>
    </row>
    <row r="43" spans="1:15" x14ac:dyDescent="0.25">
      <c r="A43" s="8"/>
      <c r="B43" s="14">
        <v>12.8672</v>
      </c>
      <c r="C43" s="14">
        <v>12.88044</v>
      </c>
      <c r="D43" s="14">
        <v>35.45635</v>
      </c>
      <c r="E43" s="14">
        <v>36.345419999999997</v>
      </c>
      <c r="F43" s="14">
        <v>23.66771</v>
      </c>
      <c r="G43" s="14">
        <f t="shared" si="6"/>
        <v>12.87382</v>
      </c>
      <c r="H43" s="24">
        <f t="shared" si="7"/>
        <v>35.900885000000002</v>
      </c>
      <c r="I43" s="35">
        <f t="shared" si="8"/>
        <v>462.18153133070007</v>
      </c>
      <c r="J43" s="40">
        <f t="shared" si="5"/>
        <v>1288.8735437832252</v>
      </c>
      <c r="L43" s="22"/>
      <c r="M43" s="22"/>
      <c r="N43" s="22"/>
      <c r="O43" s="22"/>
    </row>
    <row r="44" spans="1:15" x14ac:dyDescent="0.25">
      <c r="A44" s="8"/>
      <c r="B44" s="14">
        <v>12.89063</v>
      </c>
      <c r="C44" s="14">
        <v>12.88043</v>
      </c>
      <c r="D44" s="14">
        <v>35.391350000000003</v>
      </c>
      <c r="E44" s="14">
        <v>36.296059999999997</v>
      </c>
      <c r="F44" s="14">
        <v>23.68627</v>
      </c>
      <c r="G44" s="14">
        <f t="shared" si="6"/>
        <v>12.885529999999999</v>
      </c>
      <c r="H44" s="24">
        <f t="shared" si="7"/>
        <v>35.843705</v>
      </c>
      <c r="I44" s="35">
        <f t="shared" si="8"/>
        <v>461.86513608864999</v>
      </c>
      <c r="J44" s="40">
        <f t="shared" si="5"/>
        <v>1284.771188127025</v>
      </c>
      <c r="L44" s="22"/>
      <c r="M44" s="22"/>
      <c r="N44" s="22"/>
      <c r="O44" s="22"/>
    </row>
    <row r="45" spans="1:15" x14ac:dyDescent="0.25">
      <c r="A45" s="8"/>
      <c r="B45" s="14">
        <v>12.868359999999999</v>
      </c>
      <c r="C45" s="14">
        <v>12.879429999999999</v>
      </c>
      <c r="D45" s="14">
        <v>35.669670000000004</v>
      </c>
      <c r="E45" s="14">
        <v>36.529710000000001</v>
      </c>
      <c r="F45" s="14">
        <v>23.7285</v>
      </c>
      <c r="G45" s="14">
        <f t="shared" si="6"/>
        <v>12.873894999999999</v>
      </c>
      <c r="H45" s="24">
        <f t="shared" si="7"/>
        <v>36.099690000000002</v>
      </c>
      <c r="I45" s="35">
        <f t="shared" si="8"/>
        <v>464.74361859254998</v>
      </c>
      <c r="J45" s="40">
        <f t="shared" si="5"/>
        <v>1303.1876180961001</v>
      </c>
      <c r="L45" s="22"/>
      <c r="M45" s="22"/>
      <c r="N45" s="22"/>
      <c r="O45" s="22"/>
    </row>
    <row r="46" spans="1:15" x14ac:dyDescent="0.25">
      <c r="A46" s="8"/>
      <c r="B46" s="14">
        <v>12.888579999999999</v>
      </c>
      <c r="C46" s="14">
        <v>12.90461</v>
      </c>
      <c r="D46" s="14">
        <v>36.196849999999998</v>
      </c>
      <c r="E46" s="14">
        <v>37.000790000000002</v>
      </c>
      <c r="F46" s="14">
        <v>23.86373</v>
      </c>
      <c r="G46" s="14">
        <f t="shared" ref="G46:G54" si="9">AVERAGE(B46:C46)</f>
        <v>12.896595</v>
      </c>
      <c r="H46" s="24">
        <f t="shared" ref="H46:H54" si="10">AVERAGE(D46:E46)</f>
        <v>36.598820000000003</v>
      </c>
      <c r="I46" s="35">
        <f t="shared" ref="I46:I54" si="11">G46*H46</f>
        <v>472.00015901790005</v>
      </c>
      <c r="J46" s="40">
        <f t="shared" ref="J46:J54" si="12">H46^2</f>
        <v>1339.4736253924002</v>
      </c>
      <c r="L46" s="22"/>
      <c r="M46" s="22"/>
      <c r="N46" s="22"/>
      <c r="O46" s="22"/>
    </row>
    <row r="47" spans="1:15" x14ac:dyDescent="0.25">
      <c r="A47" s="8"/>
      <c r="B47" s="23">
        <v>12.90358</v>
      </c>
      <c r="C47" s="23">
        <v>12.90569</v>
      </c>
      <c r="D47" s="23">
        <v>36.557360000000003</v>
      </c>
      <c r="E47" s="23">
        <v>37.379480000000001</v>
      </c>
      <c r="F47" s="23">
        <v>24.04881</v>
      </c>
      <c r="G47" s="14">
        <f t="shared" si="9"/>
        <v>12.904634999999999</v>
      </c>
      <c r="H47" s="24">
        <f t="shared" si="10"/>
        <v>36.968420000000002</v>
      </c>
      <c r="I47" s="35">
        <f t="shared" si="11"/>
        <v>477.06396662669999</v>
      </c>
      <c r="J47" s="40">
        <f t="shared" si="12"/>
        <v>1366.6640772964001</v>
      </c>
      <c r="L47" s="22"/>
      <c r="M47" s="22"/>
      <c r="N47" s="22"/>
      <c r="O47" s="22"/>
    </row>
    <row r="48" spans="1:15" x14ac:dyDescent="0.25">
      <c r="A48" s="8"/>
      <c r="B48" s="23">
        <v>12.90667</v>
      </c>
      <c r="C48" s="23">
        <v>12.915800000000001</v>
      </c>
      <c r="D48" s="23">
        <v>36.668640000000003</v>
      </c>
      <c r="E48" s="23">
        <v>37.492260000000002</v>
      </c>
      <c r="F48" s="23">
        <v>24.20065</v>
      </c>
      <c r="G48" s="14">
        <f t="shared" si="9"/>
        <v>12.911235000000001</v>
      </c>
      <c r="H48" s="24">
        <f t="shared" si="10"/>
        <v>37.080449999999999</v>
      </c>
      <c r="I48" s="35">
        <f t="shared" si="11"/>
        <v>478.75440385575001</v>
      </c>
      <c r="J48" s="40">
        <f t="shared" si="12"/>
        <v>1374.9597722024998</v>
      </c>
      <c r="L48" s="22"/>
      <c r="M48" s="22"/>
      <c r="N48" s="22"/>
      <c r="O48" s="22"/>
    </row>
    <row r="49" spans="1:15" x14ac:dyDescent="0.25">
      <c r="A49" s="8"/>
      <c r="B49" s="23">
        <v>12.903219999999999</v>
      </c>
      <c r="C49" s="23">
        <v>12.91671</v>
      </c>
      <c r="D49" s="23">
        <v>36.721069999999997</v>
      </c>
      <c r="E49" s="23">
        <v>37.553579999999997</v>
      </c>
      <c r="F49" s="23">
        <v>24.32987</v>
      </c>
      <c r="G49" s="14">
        <f t="shared" si="9"/>
        <v>12.909965</v>
      </c>
      <c r="H49" s="24">
        <f t="shared" si="10"/>
        <v>37.137324999999997</v>
      </c>
      <c r="I49" s="35">
        <f t="shared" si="11"/>
        <v>479.44156594362494</v>
      </c>
      <c r="J49" s="40">
        <f t="shared" si="12"/>
        <v>1379.1809081556248</v>
      </c>
      <c r="L49" s="22"/>
      <c r="M49" s="22"/>
      <c r="N49" s="22"/>
      <c r="O49" s="22"/>
    </row>
    <row r="50" spans="1:15" x14ac:dyDescent="0.25">
      <c r="A50" s="8"/>
      <c r="B50" s="23">
        <v>12.903980000000001</v>
      </c>
      <c r="C50" s="23">
        <v>12.9244</v>
      </c>
      <c r="D50" s="23">
        <v>36.729880000000001</v>
      </c>
      <c r="E50" s="23">
        <v>37.549999999999997</v>
      </c>
      <c r="F50" s="23">
        <v>24.42952</v>
      </c>
      <c r="G50" s="14">
        <f t="shared" si="9"/>
        <v>12.914190000000001</v>
      </c>
      <c r="H50" s="24">
        <f t="shared" si="10"/>
        <v>37.139939999999996</v>
      </c>
      <c r="I50" s="35">
        <f t="shared" si="11"/>
        <v>479.63224174859999</v>
      </c>
      <c r="J50" s="40">
        <f t="shared" si="12"/>
        <v>1379.3751432035997</v>
      </c>
      <c r="L50" s="22"/>
      <c r="M50" s="22"/>
      <c r="N50" s="22"/>
      <c r="O50" s="22"/>
    </row>
    <row r="51" spans="1:15" x14ac:dyDescent="0.25">
      <c r="A51" s="8"/>
      <c r="B51" s="23">
        <v>12.90339</v>
      </c>
      <c r="C51" s="23">
        <v>12.926740000000001</v>
      </c>
      <c r="D51" s="23">
        <v>36.996000000000002</v>
      </c>
      <c r="E51" s="23">
        <v>37.814729999999997</v>
      </c>
      <c r="F51" s="23">
        <v>24.50881</v>
      </c>
      <c r="G51" s="14">
        <f t="shared" si="9"/>
        <v>12.915065</v>
      </c>
      <c r="H51" s="24">
        <f t="shared" si="10"/>
        <v>37.405365000000003</v>
      </c>
      <c r="I51" s="35">
        <f t="shared" si="11"/>
        <v>483.09272032372508</v>
      </c>
      <c r="J51" s="40">
        <f t="shared" si="12"/>
        <v>1399.1613307832251</v>
      </c>
    </row>
    <row r="52" spans="1:15" x14ac:dyDescent="0.25">
      <c r="A52" s="8"/>
      <c r="B52" s="23">
        <v>12.91156</v>
      </c>
      <c r="C52" s="23">
        <v>12.92937</v>
      </c>
      <c r="D52" s="23">
        <v>37.069719999999997</v>
      </c>
      <c r="E52" s="23">
        <v>37.878540000000001</v>
      </c>
      <c r="F52" s="23">
        <v>24.577030000000001</v>
      </c>
      <c r="G52" s="14">
        <f t="shared" si="9"/>
        <v>12.920465</v>
      </c>
      <c r="H52" s="24">
        <f t="shared" si="10"/>
        <v>37.474130000000002</v>
      </c>
      <c r="I52" s="35">
        <f t="shared" si="11"/>
        <v>484.18318507045001</v>
      </c>
      <c r="J52" s="40">
        <f t="shared" si="12"/>
        <v>1404.3104192569001</v>
      </c>
    </row>
    <row r="53" spans="1:15" x14ac:dyDescent="0.25">
      <c r="A53" s="8"/>
      <c r="B53" s="23">
        <v>12.91742</v>
      </c>
      <c r="C53" s="23">
        <v>12.93445</v>
      </c>
      <c r="D53" s="23">
        <v>37.107430000000001</v>
      </c>
      <c r="E53" s="23">
        <v>37.913690000000003</v>
      </c>
      <c r="F53" s="23">
        <v>24.638809999999999</v>
      </c>
      <c r="G53" s="14">
        <f t="shared" si="9"/>
        <v>12.925934999999999</v>
      </c>
      <c r="H53" s="24">
        <f t="shared" si="10"/>
        <v>37.510559999999998</v>
      </c>
      <c r="I53" s="35">
        <f t="shared" si="11"/>
        <v>484.85906037359996</v>
      </c>
      <c r="J53" s="40">
        <f t="shared" si="12"/>
        <v>1407.0421115135998</v>
      </c>
    </row>
    <row r="54" spans="1:15" x14ac:dyDescent="0.25">
      <c r="A54" s="8"/>
      <c r="B54" s="23">
        <v>12.91291</v>
      </c>
      <c r="C54" s="23">
        <v>12.932309999999999</v>
      </c>
      <c r="D54" s="23">
        <v>37.041640000000001</v>
      </c>
      <c r="E54" s="23">
        <v>37.846980000000002</v>
      </c>
      <c r="F54" s="23">
        <v>24.68995</v>
      </c>
      <c r="G54" s="14">
        <f t="shared" si="9"/>
        <v>12.922609999999999</v>
      </c>
      <c r="H54" s="24">
        <f t="shared" si="10"/>
        <v>37.444310000000002</v>
      </c>
      <c r="I54" s="35">
        <f t="shared" si="11"/>
        <v>483.87821484909995</v>
      </c>
      <c r="J54" s="40">
        <f t="shared" si="12"/>
        <v>1402.0763513761001</v>
      </c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f>summary!B1</f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12.919975217391304</v>
      </c>
      <c r="C4" s="23">
        <f t="shared" si="0"/>
        <v>12.936463913043479</v>
      </c>
      <c r="D4" s="23">
        <f t="shared" si="0"/>
        <v>38.024065217391311</v>
      </c>
      <c r="E4" s="23">
        <f t="shared" si="0"/>
        <v>38.054172173913045</v>
      </c>
      <c r="F4" s="23">
        <f t="shared" si="0"/>
        <v>25.293823478260869</v>
      </c>
      <c r="G4" s="23">
        <f t="shared" si="0"/>
        <v>12.928219565217388</v>
      </c>
      <c r="H4" s="6">
        <f t="shared" si="0"/>
        <v>38.039118695652171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1.1469023842731102E-2</v>
      </c>
      <c r="C5" s="23">
        <f t="shared" si="1"/>
        <v>1.1328850836021441E-2</v>
      </c>
      <c r="D5" s="23">
        <f t="shared" si="1"/>
        <v>0.29679164419243825</v>
      </c>
      <c r="E5" s="23">
        <f t="shared" si="1"/>
        <v>0.30178817056093149</v>
      </c>
      <c r="F5" s="23">
        <f t="shared" si="1"/>
        <v>9.5129099821276097E-2</v>
      </c>
      <c r="G5" s="23">
        <f t="shared" si="1"/>
        <v>1.126491606241606E-2</v>
      </c>
      <c r="H5" s="6">
        <f t="shared" si="1"/>
        <v>0.29899459242684312</v>
      </c>
      <c r="I5" s="23">
        <f>AVERAGE(G10:G331)</f>
        <v>12.928219565217388</v>
      </c>
      <c r="J5" s="23">
        <f>AVERAGE(H10:H331)</f>
        <v>38.039118695652171</v>
      </c>
      <c r="K5" s="23">
        <f>AVERAGE(I10:I331)</f>
        <v>491.78116186822706</v>
      </c>
      <c r="L5" s="23">
        <f>AVERAGE(J10:J331)</f>
        <v>1447.060062048811</v>
      </c>
      <c r="M5" s="8">
        <v>20</v>
      </c>
      <c r="N5" s="23">
        <f>B$4+$J$6*($M5-D$4)</f>
        <v>12.270073762152958</v>
      </c>
      <c r="O5" s="23">
        <f>C$4+$J$6*($M5-E$4)</f>
        <v>12.285476878352313</v>
      </c>
      <c r="P5" s="6">
        <f>$L$6+$J$6*$M5</f>
        <v>12.277775320281862</v>
      </c>
    </row>
    <row r="6" spans="1:16" x14ac:dyDescent="0.25">
      <c r="A6" s="9" t="s">
        <v>79</v>
      </c>
      <c r="B6" s="10">
        <f>B4+$J$6*($B$1-D4)</f>
        <v>12.919107487519346</v>
      </c>
      <c r="C6" s="10">
        <f>C4+$J$6*($B$1-E4)</f>
        <v>12.934510603718703</v>
      </c>
      <c r="D6" s="10">
        <f>$B$1</f>
        <v>38</v>
      </c>
      <c r="E6" s="10">
        <f>$B$1</f>
        <v>38</v>
      </c>
      <c r="F6" s="10">
        <f>F4</f>
        <v>25.293823478260869</v>
      </c>
      <c r="G6" s="44">
        <f>AVERAGE(B6:C6)</f>
        <v>12.926809045619024</v>
      </c>
      <c r="H6" s="7">
        <f>$B$1</f>
        <v>38</v>
      </c>
      <c r="I6" s="10" t="s">
        <v>71</v>
      </c>
      <c r="J6" s="37">
        <f>(K5-I5*J5)/(L5-J5^2)</f>
        <v>3.6057429187021622E-2</v>
      </c>
      <c r="K6" s="10" t="s">
        <v>72</v>
      </c>
      <c r="L6" s="10">
        <f>(L5*I5-K5*J5)/(L5-J5^2)</f>
        <v>11.556626736541428</v>
      </c>
      <c r="M6" s="9">
        <v>50</v>
      </c>
      <c r="N6" s="10">
        <f>B$4+$J$6*($M6-D$4)</f>
        <v>13.351796637763606</v>
      </c>
      <c r="O6" s="10">
        <f>C$4+$J$6*($M6-E$4)</f>
        <v>13.367199753962961</v>
      </c>
      <c r="P6" s="7">
        <f>$L$6+$J$6*$M6</f>
        <v>13.35949819589251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57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7" t="s">
        <v>73</v>
      </c>
      <c r="J8" s="158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57">
        <v>1</v>
      </c>
      <c r="B10" s="42">
        <v>12.889530000000001</v>
      </c>
      <c r="C10" s="42">
        <v>12.90936</v>
      </c>
      <c r="D10" s="42">
        <v>37.083109999999998</v>
      </c>
      <c r="E10" s="42">
        <v>37.105029999999999</v>
      </c>
      <c r="F10" s="42">
        <v>25.07152</v>
      </c>
      <c r="G10" s="42">
        <f>AVERAGE(B10:C10)</f>
        <v>12.899445</v>
      </c>
      <c r="H10" s="43">
        <f>AVERAGE(D10:E10)</f>
        <v>37.094070000000002</v>
      </c>
      <c r="I10" s="38">
        <f>G10*H10</f>
        <v>478.49291579115004</v>
      </c>
      <c r="J10" s="39">
        <f>H10^2</f>
        <v>1375.9700291649001</v>
      </c>
    </row>
    <row r="11" spans="1:16" x14ac:dyDescent="0.25">
      <c r="A11" s="8">
        <v>2</v>
      </c>
      <c r="B11" s="14">
        <v>12.899480000000001</v>
      </c>
      <c r="C11" s="14">
        <v>12.917820000000001</v>
      </c>
      <c r="D11" s="13">
        <v>37.509410000000003</v>
      </c>
      <c r="E11" s="13">
        <v>37.522840000000002</v>
      </c>
      <c r="F11" s="13">
        <v>25.09572</v>
      </c>
      <c r="G11" s="14">
        <f>AVERAGE(B11:C11)</f>
        <v>12.908650000000002</v>
      </c>
      <c r="H11" s="24">
        <f>AVERAGE(D11:E11)</f>
        <v>37.516125000000002</v>
      </c>
      <c r="I11" s="35">
        <f>G11*H11</f>
        <v>484.2825269812501</v>
      </c>
      <c r="J11" s="40">
        <f>H11^2</f>
        <v>1407.4596350156253</v>
      </c>
      <c r="L11" s="5"/>
    </row>
    <row r="12" spans="1:16" x14ac:dyDescent="0.25">
      <c r="A12" s="8">
        <v>3</v>
      </c>
      <c r="B12" s="14">
        <v>12.90785</v>
      </c>
      <c r="C12" s="14">
        <v>12.922610000000001</v>
      </c>
      <c r="D12" s="14">
        <v>37.677059999999997</v>
      </c>
      <c r="E12" s="14">
        <v>37.648389999999999</v>
      </c>
      <c r="F12" s="14">
        <v>25.11609</v>
      </c>
      <c r="G12" s="14">
        <f>AVERAGE(B12:C12)</f>
        <v>12.915230000000001</v>
      </c>
      <c r="H12" s="24">
        <f>AVERAGE(D12:E12)</f>
        <v>37.662724999999995</v>
      </c>
      <c r="I12" s="35">
        <f>G12*H12</f>
        <v>486.42275580174999</v>
      </c>
      <c r="J12" s="40">
        <f>H12^2</f>
        <v>1418.4808544256246</v>
      </c>
    </row>
    <row r="13" spans="1:16" x14ac:dyDescent="0.25">
      <c r="A13" s="8">
        <v>4</v>
      </c>
      <c r="B13" s="14">
        <v>12.90404</v>
      </c>
      <c r="C13" s="14">
        <v>12.913119999999999</v>
      </c>
      <c r="D13" s="13">
        <v>37.770139999999998</v>
      </c>
      <c r="E13" s="13">
        <v>37.758560000000003</v>
      </c>
      <c r="F13" s="13">
        <v>25.1447</v>
      </c>
      <c r="G13" s="14">
        <f t="shared" ref="G13:G32" si="2">AVERAGE(B13:C13)</f>
        <v>12.908580000000001</v>
      </c>
      <c r="H13" s="24">
        <f t="shared" ref="H13:H32" si="3">AVERAGE(D13:E13)</f>
        <v>37.76435</v>
      </c>
      <c r="I13" s="35">
        <f t="shared" ref="I13:I32" si="4">G13*H13</f>
        <v>487.48413312300005</v>
      </c>
      <c r="J13" s="40">
        <f t="shared" ref="J13:J32" si="5">H13^2</f>
        <v>1426.1461309225001</v>
      </c>
    </row>
    <row r="14" spans="1:16" x14ac:dyDescent="0.25">
      <c r="A14" s="8">
        <v>5</v>
      </c>
      <c r="B14" s="14">
        <v>12.91466</v>
      </c>
      <c r="C14" s="14">
        <v>12.933669999999999</v>
      </c>
      <c r="D14" s="13">
        <v>37.865319999999997</v>
      </c>
      <c r="E14" s="13">
        <v>37.928370000000001</v>
      </c>
      <c r="F14" s="13">
        <v>25.236470000000001</v>
      </c>
      <c r="G14" s="14">
        <f t="shared" si="2"/>
        <v>12.924164999999999</v>
      </c>
      <c r="H14" s="24">
        <f t="shared" si="3"/>
        <v>37.896844999999999</v>
      </c>
      <c r="I14" s="35">
        <f t="shared" si="4"/>
        <v>489.78507775942495</v>
      </c>
      <c r="J14" s="40">
        <f t="shared" si="5"/>
        <v>1436.1708609540249</v>
      </c>
    </row>
    <row r="15" spans="1:16" x14ac:dyDescent="0.25">
      <c r="A15" s="8">
        <v>6</v>
      </c>
      <c r="B15" s="14">
        <v>12.916219999999999</v>
      </c>
      <c r="C15" s="14">
        <v>12.9313</v>
      </c>
      <c r="D15" s="13">
        <v>37.900379999999998</v>
      </c>
      <c r="E15" s="13">
        <v>37.928539999999998</v>
      </c>
      <c r="F15" s="13">
        <v>25.270140000000001</v>
      </c>
      <c r="G15" s="14">
        <f t="shared" si="2"/>
        <v>12.92376</v>
      </c>
      <c r="H15" s="24">
        <f t="shared" si="3"/>
        <v>37.914459999999998</v>
      </c>
      <c r="I15" s="35">
        <f t="shared" si="4"/>
        <v>489.99738156959995</v>
      </c>
      <c r="J15" s="40">
        <f t="shared" si="5"/>
        <v>1437.5062770915999</v>
      </c>
    </row>
    <row r="16" spans="1:16" x14ac:dyDescent="0.25">
      <c r="A16" s="8">
        <v>7</v>
      </c>
      <c r="B16" s="14">
        <v>12.911569999999999</v>
      </c>
      <c r="C16" s="14">
        <v>12.93256</v>
      </c>
      <c r="D16" s="13">
        <v>37.903570000000002</v>
      </c>
      <c r="E16" s="13">
        <v>37.96649</v>
      </c>
      <c r="F16" s="13">
        <v>25.28275</v>
      </c>
      <c r="G16" s="14">
        <f t="shared" si="2"/>
        <v>12.922065</v>
      </c>
      <c r="H16" s="24">
        <f t="shared" si="3"/>
        <v>37.935029999999998</v>
      </c>
      <c r="I16" s="35">
        <f t="shared" si="4"/>
        <v>490.19892343694994</v>
      </c>
      <c r="J16" s="40">
        <f t="shared" si="5"/>
        <v>1439.0665011008998</v>
      </c>
    </row>
    <row r="17" spans="1:15" x14ac:dyDescent="0.25">
      <c r="A17" s="8">
        <v>8</v>
      </c>
      <c r="B17" s="14">
        <v>12.916460000000001</v>
      </c>
      <c r="C17" s="14">
        <v>12.93501</v>
      </c>
      <c r="D17" s="14">
        <v>37.95438</v>
      </c>
      <c r="E17" s="14">
        <v>38.012039999999999</v>
      </c>
      <c r="F17" s="14">
        <v>25.295629999999999</v>
      </c>
      <c r="G17" s="14">
        <f t="shared" si="2"/>
        <v>12.925735</v>
      </c>
      <c r="H17" s="24">
        <f t="shared" si="3"/>
        <v>37.98321</v>
      </c>
      <c r="I17" s="35">
        <f t="shared" si="4"/>
        <v>490.96090690935</v>
      </c>
      <c r="J17" s="40">
        <f t="shared" si="5"/>
        <v>1442.7242419040999</v>
      </c>
    </row>
    <row r="18" spans="1:15" x14ac:dyDescent="0.25">
      <c r="A18" s="8">
        <v>9</v>
      </c>
      <c r="B18" s="14">
        <v>12.9186</v>
      </c>
      <c r="C18" s="14">
        <v>12.935890000000001</v>
      </c>
      <c r="D18" s="14">
        <v>37.973030000000001</v>
      </c>
      <c r="E18" s="14">
        <v>38.043869999999998</v>
      </c>
      <c r="F18" s="14">
        <v>25.305160000000001</v>
      </c>
      <c r="G18" s="14">
        <f t="shared" si="2"/>
        <v>12.927244999999999</v>
      </c>
      <c r="H18" s="24">
        <f t="shared" si="3"/>
        <v>38.008449999999996</v>
      </c>
      <c r="I18" s="35">
        <f t="shared" si="4"/>
        <v>491.34454522024993</v>
      </c>
      <c r="J18" s="40">
        <f t="shared" si="5"/>
        <v>1444.6422714024998</v>
      </c>
    </row>
    <row r="19" spans="1:15" x14ac:dyDescent="0.25">
      <c r="A19" s="8">
        <v>10</v>
      </c>
      <c r="B19" s="14">
        <v>12.92076</v>
      </c>
      <c r="C19" s="14">
        <v>12.93665</v>
      </c>
      <c r="D19" s="13">
        <v>38.014400000000002</v>
      </c>
      <c r="E19" s="13">
        <v>38.083599999999997</v>
      </c>
      <c r="F19" s="13">
        <v>25.316479999999999</v>
      </c>
      <c r="G19" s="14">
        <f t="shared" si="2"/>
        <v>12.928705000000001</v>
      </c>
      <c r="H19" s="24">
        <f t="shared" si="3"/>
        <v>38.048999999999999</v>
      </c>
      <c r="I19" s="35">
        <f t="shared" si="4"/>
        <v>491.924296545</v>
      </c>
      <c r="J19" s="40">
        <f t="shared" si="5"/>
        <v>1447.7264009999999</v>
      </c>
    </row>
    <row r="20" spans="1:15" x14ac:dyDescent="0.25">
      <c r="A20" s="8">
        <v>11</v>
      </c>
      <c r="B20" s="14">
        <v>12.91986</v>
      </c>
      <c r="C20" s="14">
        <v>12.94089</v>
      </c>
      <c r="D20" s="14">
        <v>38.11918</v>
      </c>
      <c r="E20" s="14">
        <v>38.141170000000002</v>
      </c>
      <c r="F20" s="14">
        <v>25.326920000000001</v>
      </c>
      <c r="G20" s="14">
        <f t="shared" si="2"/>
        <v>12.930375</v>
      </c>
      <c r="H20" s="24">
        <f t="shared" si="3"/>
        <v>38.130175000000001</v>
      </c>
      <c r="I20" s="35">
        <f t="shared" si="4"/>
        <v>493.03746156562499</v>
      </c>
      <c r="J20" s="40">
        <f t="shared" si="5"/>
        <v>1453.9102455306252</v>
      </c>
    </row>
    <row r="21" spans="1:15" x14ac:dyDescent="0.25">
      <c r="A21" s="8">
        <v>12</v>
      </c>
      <c r="B21" s="14">
        <v>12.92409</v>
      </c>
      <c r="C21" s="14">
        <v>12.93887</v>
      </c>
      <c r="D21" s="14">
        <v>38.205770000000001</v>
      </c>
      <c r="E21" s="14">
        <v>38.18629</v>
      </c>
      <c r="F21" s="14">
        <v>25.332999999999998</v>
      </c>
      <c r="G21" s="14">
        <f t="shared" si="2"/>
        <v>12.931480000000001</v>
      </c>
      <c r="H21" s="24">
        <f t="shared" si="3"/>
        <v>38.19603</v>
      </c>
      <c r="I21" s="35">
        <f t="shared" si="4"/>
        <v>493.93119802440003</v>
      </c>
      <c r="J21" s="40">
        <f t="shared" si="5"/>
        <v>1458.9367077608999</v>
      </c>
    </row>
    <row r="22" spans="1:15" x14ac:dyDescent="0.25">
      <c r="A22" s="8">
        <v>13</v>
      </c>
      <c r="B22" s="14">
        <v>12.93042</v>
      </c>
      <c r="C22" s="14">
        <v>12.94298</v>
      </c>
      <c r="D22" s="13">
        <v>38.236020000000003</v>
      </c>
      <c r="E22" s="13">
        <v>38.252380000000002</v>
      </c>
      <c r="F22" s="13">
        <v>25.341339999999999</v>
      </c>
      <c r="G22" s="14">
        <f t="shared" si="2"/>
        <v>12.9367</v>
      </c>
      <c r="H22" s="24">
        <f t="shared" si="3"/>
        <v>38.244200000000006</v>
      </c>
      <c r="I22" s="35">
        <f t="shared" si="4"/>
        <v>494.7537421400001</v>
      </c>
      <c r="J22" s="40">
        <f t="shared" si="5"/>
        <v>1462.6188336400005</v>
      </c>
    </row>
    <row r="23" spans="1:15" x14ac:dyDescent="0.25">
      <c r="A23" s="8">
        <v>14</v>
      </c>
      <c r="B23" s="14">
        <v>12.929869999999999</v>
      </c>
      <c r="C23" s="14">
        <v>12.940440000000001</v>
      </c>
      <c r="D23" s="14">
        <v>38.248240000000003</v>
      </c>
      <c r="E23" s="14">
        <v>38.289239999999999</v>
      </c>
      <c r="F23" s="14">
        <v>25.350829999999998</v>
      </c>
      <c r="G23" s="14">
        <f t="shared" si="2"/>
        <v>12.935155</v>
      </c>
      <c r="H23" s="24">
        <f t="shared" si="3"/>
        <v>38.268740000000001</v>
      </c>
      <c r="I23" s="35">
        <f t="shared" si="4"/>
        <v>495.01208355469998</v>
      </c>
      <c r="J23" s="40">
        <f t="shared" si="5"/>
        <v>1464.4964611876001</v>
      </c>
    </row>
    <row r="24" spans="1:15" x14ac:dyDescent="0.25">
      <c r="A24" s="8">
        <v>15</v>
      </c>
      <c r="B24" s="14">
        <v>12.92245</v>
      </c>
      <c r="C24" s="14">
        <v>12.937290000000001</v>
      </c>
      <c r="D24" s="13">
        <v>38.169429999999998</v>
      </c>
      <c r="E24" s="13">
        <v>38.197989999999997</v>
      </c>
      <c r="F24" s="13">
        <v>25.35643</v>
      </c>
      <c r="G24" s="14">
        <f t="shared" si="2"/>
        <v>12.929870000000001</v>
      </c>
      <c r="H24" s="24">
        <f t="shared" si="3"/>
        <v>38.183709999999998</v>
      </c>
      <c r="I24" s="35">
        <f t="shared" si="4"/>
        <v>493.71040641770003</v>
      </c>
      <c r="J24" s="40">
        <f t="shared" si="5"/>
        <v>1457.9957093640999</v>
      </c>
    </row>
    <row r="25" spans="1:15" x14ac:dyDescent="0.25">
      <c r="A25" s="8">
        <v>16</v>
      </c>
      <c r="B25" s="14">
        <v>12.925660000000001</v>
      </c>
      <c r="C25" s="14">
        <v>12.942360000000001</v>
      </c>
      <c r="D25" s="13">
        <v>38.212769999999999</v>
      </c>
      <c r="E25" s="13">
        <v>38.23348</v>
      </c>
      <c r="F25" s="13">
        <v>25.354089999999999</v>
      </c>
      <c r="G25" s="14">
        <f t="shared" si="2"/>
        <v>12.934010000000001</v>
      </c>
      <c r="H25" s="24">
        <f t="shared" si="3"/>
        <v>38.223124999999996</v>
      </c>
      <c r="I25" s="35">
        <f t="shared" si="4"/>
        <v>494.37828098124999</v>
      </c>
      <c r="J25" s="40">
        <f t="shared" si="5"/>
        <v>1461.0072847656247</v>
      </c>
    </row>
    <row r="26" spans="1:15" x14ac:dyDescent="0.25">
      <c r="A26" s="8">
        <v>17</v>
      </c>
      <c r="B26" s="14">
        <v>12.933389999999999</v>
      </c>
      <c r="C26" s="14">
        <v>12.95377</v>
      </c>
      <c r="D26" s="13">
        <v>38.251309999999997</v>
      </c>
      <c r="E26" s="13">
        <v>38.28472</v>
      </c>
      <c r="F26" s="13">
        <v>25.36421</v>
      </c>
      <c r="G26" s="14">
        <f t="shared" si="2"/>
        <v>12.943580000000001</v>
      </c>
      <c r="H26" s="24">
        <f t="shared" si="3"/>
        <v>38.268014999999998</v>
      </c>
      <c r="I26" s="35">
        <f t="shared" si="4"/>
        <v>495.3251135937</v>
      </c>
      <c r="J26" s="40">
        <f t="shared" si="5"/>
        <v>1464.4409720402248</v>
      </c>
      <c r="L26" s="22"/>
      <c r="M26" s="22"/>
      <c r="N26" s="22"/>
      <c r="O26" s="22"/>
    </row>
    <row r="27" spans="1:15" x14ac:dyDescent="0.25">
      <c r="A27" s="8">
        <v>18</v>
      </c>
      <c r="B27" s="14">
        <v>12.92393</v>
      </c>
      <c r="C27" s="14">
        <v>12.94599</v>
      </c>
      <c r="D27" s="13">
        <v>38.202840000000002</v>
      </c>
      <c r="E27" s="13">
        <v>38.254989999999999</v>
      </c>
      <c r="F27" s="13">
        <v>25.36496</v>
      </c>
      <c r="G27" s="14">
        <f t="shared" si="2"/>
        <v>12.93496</v>
      </c>
      <c r="H27" s="24">
        <f t="shared" si="3"/>
        <v>38.228915000000001</v>
      </c>
      <c r="I27" s="35">
        <f t="shared" si="4"/>
        <v>494.48948636840004</v>
      </c>
      <c r="J27" s="40">
        <f t="shared" si="5"/>
        <v>1461.4499420772252</v>
      </c>
      <c r="L27" s="22"/>
      <c r="M27" s="22"/>
      <c r="N27" s="22"/>
      <c r="O27" s="22"/>
    </row>
    <row r="28" spans="1:15" x14ac:dyDescent="0.25">
      <c r="A28" s="8">
        <v>19</v>
      </c>
      <c r="B28" s="13">
        <v>12.926489999999999</v>
      </c>
      <c r="C28" s="13">
        <v>12.94567</v>
      </c>
      <c r="D28" s="13">
        <v>38.227310000000003</v>
      </c>
      <c r="E28" s="13">
        <v>38.256700000000002</v>
      </c>
      <c r="F28" s="13">
        <v>25.364319999999999</v>
      </c>
      <c r="G28" s="14">
        <f t="shared" si="2"/>
        <v>12.93608</v>
      </c>
      <c r="H28" s="24">
        <f t="shared" si="3"/>
        <v>38.242005000000006</v>
      </c>
      <c r="I28" s="35">
        <f t="shared" si="4"/>
        <v>494.7016360404001</v>
      </c>
      <c r="J28" s="40">
        <f t="shared" si="5"/>
        <v>1462.4509464200255</v>
      </c>
      <c r="L28" s="22"/>
      <c r="M28" s="22"/>
      <c r="N28" s="22"/>
      <c r="O28" s="22"/>
    </row>
    <row r="29" spans="1:15" x14ac:dyDescent="0.25">
      <c r="A29" s="8">
        <v>20</v>
      </c>
      <c r="B29" s="13">
        <v>12.93535</v>
      </c>
      <c r="C29" s="13">
        <v>12.949009999999999</v>
      </c>
      <c r="D29" s="13">
        <v>38.290869999999998</v>
      </c>
      <c r="E29" s="13">
        <v>38.298220000000001</v>
      </c>
      <c r="F29" s="13">
        <v>25.365310000000001</v>
      </c>
      <c r="G29" s="14">
        <f t="shared" si="2"/>
        <v>12.94218</v>
      </c>
      <c r="H29" s="24">
        <f t="shared" si="3"/>
        <v>38.294544999999999</v>
      </c>
      <c r="I29" s="35">
        <f t="shared" si="4"/>
        <v>495.61489440809999</v>
      </c>
      <c r="J29" s="40">
        <f t="shared" si="5"/>
        <v>1466.472176757025</v>
      </c>
      <c r="L29" s="22"/>
      <c r="M29" s="22"/>
      <c r="N29" s="22"/>
      <c r="O29" s="22"/>
    </row>
    <row r="30" spans="1:15" x14ac:dyDescent="0.25">
      <c r="A30" s="8">
        <v>21</v>
      </c>
      <c r="B30" s="14">
        <v>12.93037</v>
      </c>
      <c r="C30" s="14">
        <v>12.942170000000001</v>
      </c>
      <c r="D30" s="14">
        <v>38.28154</v>
      </c>
      <c r="E30" s="14">
        <v>38.307360000000003</v>
      </c>
      <c r="F30" s="14">
        <v>25.365500000000001</v>
      </c>
      <c r="G30" s="14">
        <f t="shared" si="2"/>
        <v>12.93627</v>
      </c>
      <c r="H30" s="24">
        <f t="shared" si="3"/>
        <v>38.294449999999998</v>
      </c>
      <c r="I30" s="35">
        <f t="shared" si="4"/>
        <v>495.38734470150001</v>
      </c>
      <c r="J30" s="40">
        <f t="shared" si="5"/>
        <v>1466.4649008024999</v>
      </c>
      <c r="L30" s="22"/>
      <c r="M30" s="22"/>
      <c r="N30" s="22"/>
      <c r="O30" s="22"/>
    </row>
    <row r="31" spans="1:15" x14ac:dyDescent="0.25">
      <c r="A31" s="8">
        <v>22</v>
      </c>
      <c r="B31" s="14">
        <v>12.930490000000001</v>
      </c>
      <c r="C31" s="14">
        <v>12.94614</v>
      </c>
      <c r="D31" s="14">
        <v>38.231749999999998</v>
      </c>
      <c r="E31" s="14">
        <v>38.282850000000003</v>
      </c>
      <c r="F31" s="14">
        <v>25.36786</v>
      </c>
      <c r="G31" s="14">
        <f t="shared" si="2"/>
        <v>12.938314999999999</v>
      </c>
      <c r="H31" s="24">
        <f t="shared" si="3"/>
        <v>38.257300000000001</v>
      </c>
      <c r="I31" s="35">
        <f t="shared" si="4"/>
        <v>494.98499844949998</v>
      </c>
      <c r="J31" s="40">
        <f t="shared" si="5"/>
        <v>1463.6210032900001</v>
      </c>
      <c r="L31" s="22"/>
      <c r="M31" s="22"/>
      <c r="N31" s="22"/>
      <c r="O31" s="22"/>
    </row>
    <row r="32" spans="1:15" x14ac:dyDescent="0.25">
      <c r="A32" s="8">
        <v>23</v>
      </c>
      <c r="B32" s="14">
        <v>12.92789</v>
      </c>
      <c r="C32" s="14">
        <v>12.9451</v>
      </c>
      <c r="D32" s="14">
        <v>38.225670000000001</v>
      </c>
      <c r="E32" s="14">
        <v>38.262839999999997</v>
      </c>
      <c r="F32" s="14">
        <v>25.368510000000001</v>
      </c>
      <c r="G32" s="14">
        <f t="shared" si="2"/>
        <v>12.936495000000001</v>
      </c>
      <c r="H32" s="24">
        <f t="shared" si="3"/>
        <v>38.244254999999995</v>
      </c>
      <c r="I32" s="35">
        <f t="shared" si="4"/>
        <v>494.74661358622495</v>
      </c>
      <c r="J32" s="40">
        <f t="shared" si="5"/>
        <v>1462.6230405050246</v>
      </c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R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8" x14ac:dyDescent="0.25">
      <c r="A1" s="19" t="s">
        <v>78</v>
      </c>
      <c r="B1" s="47">
        <f>summary!B1</f>
        <v>38</v>
      </c>
      <c r="C1" s="22" t="s">
        <v>1</v>
      </c>
    </row>
    <row r="2" spans="1:18" x14ac:dyDescent="0.25">
      <c r="B2" s="19"/>
      <c r="C2" s="19"/>
    </row>
    <row r="3" spans="1:18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8" x14ac:dyDescent="0.25">
      <c r="A4" s="8" t="s">
        <v>6</v>
      </c>
      <c r="B4" s="23">
        <f t="shared" ref="B4:H4" si="0">AVERAGE(B10:B334)</f>
        <v>12.253278181818182</v>
      </c>
      <c r="C4" s="23">
        <f t="shared" si="0"/>
        <v>12.294819090909094</v>
      </c>
      <c r="D4" s="23">
        <f t="shared" si="0"/>
        <v>37.476372500000011</v>
      </c>
      <c r="E4" s="23">
        <f t="shared" si="0"/>
        <v>37.21882681818181</v>
      </c>
      <c r="F4" s="23">
        <f t="shared" si="0"/>
        <v>24.729666590909087</v>
      </c>
      <c r="G4" s="23">
        <f t="shared" si="0"/>
        <v>12.274048636363638</v>
      </c>
      <c r="H4" s="6">
        <f t="shared" si="0"/>
        <v>37.347599659090911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8" x14ac:dyDescent="0.25">
      <c r="A5" s="8" t="s">
        <v>7</v>
      </c>
      <c r="B5" s="23">
        <f t="shared" ref="B5:H5" si="1">STDEV(B10:B334)</f>
        <v>1.0868828539757064E-2</v>
      </c>
      <c r="C5" s="23">
        <f t="shared" si="1"/>
        <v>1.0008384117464115E-2</v>
      </c>
      <c r="D5" s="23">
        <f t="shared" si="1"/>
        <v>0.24353836944366486</v>
      </c>
      <c r="E5" s="23">
        <f t="shared" si="1"/>
        <v>0.28582501066189653</v>
      </c>
      <c r="F5" s="23">
        <f t="shared" si="1"/>
        <v>0.41628454423846784</v>
      </c>
      <c r="G5" s="23">
        <f t="shared" si="1"/>
        <v>9.7450829798057491E-3</v>
      </c>
      <c r="H5" s="6">
        <f t="shared" si="1"/>
        <v>0.26210870206488246</v>
      </c>
      <c r="I5" s="23">
        <f>AVERAGE(G10:G331)</f>
        <v>12.274048636363638</v>
      </c>
      <c r="J5" s="23">
        <f>AVERAGE(H10:H331)</f>
        <v>37.347599659090911</v>
      </c>
      <c r="K5" s="23">
        <f>AVERAGE(I10:I331)</f>
        <v>458.40847273338983</v>
      </c>
      <c r="L5" s="23">
        <f>AVERAGE(J10:J331)</f>
        <v>1394.9103398817051</v>
      </c>
      <c r="M5" s="8">
        <v>20</v>
      </c>
      <c r="N5" s="23">
        <f>B$4+$J$6*($M5-D$4)</f>
        <v>11.675917571098502</v>
      </c>
      <c r="O5" s="23">
        <f>C$4+$J$6*($M5-E$4)</f>
        <v>11.725966923926396</v>
      </c>
      <c r="P5" s="6">
        <f>$L$6+$J$6*$M5</f>
        <v>11.700942247495442</v>
      </c>
    </row>
    <row r="6" spans="1:18" x14ac:dyDescent="0.25">
      <c r="A6" s="9" t="s">
        <v>79</v>
      </c>
      <c r="B6" s="10">
        <f>B4+$J$6*($B$1-D4)</f>
        <v>12.27057707454833</v>
      </c>
      <c r="C6" s="10">
        <f>C4+$J$6*($B$1-E4)</f>
        <v>12.320626427376224</v>
      </c>
      <c r="D6" s="10">
        <f>$B$1</f>
        <v>38</v>
      </c>
      <c r="E6" s="10">
        <f>$B$1</f>
        <v>38</v>
      </c>
      <c r="F6" s="10">
        <f>F4</f>
        <v>24.729666590909087</v>
      </c>
      <c r="G6" s="44">
        <f>AVERAGE(B6:C6)</f>
        <v>12.295601750962277</v>
      </c>
      <c r="H6" s="7">
        <f>$B$1</f>
        <v>38</v>
      </c>
      <c r="I6" s="10" t="s">
        <v>71</v>
      </c>
      <c r="J6" s="37">
        <f>(K5-I5*J5)/(L5-J5^2)</f>
        <v>3.3036639080545951E-2</v>
      </c>
      <c r="K6" s="10" t="s">
        <v>72</v>
      </c>
      <c r="L6" s="10">
        <f>(L5*I5-K5*J5)/(L5-J5^2)</f>
        <v>11.040209465884523</v>
      </c>
      <c r="M6" s="9">
        <v>50</v>
      </c>
      <c r="N6" s="10">
        <f>B$4+$J$6*($M6-D$4)</f>
        <v>12.667016743514882</v>
      </c>
      <c r="O6" s="10">
        <f>C$4+$J$6*($M6-E$4)</f>
        <v>12.717066096342775</v>
      </c>
      <c r="P6" s="7">
        <f>$L$6+$J$6*$M6</f>
        <v>12.692041419911821</v>
      </c>
    </row>
    <row r="7" spans="1:18" x14ac:dyDescent="0.25">
      <c r="B7" s="19"/>
      <c r="C7" s="19"/>
      <c r="D7" s="19"/>
      <c r="E7" s="19"/>
      <c r="F7" s="19"/>
    </row>
    <row r="8" spans="1:18" x14ac:dyDescent="0.25">
      <c r="A8" s="167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67" t="s">
        <v>73</v>
      </c>
      <c r="J8" s="168" t="s">
        <v>74</v>
      </c>
      <c r="L8" s="5"/>
      <c r="M8" s="13"/>
    </row>
    <row r="9" spans="1:18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8" x14ac:dyDescent="0.25">
      <c r="A10" s="167">
        <v>1</v>
      </c>
      <c r="B10" s="42">
        <v>12.24342</v>
      </c>
      <c r="C10" s="42">
        <v>12.296419999999999</v>
      </c>
      <c r="D10" s="42">
        <v>37.035620000000002</v>
      </c>
      <c r="E10" s="42">
        <v>36.84863</v>
      </c>
      <c r="F10" s="42">
        <v>24.705310000000001</v>
      </c>
      <c r="G10" s="42">
        <f t="shared" ref="G10:G17" si="2">AVERAGE(B10:C10)</f>
        <v>12.269919999999999</v>
      </c>
      <c r="H10" s="43">
        <f t="shared" ref="H10:H17" si="3">AVERAGE(D10:E10)</f>
        <v>36.942125000000004</v>
      </c>
      <c r="I10" s="38">
        <f>G10*H10</f>
        <v>453.27691838000004</v>
      </c>
      <c r="J10" s="39">
        <f>H10^2</f>
        <v>1364.7205995156253</v>
      </c>
      <c r="R10" s="22"/>
    </row>
    <row r="11" spans="1:18" x14ac:dyDescent="0.25">
      <c r="A11" s="8">
        <v>2</v>
      </c>
      <c r="B11" s="14">
        <v>12.25299</v>
      </c>
      <c r="C11" s="14">
        <v>12.304539999999999</v>
      </c>
      <c r="D11" s="13">
        <v>37.418300000000002</v>
      </c>
      <c r="E11" s="13">
        <v>37.209769999999999</v>
      </c>
      <c r="F11" s="13">
        <v>24.774940000000001</v>
      </c>
      <c r="G11" s="14">
        <f t="shared" si="2"/>
        <v>12.278765</v>
      </c>
      <c r="H11" s="24">
        <f t="shared" si="3"/>
        <v>37.314035000000004</v>
      </c>
      <c r="I11" s="35">
        <f t="shared" ref="I11:I17" si="4">G11*H11</f>
        <v>458.17026696677505</v>
      </c>
      <c r="J11" s="40">
        <f t="shared" ref="J11:J17" si="5">H11^2</f>
        <v>1392.3372079812252</v>
      </c>
      <c r="L11" s="5"/>
      <c r="R11" s="22"/>
    </row>
    <row r="12" spans="1:18" x14ac:dyDescent="0.25">
      <c r="A12" s="8">
        <v>3</v>
      </c>
      <c r="B12" s="14">
        <v>12.25611</v>
      </c>
      <c r="C12" s="14">
        <v>12.299709999999999</v>
      </c>
      <c r="D12" s="14">
        <v>37.502690000000001</v>
      </c>
      <c r="E12" s="14">
        <v>37.29945</v>
      </c>
      <c r="F12" s="14">
        <v>24.839729999999999</v>
      </c>
      <c r="G12" s="14">
        <f t="shared" si="2"/>
        <v>12.277909999999999</v>
      </c>
      <c r="H12" s="24">
        <f t="shared" si="3"/>
        <v>37.401070000000004</v>
      </c>
      <c r="I12" s="35">
        <f t="shared" si="4"/>
        <v>459.20697136370001</v>
      </c>
      <c r="J12" s="40">
        <f t="shared" si="5"/>
        <v>1398.8400371449004</v>
      </c>
      <c r="R12" s="22"/>
    </row>
    <row r="13" spans="1:18" x14ac:dyDescent="0.25">
      <c r="A13" s="8">
        <v>4</v>
      </c>
      <c r="B13" s="14">
        <v>12.26308</v>
      </c>
      <c r="C13" s="14">
        <v>12.31312</v>
      </c>
      <c r="D13" s="13">
        <v>37.628720000000001</v>
      </c>
      <c r="E13" s="13">
        <v>37.437269999999998</v>
      </c>
      <c r="F13" s="13">
        <v>24.905270000000002</v>
      </c>
      <c r="G13" s="14">
        <f t="shared" si="2"/>
        <v>12.2881</v>
      </c>
      <c r="H13" s="24">
        <f t="shared" si="3"/>
        <v>37.532995</v>
      </c>
      <c r="I13" s="35">
        <f t="shared" si="4"/>
        <v>461.20919585949997</v>
      </c>
      <c r="J13" s="40">
        <f t="shared" si="5"/>
        <v>1408.725713670025</v>
      </c>
      <c r="R13" s="22"/>
    </row>
    <row r="14" spans="1:18" x14ac:dyDescent="0.25">
      <c r="A14" s="8">
        <v>5</v>
      </c>
      <c r="B14" s="14">
        <v>12.26479</v>
      </c>
      <c r="C14" s="14">
        <v>12.29937</v>
      </c>
      <c r="D14" s="13">
        <v>37.679380000000002</v>
      </c>
      <c r="E14" s="13">
        <v>37.484870000000001</v>
      </c>
      <c r="F14" s="13">
        <v>24.946339999999999</v>
      </c>
      <c r="G14" s="14">
        <f t="shared" si="2"/>
        <v>12.282080000000001</v>
      </c>
      <c r="H14" s="24">
        <f t="shared" si="3"/>
        <v>37.582125000000005</v>
      </c>
      <c r="I14" s="35">
        <f t="shared" si="4"/>
        <v>461.58666582000006</v>
      </c>
      <c r="J14" s="40">
        <f t="shared" si="5"/>
        <v>1412.4161195156253</v>
      </c>
      <c r="R14" s="22"/>
    </row>
    <row r="15" spans="1:18" x14ac:dyDescent="0.25">
      <c r="A15" s="8">
        <v>6</v>
      </c>
      <c r="B15" s="14">
        <v>12.260759999999999</v>
      </c>
      <c r="C15" s="14">
        <v>12.299289999999999</v>
      </c>
      <c r="D15" s="13">
        <v>37.725619999999999</v>
      </c>
      <c r="E15" s="13">
        <v>37.522640000000003</v>
      </c>
      <c r="F15" s="13">
        <v>24.98272</v>
      </c>
      <c r="G15" s="14">
        <f t="shared" si="2"/>
        <v>12.280024999999998</v>
      </c>
      <c r="H15" s="24">
        <f t="shared" si="3"/>
        <v>37.624130000000001</v>
      </c>
      <c r="I15" s="35">
        <f t="shared" si="4"/>
        <v>462.02525700324998</v>
      </c>
      <c r="J15" s="40">
        <f t="shared" si="5"/>
        <v>1415.5751582569001</v>
      </c>
      <c r="R15" s="22"/>
    </row>
    <row r="16" spans="1:18" x14ac:dyDescent="0.25">
      <c r="A16" s="8">
        <v>7</v>
      </c>
      <c r="B16" s="14">
        <v>12.259130000000001</v>
      </c>
      <c r="C16" s="14">
        <v>12.30165</v>
      </c>
      <c r="D16" s="13">
        <v>37.730829999999997</v>
      </c>
      <c r="E16" s="13">
        <v>37.528849999999998</v>
      </c>
      <c r="F16" s="13">
        <v>25.025110000000002</v>
      </c>
      <c r="G16" s="14">
        <f t="shared" si="2"/>
        <v>12.280390000000001</v>
      </c>
      <c r="H16" s="24">
        <f t="shared" si="3"/>
        <v>37.629840000000002</v>
      </c>
      <c r="I16" s="35">
        <f t="shared" si="4"/>
        <v>462.10911083760004</v>
      </c>
      <c r="J16" s="40">
        <f t="shared" si="5"/>
        <v>1416.0048584256001</v>
      </c>
      <c r="R16" s="22"/>
    </row>
    <row r="17" spans="1:18" x14ac:dyDescent="0.25">
      <c r="A17" s="8">
        <v>8</v>
      </c>
      <c r="B17" s="14">
        <v>12.266540000000001</v>
      </c>
      <c r="C17" s="14">
        <v>12.30494</v>
      </c>
      <c r="D17" s="14">
        <v>37.724080000000001</v>
      </c>
      <c r="E17" s="14">
        <v>37.511240000000001</v>
      </c>
      <c r="F17" s="14">
        <v>25.069420000000001</v>
      </c>
      <c r="G17" s="14">
        <f t="shared" si="2"/>
        <v>12.285740000000001</v>
      </c>
      <c r="H17" s="24">
        <f t="shared" si="3"/>
        <v>37.617660000000001</v>
      </c>
      <c r="I17" s="35">
        <f t="shared" si="4"/>
        <v>462.16079016840001</v>
      </c>
      <c r="J17" s="40">
        <f t="shared" si="5"/>
        <v>1415.0883438756</v>
      </c>
      <c r="R17" s="22"/>
    </row>
    <row r="18" spans="1:18" x14ac:dyDescent="0.25">
      <c r="A18" s="8">
        <v>9</v>
      </c>
      <c r="B18" s="14">
        <v>12.26788</v>
      </c>
      <c r="C18" s="14">
        <v>12.30795</v>
      </c>
      <c r="D18" s="14">
        <v>37.744370000000004</v>
      </c>
      <c r="E18" s="14">
        <v>37.549140000000001</v>
      </c>
      <c r="F18" s="14">
        <v>25.10183</v>
      </c>
      <c r="G18" s="14">
        <f t="shared" ref="G18:G19" si="6">AVERAGE(B18:C18)</f>
        <v>12.287915</v>
      </c>
      <c r="H18" s="24">
        <f t="shared" ref="H18:H19" si="7">AVERAGE(D18:E18)</f>
        <v>37.646754999999999</v>
      </c>
      <c r="I18" s="35">
        <f t="shared" ref="I18:I19" si="8">G18*H18</f>
        <v>462.60012546582499</v>
      </c>
      <c r="J18" s="40">
        <f t="shared" ref="J18:J19" si="9">H18^2</f>
        <v>1417.278162030025</v>
      </c>
      <c r="R18" s="22"/>
    </row>
    <row r="19" spans="1:18" x14ac:dyDescent="0.25">
      <c r="A19" s="8">
        <v>10</v>
      </c>
      <c r="B19" s="14">
        <v>12.2601</v>
      </c>
      <c r="C19" s="14">
        <v>12.30752</v>
      </c>
      <c r="D19" s="13">
        <v>37.765340000000002</v>
      </c>
      <c r="E19" s="13">
        <v>37.565390000000001</v>
      </c>
      <c r="F19" s="13">
        <v>25.139569999999999</v>
      </c>
      <c r="G19" s="14">
        <f t="shared" si="6"/>
        <v>12.283809999999999</v>
      </c>
      <c r="H19" s="24">
        <f t="shared" si="7"/>
        <v>37.665365000000001</v>
      </c>
      <c r="I19" s="35">
        <f t="shared" si="8"/>
        <v>462.67418724064999</v>
      </c>
      <c r="J19" s="40">
        <f t="shared" si="9"/>
        <v>1418.6797205832252</v>
      </c>
      <c r="R19" s="22"/>
    </row>
    <row r="20" spans="1:18" x14ac:dyDescent="0.25">
      <c r="A20" s="8">
        <v>11</v>
      </c>
      <c r="B20" s="14">
        <v>12.257300000000001</v>
      </c>
      <c r="C20" s="14">
        <v>12.312149999999999</v>
      </c>
      <c r="D20" s="14">
        <v>37.788589999999999</v>
      </c>
      <c r="E20" s="14">
        <v>37.598730000000003</v>
      </c>
      <c r="F20" s="14">
        <v>25.18017</v>
      </c>
      <c r="G20" s="14">
        <f t="shared" ref="G20:G53" si="10">AVERAGE(B20:C20)</f>
        <v>12.284725</v>
      </c>
      <c r="H20" s="24">
        <f t="shared" ref="H20:H53" si="11">AVERAGE(D20:E20)</f>
        <v>37.693660000000001</v>
      </c>
      <c r="I20" s="35">
        <f t="shared" ref="I20:I53" si="12">G20*H20</f>
        <v>463.05624734349999</v>
      </c>
      <c r="J20" s="40">
        <f t="shared" ref="J20:J53" si="13">H20^2</f>
        <v>1420.8120041956001</v>
      </c>
      <c r="R20" s="22"/>
    </row>
    <row r="21" spans="1:18" x14ac:dyDescent="0.25">
      <c r="A21" s="8">
        <v>12</v>
      </c>
      <c r="B21" s="14">
        <v>12.264340000000001</v>
      </c>
      <c r="C21" s="14">
        <v>12.30878</v>
      </c>
      <c r="D21" s="14">
        <v>37.878749999999997</v>
      </c>
      <c r="E21" s="14">
        <v>37.650930000000002</v>
      </c>
      <c r="F21" s="14">
        <v>25.227039999999999</v>
      </c>
      <c r="G21" s="14">
        <f t="shared" si="10"/>
        <v>12.286560000000001</v>
      </c>
      <c r="H21" s="24">
        <f t="shared" si="11"/>
        <v>37.76484</v>
      </c>
      <c r="I21" s="35">
        <f t="shared" si="12"/>
        <v>463.99997255040006</v>
      </c>
      <c r="J21" s="40">
        <f t="shared" si="13"/>
        <v>1426.1831402256</v>
      </c>
      <c r="R21" s="22"/>
    </row>
    <row r="22" spans="1:18" x14ac:dyDescent="0.25">
      <c r="A22" s="8">
        <v>13</v>
      </c>
      <c r="B22" s="14">
        <v>12.270709999999999</v>
      </c>
      <c r="C22" s="14">
        <v>12.30491</v>
      </c>
      <c r="D22" s="13">
        <v>37.938330000000001</v>
      </c>
      <c r="E22" s="13">
        <v>37.7271</v>
      </c>
      <c r="F22" s="13">
        <v>25.28219</v>
      </c>
      <c r="G22" s="14">
        <f t="shared" si="10"/>
        <v>12.28781</v>
      </c>
      <c r="H22" s="24">
        <f t="shared" si="11"/>
        <v>37.832715</v>
      </c>
      <c r="I22" s="35">
        <f t="shared" si="12"/>
        <v>464.88121370415001</v>
      </c>
      <c r="J22" s="40">
        <f t="shared" si="13"/>
        <v>1431.3143242712251</v>
      </c>
      <c r="R22" s="22"/>
    </row>
    <row r="23" spans="1:18" x14ac:dyDescent="0.25">
      <c r="A23" s="8">
        <v>14</v>
      </c>
      <c r="B23" s="14">
        <v>12.27136</v>
      </c>
      <c r="C23" s="14">
        <v>12.30071</v>
      </c>
      <c r="D23" s="14">
        <v>37.938870000000001</v>
      </c>
      <c r="E23" s="14">
        <v>37.683129999999998</v>
      </c>
      <c r="F23" s="14">
        <v>25.317250000000001</v>
      </c>
      <c r="G23" s="14">
        <f t="shared" si="10"/>
        <v>12.286035</v>
      </c>
      <c r="H23" s="24">
        <f t="shared" si="11"/>
        <v>37.811</v>
      </c>
      <c r="I23" s="35">
        <f t="shared" si="12"/>
        <v>464.54726938499999</v>
      </c>
      <c r="J23" s="40">
        <f t="shared" si="13"/>
        <v>1429.6717209999999</v>
      </c>
      <c r="R23" s="22"/>
    </row>
    <row r="24" spans="1:18" x14ac:dyDescent="0.25">
      <c r="A24" s="8">
        <v>15</v>
      </c>
      <c r="B24" s="14">
        <v>12.27416</v>
      </c>
      <c r="C24" s="14">
        <v>12.313279999999999</v>
      </c>
      <c r="D24" s="13">
        <v>37.90728</v>
      </c>
      <c r="E24" s="13">
        <v>37.642189999999999</v>
      </c>
      <c r="F24" s="13">
        <v>25.3277</v>
      </c>
      <c r="G24" s="14">
        <f t="shared" si="10"/>
        <v>12.29372</v>
      </c>
      <c r="H24" s="24">
        <f t="shared" si="11"/>
        <v>37.774735</v>
      </c>
      <c r="I24" s="35">
        <f t="shared" si="12"/>
        <v>464.39201516420002</v>
      </c>
      <c r="J24" s="40">
        <f t="shared" si="13"/>
        <v>1426.930604320225</v>
      </c>
      <c r="R24" s="22"/>
    </row>
    <row r="25" spans="1:18" x14ac:dyDescent="0.25">
      <c r="A25" s="8">
        <v>16</v>
      </c>
      <c r="B25" s="14">
        <v>12.27914</v>
      </c>
      <c r="C25" s="14">
        <v>12.308859999999999</v>
      </c>
      <c r="D25" s="13">
        <v>37.812390000000001</v>
      </c>
      <c r="E25" s="13">
        <v>37.574640000000002</v>
      </c>
      <c r="F25" s="13">
        <v>25.316199999999998</v>
      </c>
      <c r="G25" s="14">
        <f t="shared" si="10"/>
        <v>12.294</v>
      </c>
      <c r="H25" s="24">
        <f t="shared" si="11"/>
        <v>37.693515000000005</v>
      </c>
      <c r="I25" s="35">
        <f t="shared" si="12"/>
        <v>463.40407341000008</v>
      </c>
      <c r="J25" s="40">
        <f t="shared" si="13"/>
        <v>1420.8010730552253</v>
      </c>
      <c r="R25" s="22"/>
    </row>
    <row r="26" spans="1:18" x14ac:dyDescent="0.25">
      <c r="A26" s="8">
        <v>17</v>
      </c>
      <c r="B26" s="14">
        <v>12.26529</v>
      </c>
      <c r="C26" s="14">
        <v>12.30345</v>
      </c>
      <c r="D26" s="13">
        <v>37.708840000000002</v>
      </c>
      <c r="E26" s="13">
        <v>37.518439999999998</v>
      </c>
      <c r="F26" s="13">
        <v>25.195799999999998</v>
      </c>
      <c r="G26" s="14">
        <f t="shared" si="10"/>
        <v>12.284369999999999</v>
      </c>
      <c r="H26" s="24">
        <f t="shared" si="11"/>
        <v>37.613640000000004</v>
      </c>
      <c r="I26" s="35">
        <f t="shared" si="12"/>
        <v>462.05987080680001</v>
      </c>
      <c r="J26" s="40">
        <f t="shared" si="13"/>
        <v>1414.7859140496003</v>
      </c>
      <c r="L26" s="22"/>
      <c r="M26" s="22"/>
      <c r="N26" s="22"/>
      <c r="O26" s="22"/>
      <c r="R26" s="22"/>
    </row>
    <row r="27" spans="1:18" x14ac:dyDescent="0.25">
      <c r="A27" s="8">
        <v>18</v>
      </c>
      <c r="B27" s="14">
        <v>12.25726</v>
      </c>
      <c r="C27" s="14">
        <v>12.3034</v>
      </c>
      <c r="D27" s="13">
        <v>37.582230000000003</v>
      </c>
      <c r="E27" s="13">
        <v>37.317279999999997</v>
      </c>
      <c r="F27" s="13">
        <v>25.04167</v>
      </c>
      <c r="G27" s="14">
        <f t="shared" si="10"/>
        <v>12.280329999999999</v>
      </c>
      <c r="H27" s="24">
        <f t="shared" si="11"/>
        <v>37.449754999999996</v>
      </c>
      <c r="I27" s="35">
        <f t="shared" si="12"/>
        <v>459.89534981914994</v>
      </c>
      <c r="J27" s="40">
        <f t="shared" si="13"/>
        <v>1402.4841495600247</v>
      </c>
      <c r="L27" s="22"/>
      <c r="M27" s="22"/>
      <c r="N27" s="22"/>
      <c r="O27" s="22"/>
      <c r="R27" s="22"/>
    </row>
    <row r="28" spans="1:18" x14ac:dyDescent="0.25">
      <c r="A28" s="8">
        <v>19</v>
      </c>
      <c r="B28" s="13">
        <v>12.25554</v>
      </c>
      <c r="C28" s="13">
        <v>12.29106</v>
      </c>
      <c r="D28" s="13">
        <v>37.49933</v>
      </c>
      <c r="E28" s="13">
        <v>37.22728</v>
      </c>
      <c r="F28" s="13">
        <v>24.893229999999999</v>
      </c>
      <c r="G28" s="14">
        <f t="shared" si="10"/>
        <v>12.273299999999999</v>
      </c>
      <c r="H28" s="24">
        <f t="shared" si="11"/>
        <v>37.363304999999997</v>
      </c>
      <c r="I28" s="35">
        <f t="shared" si="12"/>
        <v>458.57105125649991</v>
      </c>
      <c r="J28" s="40">
        <f t="shared" si="13"/>
        <v>1396.0165605230247</v>
      </c>
      <c r="L28" s="22"/>
      <c r="M28" s="22"/>
      <c r="N28" s="22"/>
      <c r="O28" s="22"/>
      <c r="R28" s="22"/>
    </row>
    <row r="29" spans="1:18" x14ac:dyDescent="0.25">
      <c r="A29" s="8">
        <v>20</v>
      </c>
      <c r="B29" s="13">
        <v>12.23169</v>
      </c>
      <c r="C29" s="13">
        <v>12.28242</v>
      </c>
      <c r="D29" s="13">
        <v>37.477040000000002</v>
      </c>
      <c r="E29" s="13">
        <v>37.195869999999999</v>
      </c>
      <c r="F29" s="13">
        <v>24.799589999999998</v>
      </c>
      <c r="G29" s="14">
        <f t="shared" si="10"/>
        <v>12.257055000000001</v>
      </c>
      <c r="H29" s="24">
        <f t="shared" si="11"/>
        <v>37.336455000000001</v>
      </c>
      <c r="I29" s="35">
        <f t="shared" si="12"/>
        <v>457.63498244002506</v>
      </c>
      <c r="J29" s="40">
        <f t="shared" si="13"/>
        <v>1394.010871967025</v>
      </c>
      <c r="L29" s="22"/>
      <c r="M29" s="22"/>
      <c r="N29" s="22"/>
      <c r="O29" s="22"/>
      <c r="R29" s="22"/>
    </row>
    <row r="30" spans="1:18" x14ac:dyDescent="0.25">
      <c r="A30" s="8">
        <v>21</v>
      </c>
      <c r="B30" s="14">
        <v>12.24995</v>
      </c>
      <c r="C30" s="14">
        <v>12.291079999999999</v>
      </c>
      <c r="D30" s="14">
        <v>37.405819999999999</v>
      </c>
      <c r="E30" s="14">
        <v>37.20637</v>
      </c>
      <c r="F30" s="14">
        <v>24.835660000000001</v>
      </c>
      <c r="G30" s="14">
        <f t="shared" si="10"/>
        <v>12.270515</v>
      </c>
      <c r="H30" s="24">
        <f t="shared" si="11"/>
        <v>37.306094999999999</v>
      </c>
      <c r="I30" s="35">
        <f t="shared" si="12"/>
        <v>457.76499828892497</v>
      </c>
      <c r="J30" s="40">
        <f t="shared" si="13"/>
        <v>1391.7447241490249</v>
      </c>
      <c r="L30" s="22"/>
      <c r="M30" s="22"/>
      <c r="N30" s="22"/>
      <c r="O30" s="22"/>
      <c r="R30" s="22"/>
    </row>
    <row r="31" spans="1:18" x14ac:dyDescent="0.25">
      <c r="A31" s="8">
        <v>22</v>
      </c>
      <c r="B31" s="14">
        <v>12.25619</v>
      </c>
      <c r="C31" s="14">
        <v>12.28364</v>
      </c>
      <c r="D31" s="14">
        <v>37.275019999999998</v>
      </c>
      <c r="E31" s="14">
        <v>37.10521</v>
      </c>
      <c r="F31" s="14">
        <v>24.843579999999999</v>
      </c>
      <c r="G31" s="14">
        <f t="shared" si="10"/>
        <v>12.269915000000001</v>
      </c>
      <c r="H31" s="24">
        <f t="shared" si="11"/>
        <v>37.190114999999999</v>
      </c>
      <c r="I31" s="35">
        <f t="shared" si="12"/>
        <v>456.31954989022501</v>
      </c>
      <c r="J31" s="40">
        <f t="shared" si="13"/>
        <v>1383.1046537132249</v>
      </c>
      <c r="L31" s="22"/>
      <c r="M31" s="22"/>
      <c r="N31" s="22"/>
      <c r="O31" s="22"/>
      <c r="R31" s="22"/>
    </row>
    <row r="32" spans="1:18" x14ac:dyDescent="0.25">
      <c r="A32" s="8">
        <v>23</v>
      </c>
      <c r="B32" s="14">
        <v>12.24362</v>
      </c>
      <c r="C32" s="14">
        <v>12.289629999999999</v>
      </c>
      <c r="D32" s="14">
        <v>37.263910000000003</v>
      </c>
      <c r="E32" s="14">
        <v>37.069159999999997</v>
      </c>
      <c r="F32" s="14">
        <v>24.750330000000002</v>
      </c>
      <c r="G32" s="14">
        <f t="shared" si="10"/>
        <v>12.266624999999999</v>
      </c>
      <c r="H32" s="24">
        <f t="shared" si="11"/>
        <v>37.166534999999996</v>
      </c>
      <c r="I32" s="35">
        <f t="shared" si="12"/>
        <v>455.90794739437496</v>
      </c>
      <c r="J32" s="40">
        <f t="shared" si="13"/>
        <v>1381.3513239062247</v>
      </c>
      <c r="L32" s="22"/>
      <c r="M32" s="22"/>
      <c r="N32" s="22"/>
      <c r="O32" s="22"/>
      <c r="R32" s="22"/>
    </row>
    <row r="33" spans="1:18" x14ac:dyDescent="0.25">
      <c r="A33" s="8">
        <v>24</v>
      </c>
      <c r="B33" s="14">
        <v>12.239570000000001</v>
      </c>
      <c r="C33" s="14">
        <v>12.282259999999999</v>
      </c>
      <c r="D33" s="14">
        <v>37.2652</v>
      </c>
      <c r="E33" s="14">
        <v>37.041649999999997</v>
      </c>
      <c r="F33" s="14">
        <v>24.645969999999998</v>
      </c>
      <c r="G33" s="14">
        <f t="shared" si="10"/>
        <v>12.260915000000001</v>
      </c>
      <c r="H33" s="24">
        <f t="shared" si="11"/>
        <v>37.153424999999999</v>
      </c>
      <c r="I33" s="35">
        <f t="shared" si="12"/>
        <v>455.53498588387498</v>
      </c>
      <c r="J33" s="40">
        <f t="shared" si="13"/>
        <v>1380.376989230625</v>
      </c>
      <c r="L33" s="22"/>
      <c r="M33" s="22"/>
      <c r="N33" s="22"/>
      <c r="O33" s="22"/>
      <c r="R33" s="22"/>
    </row>
    <row r="34" spans="1:18" x14ac:dyDescent="0.25">
      <c r="A34" s="8">
        <v>25</v>
      </c>
      <c r="B34" s="14">
        <v>12.239990000000001</v>
      </c>
      <c r="C34" s="14">
        <v>12.297219999999999</v>
      </c>
      <c r="D34" s="14">
        <v>37.246670000000002</v>
      </c>
      <c r="E34" s="14">
        <v>37.093940000000003</v>
      </c>
      <c r="F34" s="14">
        <v>24.68149</v>
      </c>
      <c r="G34" s="14">
        <f t="shared" si="10"/>
        <v>12.268605000000001</v>
      </c>
      <c r="H34" s="24">
        <f t="shared" si="11"/>
        <v>37.170304999999999</v>
      </c>
      <c r="I34" s="35">
        <f t="shared" si="12"/>
        <v>456.02778977452505</v>
      </c>
      <c r="J34" s="40">
        <f t="shared" si="13"/>
        <v>1381.6315737930249</v>
      </c>
      <c r="L34" s="22"/>
      <c r="M34" s="22"/>
      <c r="N34" s="22"/>
      <c r="O34" s="22"/>
      <c r="R34" s="22"/>
    </row>
    <row r="35" spans="1:18" x14ac:dyDescent="0.25">
      <c r="A35" s="8">
        <v>26</v>
      </c>
      <c r="B35" s="14">
        <v>12.24512</v>
      </c>
      <c r="C35" s="14">
        <v>12.286489999999999</v>
      </c>
      <c r="D35" s="14">
        <v>37.275829999999999</v>
      </c>
      <c r="E35" s="14">
        <v>37.095219999999998</v>
      </c>
      <c r="F35" s="14">
        <v>24.77149</v>
      </c>
      <c r="G35" s="14">
        <f t="shared" si="10"/>
        <v>12.265805</v>
      </c>
      <c r="H35" s="24">
        <f t="shared" si="11"/>
        <v>37.185524999999998</v>
      </c>
      <c r="I35" s="35">
        <f t="shared" si="12"/>
        <v>456.11039847262498</v>
      </c>
      <c r="J35" s="40">
        <f t="shared" si="13"/>
        <v>1382.763269525625</v>
      </c>
      <c r="L35" s="22"/>
      <c r="M35" s="22"/>
      <c r="N35" s="22"/>
      <c r="O35" s="22"/>
      <c r="R35" s="22"/>
    </row>
    <row r="36" spans="1:18" x14ac:dyDescent="0.25">
      <c r="A36" s="8">
        <v>27</v>
      </c>
      <c r="B36" s="14">
        <v>12.2469</v>
      </c>
      <c r="C36" s="14">
        <v>12.287939999999999</v>
      </c>
      <c r="D36" s="14">
        <v>37.376440000000002</v>
      </c>
      <c r="E36" s="14">
        <v>37.175449999999998</v>
      </c>
      <c r="F36" s="14">
        <v>24.85219</v>
      </c>
      <c r="G36" s="14">
        <f t="shared" si="10"/>
        <v>12.26742</v>
      </c>
      <c r="H36" s="24">
        <f t="shared" si="11"/>
        <v>37.275945</v>
      </c>
      <c r="I36" s="35">
        <f t="shared" si="12"/>
        <v>457.27967321189999</v>
      </c>
      <c r="J36" s="40">
        <f t="shared" si="13"/>
        <v>1389.4960756430251</v>
      </c>
      <c r="L36" s="22"/>
      <c r="M36" s="22"/>
      <c r="N36" s="22"/>
      <c r="O36" s="22"/>
      <c r="R36" s="22"/>
    </row>
    <row r="37" spans="1:18" x14ac:dyDescent="0.25">
      <c r="A37" s="8">
        <v>28</v>
      </c>
      <c r="B37" s="14">
        <v>12.25404</v>
      </c>
      <c r="C37" s="14">
        <v>12.294409999999999</v>
      </c>
      <c r="D37" s="14">
        <v>37.467599999999997</v>
      </c>
      <c r="E37" s="14">
        <v>37.274549999999998</v>
      </c>
      <c r="F37" s="14">
        <v>24.925470000000001</v>
      </c>
      <c r="G37" s="14">
        <f t="shared" si="10"/>
        <v>12.274224999999999</v>
      </c>
      <c r="H37" s="24">
        <f t="shared" si="11"/>
        <v>37.371074999999998</v>
      </c>
      <c r="I37" s="35">
        <f t="shared" si="12"/>
        <v>458.70098304187496</v>
      </c>
      <c r="J37" s="40">
        <f t="shared" si="13"/>
        <v>1396.5972466556248</v>
      </c>
      <c r="L37" s="22"/>
      <c r="M37" s="22"/>
      <c r="N37" s="22"/>
      <c r="O37" s="22"/>
      <c r="R37" s="22"/>
    </row>
    <row r="38" spans="1:18" x14ac:dyDescent="0.25">
      <c r="A38" s="8">
        <v>29</v>
      </c>
      <c r="B38" s="14">
        <v>12.261620000000001</v>
      </c>
      <c r="C38" s="14">
        <v>12.28707</v>
      </c>
      <c r="D38" s="14">
        <v>37.410310000000003</v>
      </c>
      <c r="E38" s="14">
        <v>37.22437</v>
      </c>
      <c r="F38" s="14">
        <v>24.908270000000002</v>
      </c>
      <c r="G38" s="14">
        <f t="shared" si="10"/>
        <v>12.274345</v>
      </c>
      <c r="H38" s="24">
        <f t="shared" si="11"/>
        <v>37.317340000000002</v>
      </c>
      <c r="I38" s="35">
        <f t="shared" si="12"/>
        <v>458.04590564230006</v>
      </c>
      <c r="J38" s="40">
        <f t="shared" si="13"/>
        <v>1392.5838646756001</v>
      </c>
      <c r="L38" s="22"/>
      <c r="M38" s="22"/>
      <c r="N38" s="22"/>
      <c r="O38" s="22"/>
      <c r="R38" s="22"/>
    </row>
    <row r="39" spans="1:18" x14ac:dyDescent="0.25">
      <c r="A39" s="8">
        <v>30</v>
      </c>
      <c r="B39" s="14">
        <v>12.24714</v>
      </c>
      <c r="C39" s="14">
        <v>12.288269999999999</v>
      </c>
      <c r="D39" s="14">
        <v>37.338850000000001</v>
      </c>
      <c r="E39" s="14">
        <v>37.162300000000002</v>
      </c>
      <c r="F39" s="14">
        <v>24.792870000000001</v>
      </c>
      <c r="G39" s="14">
        <f t="shared" si="10"/>
        <v>12.267704999999999</v>
      </c>
      <c r="H39" s="24">
        <f t="shared" si="11"/>
        <v>37.250574999999998</v>
      </c>
      <c r="I39" s="35">
        <f t="shared" si="12"/>
        <v>456.97906518037496</v>
      </c>
      <c r="J39" s="40">
        <f t="shared" si="13"/>
        <v>1387.6053378306249</v>
      </c>
      <c r="L39" s="22"/>
      <c r="M39" s="22"/>
      <c r="N39" s="22"/>
      <c r="O39" s="22"/>
      <c r="R39" s="22"/>
    </row>
    <row r="40" spans="1:18" x14ac:dyDescent="0.25">
      <c r="A40" s="8">
        <v>31</v>
      </c>
      <c r="B40" s="14">
        <v>12.24666</v>
      </c>
      <c r="C40" s="14">
        <v>12.29322</v>
      </c>
      <c r="D40" s="14">
        <v>37.359819999999999</v>
      </c>
      <c r="E40" s="14">
        <v>37.141489999999997</v>
      </c>
      <c r="F40" s="14">
        <v>24.681979999999999</v>
      </c>
      <c r="G40" s="14">
        <f t="shared" si="10"/>
        <v>12.26994</v>
      </c>
      <c r="H40" s="24">
        <f t="shared" si="11"/>
        <v>37.250654999999995</v>
      </c>
      <c r="I40" s="35">
        <f t="shared" si="12"/>
        <v>457.06330181069995</v>
      </c>
      <c r="J40" s="40">
        <f t="shared" si="13"/>
        <v>1387.6112979290247</v>
      </c>
      <c r="L40" s="22"/>
      <c r="M40" s="22"/>
      <c r="N40" s="22"/>
      <c r="O40" s="22"/>
      <c r="R40" s="22"/>
    </row>
    <row r="41" spans="1:18" x14ac:dyDescent="0.25">
      <c r="A41" s="8">
        <v>32</v>
      </c>
      <c r="B41" s="14">
        <v>12.253410000000001</v>
      </c>
      <c r="C41" s="14">
        <v>12.28956</v>
      </c>
      <c r="D41" s="14">
        <v>37.329509999999999</v>
      </c>
      <c r="E41" s="14">
        <v>37.102409999999999</v>
      </c>
      <c r="F41" s="14">
        <v>24.577739999999999</v>
      </c>
      <c r="G41" s="14">
        <f t="shared" si="10"/>
        <v>12.271485</v>
      </c>
      <c r="H41" s="24">
        <f t="shared" si="11"/>
        <v>37.215959999999995</v>
      </c>
      <c r="I41" s="35">
        <f t="shared" si="12"/>
        <v>456.69509490059994</v>
      </c>
      <c r="J41" s="40">
        <f t="shared" si="13"/>
        <v>1385.0276787215996</v>
      </c>
      <c r="L41" s="22"/>
      <c r="M41" s="22"/>
      <c r="N41" s="22"/>
      <c r="O41" s="22"/>
      <c r="R41" s="22"/>
    </row>
    <row r="42" spans="1:18" x14ac:dyDescent="0.25">
      <c r="A42" s="8">
        <v>33</v>
      </c>
      <c r="B42" s="14">
        <v>12.24873</v>
      </c>
      <c r="C42" s="14">
        <v>12.28997</v>
      </c>
      <c r="D42" s="14">
        <v>37.342529999999996</v>
      </c>
      <c r="E42" s="14">
        <v>37.042909999999999</v>
      </c>
      <c r="F42" s="14">
        <v>24.494299999999999</v>
      </c>
      <c r="G42" s="14">
        <f t="shared" si="10"/>
        <v>12.269349999999999</v>
      </c>
      <c r="H42" s="24">
        <f t="shared" si="11"/>
        <v>37.192719999999994</v>
      </c>
      <c r="I42" s="35">
        <f t="shared" si="12"/>
        <v>456.33049913199989</v>
      </c>
      <c r="J42" s="40">
        <f t="shared" si="13"/>
        <v>1383.2984209983995</v>
      </c>
      <c r="L42" s="22"/>
      <c r="M42" s="22"/>
      <c r="N42" s="22"/>
      <c r="O42" s="22"/>
      <c r="R42" s="22"/>
    </row>
    <row r="43" spans="1:18" x14ac:dyDescent="0.25">
      <c r="A43" s="8">
        <v>34</v>
      </c>
      <c r="B43" s="14">
        <v>12.249079999999999</v>
      </c>
      <c r="C43" s="14">
        <v>12.293509999999999</v>
      </c>
      <c r="D43" s="14">
        <v>37.480890000000002</v>
      </c>
      <c r="E43" s="14">
        <v>37.113250000000001</v>
      </c>
      <c r="F43" s="14">
        <v>24.404309999999999</v>
      </c>
      <c r="G43" s="14">
        <f t="shared" si="10"/>
        <v>12.271294999999999</v>
      </c>
      <c r="H43" s="24">
        <f t="shared" si="11"/>
        <v>37.297070000000005</v>
      </c>
      <c r="I43" s="35">
        <f t="shared" si="12"/>
        <v>457.68334860565</v>
      </c>
      <c r="J43" s="40">
        <f t="shared" si="13"/>
        <v>1391.0714305849003</v>
      </c>
      <c r="L43" s="22"/>
      <c r="M43" s="22"/>
      <c r="N43" s="22"/>
      <c r="O43" s="22"/>
      <c r="R43" s="22"/>
    </row>
    <row r="44" spans="1:18" x14ac:dyDescent="0.25">
      <c r="A44" s="8">
        <v>35</v>
      </c>
      <c r="B44" s="14">
        <v>12.24389</v>
      </c>
      <c r="C44" s="14">
        <v>12.29055</v>
      </c>
      <c r="D44" s="14">
        <v>37.429400000000001</v>
      </c>
      <c r="E44" s="14">
        <v>37.08379</v>
      </c>
      <c r="F44" s="14">
        <v>24.32582</v>
      </c>
      <c r="G44" s="14">
        <f t="shared" si="10"/>
        <v>12.26722</v>
      </c>
      <c r="H44" s="24">
        <f t="shared" si="11"/>
        <v>37.256595000000004</v>
      </c>
      <c r="I44" s="35">
        <f t="shared" si="12"/>
        <v>457.03484731590004</v>
      </c>
      <c r="J44" s="40">
        <f t="shared" si="13"/>
        <v>1388.0538709940254</v>
      </c>
      <c r="L44" s="22"/>
      <c r="M44" s="22"/>
      <c r="N44" s="22"/>
      <c r="O44" s="22"/>
      <c r="R44" s="22"/>
    </row>
    <row r="45" spans="1:18" x14ac:dyDescent="0.25">
      <c r="A45" s="8">
        <v>36</v>
      </c>
      <c r="B45" s="14">
        <v>12.243399999999999</v>
      </c>
      <c r="C45" s="14">
        <v>12.29059</v>
      </c>
      <c r="D45" s="14">
        <v>37.417479999999998</v>
      </c>
      <c r="E45" s="14">
        <v>37.017589999999998</v>
      </c>
      <c r="F45" s="14">
        <v>24.268059999999998</v>
      </c>
      <c r="G45" s="14">
        <f t="shared" si="10"/>
        <v>12.266995</v>
      </c>
      <c r="H45" s="24">
        <f t="shared" si="11"/>
        <v>37.217534999999998</v>
      </c>
      <c r="I45" s="35">
        <f t="shared" si="12"/>
        <v>456.54731575732495</v>
      </c>
      <c r="J45" s="40">
        <f t="shared" si="13"/>
        <v>1385.1449114762249</v>
      </c>
      <c r="L45" s="22"/>
      <c r="M45" s="22"/>
      <c r="N45" s="22"/>
      <c r="O45" s="22"/>
      <c r="R45" s="22"/>
    </row>
    <row r="46" spans="1:18" x14ac:dyDescent="0.25">
      <c r="A46" s="8">
        <v>37</v>
      </c>
      <c r="B46" s="14">
        <v>12.247809999999999</v>
      </c>
      <c r="C46" s="14">
        <v>12.28464</v>
      </c>
      <c r="D46" s="14">
        <v>37.42568</v>
      </c>
      <c r="E46" s="14">
        <v>37.010770000000001</v>
      </c>
      <c r="F46" s="14">
        <v>24.202110000000001</v>
      </c>
      <c r="G46" s="14">
        <f t="shared" si="10"/>
        <v>12.266224999999999</v>
      </c>
      <c r="H46" s="24">
        <f t="shared" si="11"/>
        <v>37.218225000000004</v>
      </c>
      <c r="I46" s="35">
        <f t="shared" si="12"/>
        <v>456.52712195062497</v>
      </c>
      <c r="J46" s="40">
        <f t="shared" si="13"/>
        <v>1385.1962721506252</v>
      </c>
      <c r="L46" s="22"/>
      <c r="M46" s="22"/>
      <c r="N46" s="22"/>
      <c r="O46" s="22"/>
      <c r="R46" s="22"/>
    </row>
    <row r="47" spans="1:18" x14ac:dyDescent="0.25">
      <c r="A47" s="8">
        <v>38</v>
      </c>
      <c r="B47" s="23">
        <v>12.247120000000001</v>
      </c>
      <c r="C47" s="23">
        <v>12.273669999999999</v>
      </c>
      <c r="D47" s="23">
        <v>37.219760000000001</v>
      </c>
      <c r="E47" s="23">
        <v>36.847729999999999</v>
      </c>
      <c r="F47" s="23">
        <v>24.15137</v>
      </c>
      <c r="G47" s="14">
        <f t="shared" si="10"/>
        <v>12.260394999999999</v>
      </c>
      <c r="H47" s="24">
        <f t="shared" si="11"/>
        <v>37.033744999999996</v>
      </c>
      <c r="I47" s="35">
        <f t="shared" si="12"/>
        <v>454.04834202927492</v>
      </c>
      <c r="J47" s="40">
        <f t="shared" si="13"/>
        <v>1371.4982687250247</v>
      </c>
      <c r="L47" s="22"/>
      <c r="M47" s="22"/>
      <c r="N47" s="22"/>
      <c r="O47" s="22"/>
      <c r="R47" s="22"/>
    </row>
    <row r="48" spans="1:18" x14ac:dyDescent="0.25">
      <c r="A48" s="8">
        <v>39</v>
      </c>
      <c r="B48" s="23">
        <v>12.23823</v>
      </c>
      <c r="C48" s="23">
        <v>12.28626</v>
      </c>
      <c r="D48" s="23">
        <v>37.096499999999999</v>
      </c>
      <c r="E48" s="23">
        <v>36.69735</v>
      </c>
      <c r="F48" s="23">
        <v>24.09459</v>
      </c>
      <c r="G48" s="14">
        <f t="shared" si="10"/>
        <v>12.262245</v>
      </c>
      <c r="H48" s="24">
        <f t="shared" si="11"/>
        <v>36.896924999999996</v>
      </c>
      <c r="I48" s="35">
        <f t="shared" si="12"/>
        <v>452.43913409662497</v>
      </c>
      <c r="J48" s="40">
        <f t="shared" si="13"/>
        <v>1361.3830744556246</v>
      </c>
      <c r="L48" s="22"/>
      <c r="M48" s="22"/>
      <c r="N48" s="22"/>
      <c r="O48" s="22"/>
      <c r="R48" s="22"/>
    </row>
    <row r="49" spans="1:18" x14ac:dyDescent="0.25">
      <c r="A49" s="8">
        <v>40</v>
      </c>
      <c r="B49" s="23">
        <v>12.24582</v>
      </c>
      <c r="C49" s="23">
        <v>12.285489999999999</v>
      </c>
      <c r="D49" s="23">
        <v>37.240960000000001</v>
      </c>
      <c r="E49" s="23">
        <v>36.815350000000002</v>
      </c>
      <c r="F49" s="23">
        <v>24.034759999999999</v>
      </c>
      <c r="G49" s="14">
        <f t="shared" si="10"/>
        <v>12.265654999999999</v>
      </c>
      <c r="H49" s="24">
        <f t="shared" si="11"/>
        <v>37.028154999999998</v>
      </c>
      <c r="I49" s="35">
        <f t="shared" si="12"/>
        <v>454.17457451652496</v>
      </c>
      <c r="J49" s="40">
        <f t="shared" si="13"/>
        <v>1371.0842627040249</v>
      </c>
      <c r="L49" s="22"/>
      <c r="M49" s="22"/>
      <c r="N49" s="22"/>
      <c r="O49" s="22"/>
      <c r="R49" s="22"/>
    </row>
    <row r="50" spans="1:18" x14ac:dyDescent="0.25">
      <c r="A50" s="8">
        <v>41</v>
      </c>
      <c r="B50" s="23">
        <v>12.23982</v>
      </c>
      <c r="C50" s="23">
        <v>12.29219</v>
      </c>
      <c r="D50" s="23">
        <v>37.213520000000003</v>
      </c>
      <c r="E50" s="23">
        <v>36.844639999999998</v>
      </c>
      <c r="F50" s="23">
        <v>24.003979999999999</v>
      </c>
      <c r="G50" s="14">
        <f t="shared" si="10"/>
        <v>12.266005</v>
      </c>
      <c r="H50" s="24">
        <f t="shared" si="11"/>
        <v>37.02908</v>
      </c>
      <c r="I50" s="35">
        <f t="shared" si="12"/>
        <v>454.19888042539998</v>
      </c>
      <c r="J50" s="40">
        <f t="shared" si="13"/>
        <v>1371.1527656464</v>
      </c>
      <c r="L50" s="22"/>
      <c r="M50" s="22"/>
      <c r="N50" s="22"/>
      <c r="O50" s="22"/>
      <c r="R50" s="22"/>
    </row>
    <row r="51" spans="1:18" x14ac:dyDescent="0.25">
      <c r="A51" s="8">
        <v>42</v>
      </c>
      <c r="B51" s="23">
        <v>12.244350000000001</v>
      </c>
      <c r="C51" s="23">
        <v>12.278369999999999</v>
      </c>
      <c r="D51" s="23">
        <v>37.169220000000003</v>
      </c>
      <c r="E51" s="23">
        <v>36.74803</v>
      </c>
      <c r="F51" s="23">
        <v>23.961539999999999</v>
      </c>
      <c r="G51" s="14">
        <f t="shared" si="10"/>
        <v>12.26136</v>
      </c>
      <c r="H51" s="24">
        <f t="shared" si="11"/>
        <v>36.958624999999998</v>
      </c>
      <c r="I51" s="35">
        <f t="shared" si="12"/>
        <v>453.16300622999995</v>
      </c>
      <c r="J51" s="40">
        <f t="shared" si="13"/>
        <v>1365.9399618906248</v>
      </c>
      <c r="R51" s="22"/>
    </row>
    <row r="52" spans="1:18" x14ac:dyDescent="0.25">
      <c r="A52" s="8">
        <v>43</v>
      </c>
      <c r="B52" s="23">
        <v>12.24292</v>
      </c>
      <c r="C52" s="23">
        <v>12.280519999999999</v>
      </c>
      <c r="D52" s="23">
        <v>37.230240000000002</v>
      </c>
      <c r="E52" s="23">
        <v>36.826360000000001</v>
      </c>
      <c r="F52" s="23">
        <v>23.926220000000001</v>
      </c>
      <c r="G52" s="14">
        <f t="shared" si="10"/>
        <v>12.26172</v>
      </c>
      <c r="H52" s="24">
        <f t="shared" si="11"/>
        <v>37.028300000000002</v>
      </c>
      <c r="I52" s="35">
        <f t="shared" si="12"/>
        <v>454.03064667600006</v>
      </c>
      <c r="J52" s="40">
        <f t="shared" si="13"/>
        <v>1371.0950008900002</v>
      </c>
      <c r="R52" s="22"/>
    </row>
    <row r="53" spans="1:18" x14ac:dyDescent="0.25">
      <c r="A53" s="8">
        <v>44</v>
      </c>
      <c r="B53" s="23">
        <v>12.24727</v>
      </c>
      <c r="C53" s="23">
        <v>12.29196</v>
      </c>
      <c r="D53" s="23">
        <v>37.192630000000001</v>
      </c>
      <c r="E53" s="23">
        <v>36.795650000000002</v>
      </c>
      <c r="F53" s="23">
        <v>23.90015</v>
      </c>
      <c r="G53" s="14">
        <f t="shared" si="10"/>
        <v>12.269615</v>
      </c>
      <c r="H53" s="24">
        <f t="shared" si="11"/>
        <v>36.994140000000002</v>
      </c>
      <c r="I53" s="35">
        <f t="shared" si="12"/>
        <v>453.90385505610004</v>
      </c>
      <c r="J53" s="40">
        <f t="shared" si="13"/>
        <v>1368.5663943396</v>
      </c>
      <c r="R53" s="22"/>
    </row>
    <row r="54" spans="1:18" x14ac:dyDescent="0.25">
      <c r="A54" s="8">
        <v>45</v>
      </c>
      <c r="B54" s="23"/>
      <c r="C54" s="23"/>
      <c r="D54" s="23"/>
      <c r="E54" s="23"/>
      <c r="F54" s="23"/>
      <c r="G54" s="14"/>
      <c r="H54" s="24"/>
      <c r="I54" s="35"/>
      <c r="J54" s="40"/>
    </row>
    <row r="55" spans="1:18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8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8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8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8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8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8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8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8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8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f>summary!B1</f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12.239737804878054</v>
      </c>
      <c r="C4" s="23">
        <f t="shared" si="0"/>
        <v>12.303081707317073</v>
      </c>
      <c r="D4" s="23">
        <f t="shared" si="0"/>
        <v>36.962460975609744</v>
      </c>
      <c r="E4" s="23">
        <f t="shared" si="0"/>
        <v>36.788142195121964</v>
      </c>
      <c r="F4" s="23">
        <f t="shared" si="0"/>
        <v>24.372825609756092</v>
      </c>
      <c r="G4" s="23">
        <f t="shared" si="0"/>
        <v>12.271409756097563</v>
      </c>
      <c r="H4" s="6">
        <f t="shared" si="0"/>
        <v>36.875301585365868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1.2041911707074396E-2</v>
      </c>
      <c r="C5" s="23">
        <f t="shared" si="1"/>
        <v>1.0441866189153812E-2</v>
      </c>
      <c r="D5" s="23">
        <f t="shared" si="1"/>
        <v>0.37399545932273626</v>
      </c>
      <c r="E5" s="23">
        <f t="shared" si="1"/>
        <v>0.35471786584912918</v>
      </c>
      <c r="F5" s="23">
        <f t="shared" si="1"/>
        <v>0.48005782261123903</v>
      </c>
      <c r="G5" s="23">
        <f t="shared" si="1"/>
        <v>1.0914123186908953E-2</v>
      </c>
      <c r="H5" s="6">
        <f t="shared" si="1"/>
        <v>0.36418967606598723</v>
      </c>
      <c r="I5" s="23">
        <f>AVERAGE(G10:G331)</f>
        <v>12.271409756097563</v>
      </c>
      <c r="J5" s="23">
        <f>AVERAGE(H10:H331)</f>
        <v>36.875301585365868</v>
      </c>
      <c r="K5" s="23">
        <f>AVERAGE(I10:I331)</f>
        <v>452.51555331406468</v>
      </c>
      <c r="L5" s="23">
        <f>AVERAGE(J10:J331)</f>
        <v>1359.917266153298</v>
      </c>
      <c r="M5" s="8">
        <v>20</v>
      </c>
      <c r="N5" s="23">
        <f>B$4+$J$6*($M5-D$4)</f>
        <v>11.765509295581838</v>
      </c>
      <c r="O5" s="23">
        <f>C$4+$J$6*($M5-E$4)</f>
        <v>11.833726720532239</v>
      </c>
      <c r="P5" s="6">
        <f>$L$6+$J$6*$M5</f>
        <v>11.799618008040968</v>
      </c>
    </row>
    <row r="6" spans="1:16" x14ac:dyDescent="0.25">
      <c r="A6" s="9" t="s">
        <v>79</v>
      </c>
      <c r="B6" s="10">
        <f>B4+$J$6*($B$1-D4)</f>
        <v>12.268744833137735</v>
      </c>
      <c r="C6" s="10">
        <f>C4+$J$6*($B$1-E4)</f>
        <v>12.336962258088134</v>
      </c>
      <c r="D6" s="10">
        <f>$B$1</f>
        <v>38</v>
      </c>
      <c r="E6" s="10">
        <f>$B$1</f>
        <v>38</v>
      </c>
      <c r="F6" s="10">
        <f>F4</f>
        <v>24.372825609756092</v>
      </c>
      <c r="G6" s="44">
        <f>AVERAGE(B6:C6)</f>
        <v>12.302853545612933</v>
      </c>
      <c r="H6" s="7">
        <f>$B$1</f>
        <v>38</v>
      </c>
      <c r="I6" s="10" t="s">
        <v>71</v>
      </c>
      <c r="J6" s="37">
        <f>(K5-I5*J5)/(L5-J5^2)</f>
        <v>2.7957529864216461E-2</v>
      </c>
      <c r="K6" s="10" t="s">
        <v>72</v>
      </c>
      <c r="L6" s="10">
        <f>(L5*I5-K5*J5)/(L5-J5^2)</f>
        <v>11.240467410756638</v>
      </c>
      <c r="M6" s="9">
        <v>50</v>
      </c>
      <c r="N6" s="10">
        <f>B$4+$J$6*($M6-D$4)</f>
        <v>12.604235191508332</v>
      </c>
      <c r="O6" s="10">
        <f>C$4+$J$6*($M6-E$4)</f>
        <v>12.672452616458733</v>
      </c>
      <c r="P6" s="7">
        <f>$L$6+$J$6*$M6</f>
        <v>12.638343903967462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70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70" t="s">
        <v>73</v>
      </c>
      <c r="J8" s="171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70">
        <v>1</v>
      </c>
      <c r="B10" s="42">
        <v>12.236039999999999</v>
      </c>
      <c r="C10" s="42">
        <v>12.30214</v>
      </c>
      <c r="D10" s="42">
        <v>36.74174</v>
      </c>
      <c r="E10" s="42">
        <v>36.594270000000002</v>
      </c>
      <c r="F10" s="42">
        <v>24.59646</v>
      </c>
      <c r="G10" s="42">
        <f t="shared" ref="G10:G25" si="2">AVERAGE(B10:C10)</f>
        <v>12.269089999999998</v>
      </c>
      <c r="H10" s="43">
        <f t="shared" ref="H10:H25" si="3">AVERAGE(D10:E10)</f>
        <v>36.668005000000001</v>
      </c>
      <c r="I10" s="38">
        <f>G10*H10</f>
        <v>449.88305346544996</v>
      </c>
      <c r="J10" s="39">
        <f>H10^2</f>
        <v>1344.5425906800251</v>
      </c>
    </row>
    <row r="11" spans="1:16" x14ac:dyDescent="0.25">
      <c r="A11" s="8">
        <v>2</v>
      </c>
      <c r="B11" s="14">
        <v>12.237970000000001</v>
      </c>
      <c r="C11" s="14">
        <v>12.303789999999999</v>
      </c>
      <c r="D11" s="13">
        <v>37.009599999999999</v>
      </c>
      <c r="E11" s="13">
        <v>36.82958</v>
      </c>
      <c r="F11" s="13">
        <v>24.63795</v>
      </c>
      <c r="G11" s="14">
        <f t="shared" si="2"/>
        <v>12.27088</v>
      </c>
      <c r="H11" s="24">
        <f t="shared" si="3"/>
        <v>36.919589999999999</v>
      </c>
      <c r="I11" s="35">
        <f t="shared" ref="I11:I25" si="4">G11*H11</f>
        <v>453.03585853919998</v>
      </c>
      <c r="J11" s="40">
        <f t="shared" ref="J11:J25" si="5">H11^2</f>
        <v>1363.0561257680999</v>
      </c>
      <c r="L11" s="5"/>
    </row>
    <row r="12" spans="1:16" x14ac:dyDescent="0.25">
      <c r="A12" s="8">
        <v>3</v>
      </c>
      <c r="B12" s="14">
        <v>12.24715</v>
      </c>
      <c r="C12" s="14">
        <v>12.30991</v>
      </c>
      <c r="D12" s="14">
        <v>37.15887</v>
      </c>
      <c r="E12" s="14">
        <v>36.960380000000001</v>
      </c>
      <c r="F12" s="14">
        <v>24.684049999999999</v>
      </c>
      <c r="G12" s="14">
        <f t="shared" si="2"/>
        <v>12.27853</v>
      </c>
      <c r="H12" s="24">
        <f t="shared" si="3"/>
        <v>37.059624999999997</v>
      </c>
      <c r="I12" s="35">
        <f t="shared" si="4"/>
        <v>455.03771735124997</v>
      </c>
      <c r="J12" s="40">
        <f t="shared" si="5"/>
        <v>1373.4158051406248</v>
      </c>
    </row>
    <row r="13" spans="1:16" x14ac:dyDescent="0.25">
      <c r="A13" s="8">
        <v>4</v>
      </c>
      <c r="B13" s="14">
        <v>12.24625</v>
      </c>
      <c r="C13" s="14">
        <v>12.297969999999999</v>
      </c>
      <c r="D13" s="13">
        <v>37.260710000000003</v>
      </c>
      <c r="E13" s="13">
        <v>37.059919999999998</v>
      </c>
      <c r="F13" s="13">
        <v>24.718399999999999</v>
      </c>
      <c r="G13" s="14">
        <f t="shared" si="2"/>
        <v>12.27211</v>
      </c>
      <c r="H13" s="24">
        <f t="shared" si="3"/>
        <v>37.160314999999997</v>
      </c>
      <c r="I13" s="35">
        <f t="shared" si="4"/>
        <v>456.03547331464995</v>
      </c>
      <c r="J13" s="40">
        <f t="shared" si="5"/>
        <v>1380.8890108992248</v>
      </c>
    </row>
    <row r="14" spans="1:16" x14ac:dyDescent="0.25">
      <c r="A14" s="8">
        <v>5</v>
      </c>
      <c r="B14" s="14">
        <v>12.24694</v>
      </c>
      <c r="C14" s="14">
        <v>12.31387</v>
      </c>
      <c r="D14" s="13">
        <v>37.323979999999999</v>
      </c>
      <c r="E14" s="13">
        <v>37.124200000000002</v>
      </c>
      <c r="F14" s="13">
        <v>24.754960000000001</v>
      </c>
      <c r="G14" s="14">
        <f t="shared" si="2"/>
        <v>12.280405</v>
      </c>
      <c r="H14" s="24">
        <f t="shared" si="3"/>
        <v>37.224090000000004</v>
      </c>
      <c r="I14" s="35">
        <f t="shared" si="4"/>
        <v>457.12690095645007</v>
      </c>
      <c r="J14" s="40">
        <f t="shared" si="5"/>
        <v>1385.6328763281003</v>
      </c>
    </row>
    <row r="15" spans="1:16" x14ac:dyDescent="0.25">
      <c r="A15" s="8">
        <v>6</v>
      </c>
      <c r="B15" s="14">
        <v>12.253629999999999</v>
      </c>
      <c r="C15" s="14">
        <v>12.316000000000001</v>
      </c>
      <c r="D15" s="13">
        <v>37.285519999999998</v>
      </c>
      <c r="E15" s="13">
        <v>37.108029999999999</v>
      </c>
      <c r="F15" s="13">
        <v>24.782910000000001</v>
      </c>
      <c r="G15" s="14">
        <f t="shared" si="2"/>
        <v>12.284815</v>
      </c>
      <c r="H15" s="24">
        <f t="shared" si="3"/>
        <v>37.196775000000002</v>
      </c>
      <c r="I15" s="35">
        <f t="shared" si="4"/>
        <v>456.95549947162505</v>
      </c>
      <c r="J15" s="40">
        <f t="shared" si="5"/>
        <v>1383.6000704006251</v>
      </c>
    </row>
    <row r="16" spans="1:16" x14ac:dyDescent="0.25">
      <c r="A16" s="8">
        <v>7</v>
      </c>
      <c r="B16" s="14">
        <v>12.24798</v>
      </c>
      <c r="C16" s="14">
        <v>12.310090000000001</v>
      </c>
      <c r="D16" s="13">
        <v>37.263100000000001</v>
      </c>
      <c r="E16" s="13">
        <v>37.083120000000001</v>
      </c>
      <c r="F16" s="13">
        <v>24.812650000000001</v>
      </c>
      <c r="G16" s="14">
        <f t="shared" si="2"/>
        <v>12.279035</v>
      </c>
      <c r="H16" s="24">
        <f t="shared" si="3"/>
        <v>37.173110000000001</v>
      </c>
      <c r="I16" s="35">
        <f t="shared" si="4"/>
        <v>456.44991874885005</v>
      </c>
      <c r="J16" s="40">
        <f t="shared" si="5"/>
        <v>1381.8401070721002</v>
      </c>
    </row>
    <row r="17" spans="1:15" x14ac:dyDescent="0.25">
      <c r="A17" s="8">
        <v>8</v>
      </c>
      <c r="B17" s="14">
        <v>12.24629</v>
      </c>
      <c r="C17" s="14">
        <v>12.310409999999999</v>
      </c>
      <c r="D17" s="14">
        <v>37.337389999999999</v>
      </c>
      <c r="E17" s="14">
        <v>37.143839999999997</v>
      </c>
      <c r="F17" s="14">
        <v>24.844370000000001</v>
      </c>
      <c r="G17" s="14">
        <f t="shared" si="2"/>
        <v>12.27835</v>
      </c>
      <c r="H17" s="24">
        <f t="shared" si="3"/>
        <v>37.240614999999998</v>
      </c>
      <c r="I17" s="35">
        <f t="shared" si="4"/>
        <v>457.25330518524999</v>
      </c>
      <c r="J17" s="40">
        <f t="shared" si="5"/>
        <v>1386.863405578225</v>
      </c>
    </row>
    <row r="18" spans="1:15" x14ac:dyDescent="0.25">
      <c r="A18" s="8">
        <v>9</v>
      </c>
      <c r="B18" s="14">
        <v>12.245810000000001</v>
      </c>
      <c r="C18" s="14">
        <v>12.3081</v>
      </c>
      <c r="D18" s="14">
        <v>37.359299999999998</v>
      </c>
      <c r="E18" s="14">
        <v>37.168700000000001</v>
      </c>
      <c r="F18" s="14">
        <v>24.871310000000001</v>
      </c>
      <c r="G18" s="14">
        <f t="shared" si="2"/>
        <v>12.276955000000001</v>
      </c>
      <c r="H18" s="24">
        <f t="shared" si="3"/>
        <v>37.263999999999996</v>
      </c>
      <c r="I18" s="35">
        <f t="shared" si="4"/>
        <v>457.48845111999998</v>
      </c>
      <c r="J18" s="40">
        <f t="shared" si="5"/>
        <v>1388.6056959999996</v>
      </c>
    </row>
    <row r="19" spans="1:15" x14ac:dyDescent="0.25">
      <c r="A19" s="8">
        <v>10</v>
      </c>
      <c r="B19" s="14">
        <v>12.253410000000001</v>
      </c>
      <c r="C19" s="14">
        <v>12.31263</v>
      </c>
      <c r="D19" s="13">
        <v>37.445250000000001</v>
      </c>
      <c r="E19" s="13">
        <v>37.25067</v>
      </c>
      <c r="F19" s="13">
        <v>24.909089999999999</v>
      </c>
      <c r="G19" s="14">
        <f t="shared" si="2"/>
        <v>12.28302</v>
      </c>
      <c r="H19" s="24">
        <f t="shared" si="3"/>
        <v>37.34796</v>
      </c>
      <c r="I19" s="35">
        <f t="shared" si="4"/>
        <v>458.7457396392</v>
      </c>
      <c r="J19" s="40">
        <f t="shared" si="5"/>
        <v>1394.8701161616</v>
      </c>
    </row>
    <row r="20" spans="1:15" x14ac:dyDescent="0.25">
      <c r="A20" s="8">
        <v>11</v>
      </c>
      <c r="B20" s="14">
        <v>12.25362</v>
      </c>
      <c r="C20" s="14">
        <v>12.324450000000001</v>
      </c>
      <c r="D20" s="14">
        <v>37.443640000000002</v>
      </c>
      <c r="E20" s="14">
        <v>37.236429999999999</v>
      </c>
      <c r="F20" s="14">
        <v>24.945620000000002</v>
      </c>
      <c r="G20" s="14">
        <f t="shared" si="2"/>
        <v>12.289035</v>
      </c>
      <c r="H20" s="24">
        <f t="shared" si="3"/>
        <v>37.340035</v>
      </c>
      <c r="I20" s="35">
        <f t="shared" si="4"/>
        <v>458.87299701622499</v>
      </c>
      <c r="J20" s="40">
        <f t="shared" si="5"/>
        <v>1394.2782138012251</v>
      </c>
    </row>
    <row r="21" spans="1:15" x14ac:dyDescent="0.25">
      <c r="A21" s="8">
        <v>12</v>
      </c>
      <c r="B21" s="14">
        <v>12.24798</v>
      </c>
      <c r="C21" s="14">
        <v>12.30611</v>
      </c>
      <c r="D21" s="14">
        <v>37.405470000000001</v>
      </c>
      <c r="E21" s="14">
        <v>37.21895</v>
      </c>
      <c r="F21" s="14">
        <v>24.977360000000001</v>
      </c>
      <c r="G21" s="14">
        <f t="shared" si="2"/>
        <v>12.277045000000001</v>
      </c>
      <c r="H21" s="24">
        <f t="shared" si="3"/>
        <v>37.31221</v>
      </c>
      <c r="I21" s="35">
        <f t="shared" si="4"/>
        <v>458.08368121945006</v>
      </c>
      <c r="J21" s="40">
        <f t="shared" si="5"/>
        <v>1392.2010150840999</v>
      </c>
    </row>
    <row r="22" spans="1:15" x14ac:dyDescent="0.25">
      <c r="A22" s="8">
        <v>13</v>
      </c>
      <c r="B22" s="14">
        <v>12.26089</v>
      </c>
      <c r="C22" s="14">
        <v>12.31339</v>
      </c>
      <c r="D22" s="13">
        <v>37.43665</v>
      </c>
      <c r="E22" s="13">
        <v>37.2301</v>
      </c>
      <c r="F22" s="13">
        <v>25.010929999999998</v>
      </c>
      <c r="G22" s="14">
        <f t="shared" si="2"/>
        <v>12.287140000000001</v>
      </c>
      <c r="H22" s="24">
        <f t="shared" si="3"/>
        <v>37.333375000000004</v>
      </c>
      <c r="I22" s="35">
        <f t="shared" si="4"/>
        <v>458.72040529750006</v>
      </c>
      <c r="J22" s="40">
        <f t="shared" si="5"/>
        <v>1393.7808888906252</v>
      </c>
    </row>
    <row r="23" spans="1:15" x14ac:dyDescent="0.25">
      <c r="A23" s="8">
        <v>14</v>
      </c>
      <c r="B23" s="14">
        <v>12.25667</v>
      </c>
      <c r="C23" s="14">
        <v>12.32429</v>
      </c>
      <c r="D23" s="14">
        <v>37.487920000000003</v>
      </c>
      <c r="E23" s="14">
        <v>37.277149999999999</v>
      </c>
      <c r="F23" s="14">
        <v>25.030840000000001</v>
      </c>
      <c r="G23" s="14">
        <f t="shared" si="2"/>
        <v>12.290479999999999</v>
      </c>
      <c r="H23" s="24">
        <f t="shared" si="3"/>
        <v>37.382535000000004</v>
      </c>
      <c r="I23" s="35">
        <f t="shared" si="4"/>
        <v>459.44929876679998</v>
      </c>
      <c r="J23" s="40">
        <f t="shared" si="5"/>
        <v>1397.4539230262253</v>
      </c>
    </row>
    <row r="24" spans="1:15" x14ac:dyDescent="0.25">
      <c r="A24" s="8">
        <v>15</v>
      </c>
      <c r="B24" s="14">
        <v>12.25568</v>
      </c>
      <c r="C24" s="14">
        <v>12.317019999999999</v>
      </c>
      <c r="D24" s="13">
        <v>37.479129999999998</v>
      </c>
      <c r="E24" s="13">
        <v>37.272620000000003</v>
      </c>
      <c r="F24" s="13">
        <v>25.042369999999998</v>
      </c>
      <c r="G24" s="14">
        <f t="shared" si="2"/>
        <v>12.286349999999999</v>
      </c>
      <c r="H24" s="24">
        <f t="shared" si="3"/>
        <v>37.375875000000001</v>
      </c>
      <c r="I24" s="35">
        <f t="shared" si="4"/>
        <v>459.21308180624999</v>
      </c>
      <c r="J24" s="40">
        <f t="shared" si="5"/>
        <v>1396.9560320156249</v>
      </c>
    </row>
    <row r="25" spans="1:15" x14ac:dyDescent="0.25">
      <c r="A25" s="8">
        <v>16</v>
      </c>
      <c r="B25" s="14">
        <v>12.261659999999999</v>
      </c>
      <c r="C25" s="14">
        <v>12.327909999999999</v>
      </c>
      <c r="D25" s="13">
        <v>37.46528</v>
      </c>
      <c r="E25" s="13">
        <v>37.26549</v>
      </c>
      <c r="F25" s="13">
        <v>25.033429999999999</v>
      </c>
      <c r="G25" s="14">
        <f t="shared" si="2"/>
        <v>12.294784999999999</v>
      </c>
      <c r="H25" s="24">
        <f t="shared" si="3"/>
        <v>37.365385000000003</v>
      </c>
      <c r="I25" s="35">
        <f t="shared" si="4"/>
        <v>459.399375017225</v>
      </c>
      <c r="J25" s="40">
        <f t="shared" si="5"/>
        <v>1396.1719961982253</v>
      </c>
    </row>
    <row r="26" spans="1:15" x14ac:dyDescent="0.25">
      <c r="A26" s="8">
        <v>17</v>
      </c>
      <c r="B26" s="14">
        <v>12.262600000000001</v>
      </c>
      <c r="C26" s="14">
        <v>12.310029999999999</v>
      </c>
      <c r="D26" s="13">
        <v>37.395699999999998</v>
      </c>
      <c r="E26" s="13">
        <v>37.203049999999998</v>
      </c>
      <c r="F26" s="13">
        <v>24.90682</v>
      </c>
      <c r="G26" s="14">
        <f t="shared" ref="G26:G50" si="6">AVERAGE(B26:C26)</f>
        <v>12.286315</v>
      </c>
      <c r="H26" s="24">
        <f t="shared" ref="H26:H50" si="7">AVERAGE(D26:E26)</f>
        <v>37.299374999999998</v>
      </c>
      <c r="I26" s="35">
        <f t="shared" ref="I26:I50" si="8">G26*H26</f>
        <v>458.27187055312498</v>
      </c>
      <c r="J26" s="40">
        <f t="shared" ref="J26:J50" si="9">H26^2</f>
        <v>1391.2433753906248</v>
      </c>
      <c r="L26" s="22"/>
      <c r="M26" s="22"/>
      <c r="N26" s="22"/>
      <c r="O26" s="22"/>
    </row>
    <row r="27" spans="1:15" x14ac:dyDescent="0.25">
      <c r="A27" s="8">
        <v>18</v>
      </c>
      <c r="B27" s="14">
        <v>12.251010000000001</v>
      </c>
      <c r="C27" s="14">
        <v>12.30627</v>
      </c>
      <c r="D27" s="13">
        <v>37.268619999999999</v>
      </c>
      <c r="E27" s="13">
        <v>37.113590000000002</v>
      </c>
      <c r="F27" s="13">
        <v>24.745239999999999</v>
      </c>
      <c r="G27" s="14">
        <f t="shared" si="6"/>
        <v>12.278639999999999</v>
      </c>
      <c r="H27" s="24">
        <f t="shared" si="7"/>
        <v>37.191105</v>
      </c>
      <c r="I27" s="35">
        <f t="shared" si="8"/>
        <v>456.65618949719999</v>
      </c>
      <c r="J27" s="40">
        <f t="shared" si="9"/>
        <v>1383.178291121025</v>
      </c>
      <c r="L27" s="22"/>
      <c r="M27" s="22"/>
      <c r="N27" s="22"/>
      <c r="O27" s="22"/>
    </row>
    <row r="28" spans="1:15" x14ac:dyDescent="0.25">
      <c r="A28" s="8">
        <v>19</v>
      </c>
      <c r="B28" s="13">
        <v>12.238849999999999</v>
      </c>
      <c r="C28" s="13">
        <v>12.305630000000001</v>
      </c>
      <c r="D28" s="13">
        <v>37.100349999999999</v>
      </c>
      <c r="E28" s="13">
        <v>36.937179999999998</v>
      </c>
      <c r="F28" s="13">
        <v>24.603390000000001</v>
      </c>
      <c r="G28" s="14">
        <f t="shared" si="6"/>
        <v>12.27224</v>
      </c>
      <c r="H28" s="24">
        <f t="shared" si="7"/>
        <v>37.018765000000002</v>
      </c>
      <c r="I28" s="35">
        <f t="shared" si="8"/>
        <v>454.30316858360004</v>
      </c>
      <c r="J28" s="40">
        <f t="shared" si="9"/>
        <v>1370.3889621252251</v>
      </c>
      <c r="L28" s="22"/>
      <c r="M28" s="22"/>
      <c r="N28" s="22"/>
      <c r="O28" s="22"/>
    </row>
    <row r="29" spans="1:15" x14ac:dyDescent="0.25">
      <c r="A29" s="8">
        <v>20</v>
      </c>
      <c r="B29" s="13">
        <v>12.23437</v>
      </c>
      <c r="C29" s="13">
        <v>12.29022</v>
      </c>
      <c r="D29" s="13">
        <v>36.942019999999999</v>
      </c>
      <c r="E29" s="13">
        <v>36.778869999999998</v>
      </c>
      <c r="F29" s="13">
        <v>24.466729999999998</v>
      </c>
      <c r="G29" s="14">
        <f t="shared" si="6"/>
        <v>12.262295</v>
      </c>
      <c r="H29" s="24">
        <f t="shared" si="7"/>
        <v>36.860444999999999</v>
      </c>
      <c r="I29" s="35">
        <f t="shared" si="8"/>
        <v>451.99365042127499</v>
      </c>
      <c r="J29" s="40">
        <f t="shared" si="9"/>
        <v>1358.6924055980248</v>
      </c>
      <c r="L29" s="22"/>
      <c r="M29" s="22"/>
      <c r="N29" s="22"/>
      <c r="O29" s="22"/>
    </row>
    <row r="30" spans="1:15" x14ac:dyDescent="0.25">
      <c r="A30" s="8">
        <v>21</v>
      </c>
      <c r="B30" s="14">
        <v>12.23047</v>
      </c>
      <c r="C30" s="14">
        <v>12.2994</v>
      </c>
      <c r="D30" s="14">
        <v>36.838500000000003</v>
      </c>
      <c r="E30" s="14">
        <v>36.6663</v>
      </c>
      <c r="F30" s="14">
        <v>24.363379999999999</v>
      </c>
      <c r="G30" s="14">
        <f t="shared" si="6"/>
        <v>12.264935000000001</v>
      </c>
      <c r="H30" s="24">
        <f t="shared" si="7"/>
        <v>36.752400000000002</v>
      </c>
      <c r="I30" s="35">
        <f t="shared" si="8"/>
        <v>450.76579709400005</v>
      </c>
      <c r="J30" s="40">
        <f t="shared" si="9"/>
        <v>1350.7389057600001</v>
      </c>
      <c r="L30" s="22"/>
      <c r="M30" s="22"/>
      <c r="N30" s="22"/>
      <c r="O30" s="22"/>
    </row>
    <row r="31" spans="1:15" x14ac:dyDescent="0.25">
      <c r="A31" s="8">
        <v>22</v>
      </c>
      <c r="B31" s="14">
        <v>12.24015</v>
      </c>
      <c r="C31" s="14">
        <v>12.30078</v>
      </c>
      <c r="D31" s="14">
        <v>36.954410000000003</v>
      </c>
      <c r="E31" s="14">
        <v>36.733240000000002</v>
      </c>
      <c r="F31" s="14">
        <v>24.288150000000002</v>
      </c>
      <c r="G31" s="14">
        <f t="shared" si="6"/>
        <v>12.270465</v>
      </c>
      <c r="H31" s="24">
        <f t="shared" si="7"/>
        <v>36.843825000000002</v>
      </c>
      <c r="I31" s="35">
        <f t="shared" si="8"/>
        <v>452.09086512862501</v>
      </c>
      <c r="J31" s="40">
        <f t="shared" si="9"/>
        <v>1357.4674406306251</v>
      </c>
      <c r="L31" s="22"/>
      <c r="M31" s="22"/>
      <c r="N31" s="22"/>
      <c r="O31" s="22"/>
    </row>
    <row r="32" spans="1:15" x14ac:dyDescent="0.25">
      <c r="A32" s="8">
        <v>23</v>
      </c>
      <c r="B32" s="14">
        <v>12.23602</v>
      </c>
      <c r="C32" s="14">
        <v>12.296430000000001</v>
      </c>
      <c r="D32" s="14">
        <v>36.818989999999999</v>
      </c>
      <c r="E32" s="14">
        <v>36.688360000000003</v>
      </c>
      <c r="F32" s="14">
        <v>24.228249999999999</v>
      </c>
      <c r="G32" s="14">
        <f t="shared" si="6"/>
        <v>12.266225</v>
      </c>
      <c r="H32" s="24">
        <f t="shared" si="7"/>
        <v>36.753675000000001</v>
      </c>
      <c r="I32" s="35">
        <f t="shared" si="8"/>
        <v>450.82884712687502</v>
      </c>
      <c r="J32" s="40">
        <f t="shared" si="9"/>
        <v>1350.8326260056251</v>
      </c>
      <c r="L32" s="22"/>
      <c r="M32" s="22"/>
      <c r="N32" s="22"/>
      <c r="O32" s="22"/>
    </row>
    <row r="33" spans="1:15" x14ac:dyDescent="0.25">
      <c r="A33" s="8">
        <v>24</v>
      </c>
      <c r="B33" s="14">
        <v>12.22531</v>
      </c>
      <c r="C33" s="14">
        <v>12.30322</v>
      </c>
      <c r="D33" s="14">
        <v>36.860019999999999</v>
      </c>
      <c r="E33" s="14">
        <v>36.641599999999997</v>
      </c>
      <c r="F33" s="14">
        <v>24.174340000000001</v>
      </c>
      <c r="G33" s="14">
        <f t="shared" si="6"/>
        <v>12.264265</v>
      </c>
      <c r="H33" s="24">
        <f t="shared" si="7"/>
        <v>36.750810000000001</v>
      </c>
      <c r="I33" s="35">
        <f t="shared" si="8"/>
        <v>450.72167280465004</v>
      </c>
      <c r="J33" s="40">
        <f t="shared" si="9"/>
        <v>1350.6220356561</v>
      </c>
      <c r="L33" s="22"/>
      <c r="M33" s="22"/>
      <c r="N33" s="22"/>
      <c r="O33" s="22"/>
    </row>
    <row r="34" spans="1:15" x14ac:dyDescent="0.25">
      <c r="A34" s="8">
        <v>25</v>
      </c>
      <c r="B34" s="14">
        <v>12.24629</v>
      </c>
      <c r="C34" s="14">
        <v>12.303419999999999</v>
      </c>
      <c r="D34" s="14">
        <v>36.881549999999997</v>
      </c>
      <c r="E34" s="14">
        <v>36.71546</v>
      </c>
      <c r="F34" s="14">
        <v>24.138300000000001</v>
      </c>
      <c r="G34" s="14">
        <f t="shared" si="6"/>
        <v>12.274854999999999</v>
      </c>
      <c r="H34" s="24">
        <f t="shared" si="7"/>
        <v>36.798504999999999</v>
      </c>
      <c r="I34" s="35">
        <f t="shared" si="8"/>
        <v>451.69631309177493</v>
      </c>
      <c r="J34" s="40">
        <f t="shared" si="9"/>
        <v>1354.129970235025</v>
      </c>
      <c r="L34" s="22"/>
      <c r="M34" s="22"/>
      <c r="N34" s="22"/>
      <c r="O34" s="22"/>
    </row>
    <row r="35" spans="1:15" x14ac:dyDescent="0.25">
      <c r="A35" s="8">
        <v>26</v>
      </c>
      <c r="B35" s="14">
        <v>12.226800000000001</v>
      </c>
      <c r="C35" s="14">
        <v>12.29358</v>
      </c>
      <c r="D35" s="14">
        <v>36.778820000000003</v>
      </c>
      <c r="E35" s="14">
        <v>36.615929999999999</v>
      </c>
      <c r="F35" s="14">
        <v>24.096050000000002</v>
      </c>
      <c r="G35" s="14">
        <f t="shared" si="6"/>
        <v>12.260190000000001</v>
      </c>
      <c r="H35" s="24">
        <f t="shared" si="7"/>
        <v>36.697375000000001</v>
      </c>
      <c r="I35" s="35">
        <f t="shared" si="8"/>
        <v>449.91679000125009</v>
      </c>
      <c r="J35" s="40">
        <f t="shared" si="9"/>
        <v>1346.697331890625</v>
      </c>
      <c r="L35" s="22"/>
      <c r="M35" s="22"/>
      <c r="N35" s="22"/>
      <c r="O35" s="22"/>
    </row>
    <row r="36" spans="1:15" x14ac:dyDescent="0.25">
      <c r="A36" s="8">
        <v>27</v>
      </c>
      <c r="B36" s="14">
        <v>12.236219999999999</v>
      </c>
      <c r="C36" s="14">
        <v>12.298999999999999</v>
      </c>
      <c r="D36" s="14">
        <v>36.919809999999998</v>
      </c>
      <c r="E36" s="14">
        <v>36.681480000000001</v>
      </c>
      <c r="F36" s="14">
        <v>24.061440000000001</v>
      </c>
      <c r="G36" s="14">
        <f t="shared" si="6"/>
        <v>12.267609999999999</v>
      </c>
      <c r="H36" s="24">
        <f t="shared" si="7"/>
        <v>36.800645000000003</v>
      </c>
      <c r="I36" s="35">
        <f t="shared" si="8"/>
        <v>451.45596060845003</v>
      </c>
      <c r="J36" s="40">
        <f t="shared" si="9"/>
        <v>1354.2874724160251</v>
      </c>
      <c r="L36" s="22"/>
      <c r="M36" s="22"/>
      <c r="N36" s="22"/>
      <c r="O36" s="22"/>
    </row>
    <row r="37" spans="1:15" x14ac:dyDescent="0.25">
      <c r="A37" s="8">
        <v>28</v>
      </c>
      <c r="B37" s="14">
        <v>12.23856</v>
      </c>
      <c r="C37" s="14">
        <v>12.30035</v>
      </c>
      <c r="D37" s="14">
        <v>36.932859999999998</v>
      </c>
      <c r="E37" s="14">
        <v>36.749899999999997</v>
      </c>
      <c r="F37" s="14">
        <v>24.028870000000001</v>
      </c>
      <c r="G37" s="14">
        <f t="shared" si="6"/>
        <v>12.269455000000001</v>
      </c>
      <c r="H37" s="24">
        <f t="shared" si="7"/>
        <v>36.841380000000001</v>
      </c>
      <c r="I37" s="35">
        <f t="shared" si="8"/>
        <v>452.02365404790004</v>
      </c>
      <c r="J37" s="40">
        <f t="shared" si="9"/>
        <v>1357.2872803044002</v>
      </c>
      <c r="L37" s="22"/>
      <c r="M37" s="22"/>
      <c r="N37" s="22"/>
      <c r="O37" s="22"/>
    </row>
    <row r="38" spans="1:15" x14ac:dyDescent="0.25">
      <c r="A38" s="8">
        <v>29</v>
      </c>
      <c r="B38" s="14">
        <v>12.23438</v>
      </c>
      <c r="C38" s="14">
        <v>12.298209999999999</v>
      </c>
      <c r="D38" s="14">
        <v>36.75123</v>
      </c>
      <c r="E38" s="14">
        <v>36.618459999999999</v>
      </c>
      <c r="F38" s="14">
        <v>23.99391</v>
      </c>
      <c r="G38" s="14">
        <f t="shared" si="6"/>
        <v>12.266295</v>
      </c>
      <c r="H38" s="24">
        <f t="shared" si="7"/>
        <v>36.684844999999996</v>
      </c>
      <c r="I38" s="35">
        <f t="shared" si="8"/>
        <v>449.98713079927495</v>
      </c>
      <c r="J38" s="40">
        <f t="shared" si="9"/>
        <v>1345.7778526740246</v>
      </c>
      <c r="L38" s="22"/>
      <c r="M38" s="22"/>
      <c r="N38" s="22"/>
      <c r="O38" s="22"/>
    </row>
    <row r="39" spans="1:15" x14ac:dyDescent="0.25">
      <c r="A39" s="8">
        <v>30</v>
      </c>
      <c r="B39" s="14">
        <v>12.2354</v>
      </c>
      <c r="C39" s="14">
        <v>12.298159999999999</v>
      </c>
      <c r="D39" s="14">
        <v>36.723230000000001</v>
      </c>
      <c r="E39" s="14">
        <v>36.560630000000003</v>
      </c>
      <c r="F39" s="14">
        <v>23.955919999999999</v>
      </c>
      <c r="G39" s="14">
        <f t="shared" si="6"/>
        <v>12.266780000000001</v>
      </c>
      <c r="H39" s="24">
        <f t="shared" si="7"/>
        <v>36.641930000000002</v>
      </c>
      <c r="I39" s="35">
        <f t="shared" si="8"/>
        <v>449.47849408540003</v>
      </c>
      <c r="J39" s="40">
        <f t="shared" si="9"/>
        <v>1342.6310341249002</v>
      </c>
      <c r="L39" s="22"/>
      <c r="M39" s="22"/>
      <c r="N39" s="22"/>
      <c r="O39" s="22"/>
    </row>
    <row r="40" spans="1:15" x14ac:dyDescent="0.25">
      <c r="A40" s="8">
        <v>31</v>
      </c>
      <c r="B40" s="14">
        <v>12.23606</v>
      </c>
      <c r="C40" s="14">
        <v>12.304449999999999</v>
      </c>
      <c r="D40" s="14">
        <v>36.737220000000001</v>
      </c>
      <c r="E40" s="14">
        <v>36.586590000000001</v>
      </c>
      <c r="F40" s="14">
        <v>23.933959999999999</v>
      </c>
      <c r="G40" s="14">
        <f t="shared" si="6"/>
        <v>12.270254999999999</v>
      </c>
      <c r="H40" s="24">
        <f t="shared" si="7"/>
        <v>36.661905000000004</v>
      </c>
      <c r="I40" s="35">
        <f t="shared" si="8"/>
        <v>449.85092313577502</v>
      </c>
      <c r="J40" s="40">
        <f t="shared" si="9"/>
        <v>1344.0952782290253</v>
      </c>
      <c r="L40" s="22"/>
      <c r="M40" s="22"/>
      <c r="N40" s="22"/>
      <c r="O40" s="22"/>
    </row>
    <row r="41" spans="1:15" x14ac:dyDescent="0.25">
      <c r="A41" s="8">
        <v>32</v>
      </c>
      <c r="B41" s="14">
        <v>12.2308</v>
      </c>
      <c r="C41" s="14">
        <v>12.29724</v>
      </c>
      <c r="D41" s="14">
        <v>36.642130000000002</v>
      </c>
      <c r="E41" s="14">
        <v>36.503959999999999</v>
      </c>
      <c r="F41" s="14">
        <v>23.90897</v>
      </c>
      <c r="G41" s="14">
        <f t="shared" si="6"/>
        <v>12.26402</v>
      </c>
      <c r="H41" s="24">
        <f t="shared" si="7"/>
        <v>36.573045</v>
      </c>
      <c r="I41" s="35">
        <f t="shared" si="8"/>
        <v>448.53255534090005</v>
      </c>
      <c r="J41" s="40">
        <f t="shared" si="9"/>
        <v>1337.5876205720251</v>
      </c>
      <c r="L41" s="22"/>
      <c r="M41" s="22"/>
      <c r="N41" s="22"/>
      <c r="O41" s="22"/>
    </row>
    <row r="42" spans="1:15" x14ac:dyDescent="0.25">
      <c r="A42" s="8">
        <v>33</v>
      </c>
      <c r="B42" s="14">
        <v>12.232340000000001</v>
      </c>
      <c r="C42" s="14">
        <v>12.29673</v>
      </c>
      <c r="D42" s="14">
        <v>36.605220000000003</v>
      </c>
      <c r="E42" s="14">
        <v>36.464750000000002</v>
      </c>
      <c r="F42" s="14">
        <v>23.881740000000001</v>
      </c>
      <c r="G42" s="14">
        <f t="shared" si="6"/>
        <v>12.264535</v>
      </c>
      <c r="H42" s="24">
        <f t="shared" si="7"/>
        <v>36.534985000000006</v>
      </c>
      <c r="I42" s="35">
        <f t="shared" si="8"/>
        <v>448.08460225697507</v>
      </c>
      <c r="J42" s="40">
        <f t="shared" si="9"/>
        <v>1334.8051289502255</v>
      </c>
      <c r="L42" s="22"/>
      <c r="M42" s="22"/>
      <c r="N42" s="22"/>
      <c r="O42" s="22"/>
    </row>
    <row r="43" spans="1:15" x14ac:dyDescent="0.25">
      <c r="A43" s="8">
        <v>34</v>
      </c>
      <c r="B43" s="14">
        <v>12.232239999999999</v>
      </c>
      <c r="C43" s="14">
        <v>12.299630000000001</v>
      </c>
      <c r="D43" s="14">
        <v>36.557209999999998</v>
      </c>
      <c r="E43" s="14">
        <v>36.418120000000002</v>
      </c>
      <c r="F43" s="14">
        <v>23.85426</v>
      </c>
      <c r="G43" s="14">
        <f t="shared" si="6"/>
        <v>12.265934999999999</v>
      </c>
      <c r="H43" s="24">
        <f t="shared" si="7"/>
        <v>36.487665</v>
      </c>
      <c r="I43" s="35">
        <f t="shared" si="8"/>
        <v>447.55532719177495</v>
      </c>
      <c r="J43" s="40">
        <f t="shared" si="9"/>
        <v>1331.349697152225</v>
      </c>
      <c r="L43" s="22"/>
      <c r="M43" s="22"/>
      <c r="N43" s="22"/>
      <c r="O43" s="22"/>
    </row>
    <row r="44" spans="1:15" x14ac:dyDescent="0.25">
      <c r="A44" s="8">
        <v>35</v>
      </c>
      <c r="B44" s="14">
        <v>12.22433</v>
      </c>
      <c r="C44" s="14">
        <v>12.29171</v>
      </c>
      <c r="D44" s="14">
        <v>36.494889999999998</v>
      </c>
      <c r="E44" s="14">
        <v>36.36347</v>
      </c>
      <c r="F44" s="14">
        <v>23.818159999999999</v>
      </c>
      <c r="G44" s="14">
        <f t="shared" si="6"/>
        <v>12.25802</v>
      </c>
      <c r="H44" s="24">
        <f t="shared" si="7"/>
        <v>36.429180000000002</v>
      </c>
      <c r="I44" s="35">
        <f t="shared" si="8"/>
        <v>446.54961702360004</v>
      </c>
      <c r="J44" s="40">
        <f t="shared" si="9"/>
        <v>1327.0851554724002</v>
      </c>
      <c r="L44" s="22"/>
      <c r="M44" s="22"/>
      <c r="N44" s="22"/>
      <c r="O44" s="22"/>
    </row>
    <row r="45" spans="1:15" x14ac:dyDescent="0.25">
      <c r="A45" s="8">
        <v>36</v>
      </c>
      <c r="B45" s="14">
        <v>12.222530000000001</v>
      </c>
      <c r="C45" s="14">
        <v>12.28994</v>
      </c>
      <c r="D45" s="14">
        <v>36.409030000000001</v>
      </c>
      <c r="E45" s="14">
        <v>36.28454</v>
      </c>
      <c r="F45" s="14">
        <v>23.77692</v>
      </c>
      <c r="G45" s="14">
        <f t="shared" si="6"/>
        <v>12.256235</v>
      </c>
      <c r="H45" s="24">
        <f t="shared" si="7"/>
        <v>36.346784999999997</v>
      </c>
      <c r="I45" s="35">
        <f t="shared" si="8"/>
        <v>445.47473845447496</v>
      </c>
      <c r="J45" s="40">
        <f t="shared" si="9"/>
        <v>1321.0887798362248</v>
      </c>
      <c r="L45" s="22"/>
      <c r="M45" s="22"/>
      <c r="N45" s="22"/>
      <c r="O45" s="22"/>
    </row>
    <row r="46" spans="1:15" x14ac:dyDescent="0.25">
      <c r="A46" s="8">
        <v>37</v>
      </c>
      <c r="B46" s="14">
        <v>12.22617</v>
      </c>
      <c r="C46" s="14">
        <v>12.291259999999999</v>
      </c>
      <c r="D46" s="14">
        <v>36.386989999999997</v>
      </c>
      <c r="E46" s="14">
        <v>36.255020000000002</v>
      </c>
      <c r="F46" s="14">
        <v>23.749790000000001</v>
      </c>
      <c r="G46" s="14">
        <f t="shared" si="6"/>
        <v>12.258714999999999</v>
      </c>
      <c r="H46" s="24">
        <f t="shared" si="7"/>
        <v>36.321005</v>
      </c>
      <c r="I46" s="35">
        <f t="shared" si="8"/>
        <v>445.24884880857496</v>
      </c>
      <c r="J46" s="40">
        <f t="shared" si="9"/>
        <v>1319.2154042100249</v>
      </c>
      <c r="L46" s="22"/>
      <c r="M46" s="22"/>
      <c r="N46" s="22"/>
      <c r="O46" s="22"/>
    </row>
    <row r="47" spans="1:15" x14ac:dyDescent="0.25">
      <c r="A47" s="8">
        <v>38</v>
      </c>
      <c r="B47" s="23">
        <v>12.22418</v>
      </c>
      <c r="C47" s="23">
        <v>12.293229999999999</v>
      </c>
      <c r="D47" s="23">
        <v>36.423439999999999</v>
      </c>
      <c r="E47" s="23">
        <v>36.254860000000001</v>
      </c>
      <c r="F47" s="23">
        <v>23.714020000000001</v>
      </c>
      <c r="G47" s="14">
        <f t="shared" si="6"/>
        <v>12.258704999999999</v>
      </c>
      <c r="H47" s="24">
        <f t="shared" si="7"/>
        <v>36.339150000000004</v>
      </c>
      <c r="I47" s="35">
        <f t="shared" si="8"/>
        <v>445.47091980075004</v>
      </c>
      <c r="J47" s="40">
        <f t="shared" si="9"/>
        <v>1320.5338227225002</v>
      </c>
      <c r="L47" s="22"/>
      <c r="M47" s="22"/>
      <c r="N47" s="22"/>
      <c r="O47" s="22"/>
    </row>
    <row r="48" spans="1:15" x14ac:dyDescent="0.25">
      <c r="A48" s="8">
        <v>39</v>
      </c>
      <c r="B48" s="23">
        <v>12.222329999999999</v>
      </c>
      <c r="C48" s="23">
        <v>12.282590000000001</v>
      </c>
      <c r="D48" s="23">
        <v>36.39367</v>
      </c>
      <c r="E48" s="23">
        <v>36.213520000000003</v>
      </c>
      <c r="F48" s="23">
        <v>23.674410000000002</v>
      </c>
      <c r="G48" s="14">
        <f t="shared" si="6"/>
        <v>12.252459999999999</v>
      </c>
      <c r="H48" s="24">
        <f t="shared" si="7"/>
        <v>36.303595000000001</v>
      </c>
      <c r="I48" s="35">
        <f t="shared" si="8"/>
        <v>444.80834559369998</v>
      </c>
      <c r="J48" s="40">
        <f t="shared" si="9"/>
        <v>1317.9510099240251</v>
      </c>
      <c r="L48" s="22"/>
      <c r="M48" s="22"/>
      <c r="N48" s="22"/>
      <c r="O48" s="22"/>
    </row>
    <row r="49" spans="1:15" x14ac:dyDescent="0.25">
      <c r="A49" s="8">
        <v>40</v>
      </c>
      <c r="B49" s="23">
        <v>12.224869999999999</v>
      </c>
      <c r="C49" s="23">
        <v>12.29138</v>
      </c>
      <c r="D49" s="23">
        <v>36.412469999999999</v>
      </c>
      <c r="E49" s="23">
        <v>36.248280000000001</v>
      </c>
      <c r="F49" s="23">
        <v>23.64865</v>
      </c>
      <c r="G49" s="14">
        <f t="shared" si="6"/>
        <v>12.258125</v>
      </c>
      <c r="H49" s="24">
        <f t="shared" si="7"/>
        <v>36.330375000000004</v>
      </c>
      <c r="I49" s="35">
        <f t="shared" si="8"/>
        <v>445.34227804687504</v>
      </c>
      <c r="J49" s="40">
        <f t="shared" si="9"/>
        <v>1319.8961476406253</v>
      </c>
      <c r="L49" s="22"/>
      <c r="M49" s="22"/>
      <c r="N49" s="22"/>
      <c r="O49" s="22"/>
    </row>
    <row r="50" spans="1:15" x14ac:dyDescent="0.25">
      <c r="A50" s="8">
        <v>41</v>
      </c>
      <c r="B50" s="23">
        <v>12.218999999999999</v>
      </c>
      <c r="C50" s="23">
        <v>12.285410000000001</v>
      </c>
      <c r="D50" s="23">
        <v>36.328969999999998</v>
      </c>
      <c r="E50" s="23">
        <v>36.193219999999997</v>
      </c>
      <c r="F50" s="23">
        <v>23.621479999999998</v>
      </c>
      <c r="G50" s="14">
        <f t="shared" si="6"/>
        <v>12.252205</v>
      </c>
      <c r="H50" s="24">
        <f t="shared" si="7"/>
        <v>36.261094999999997</v>
      </c>
      <c r="I50" s="35">
        <f t="shared" si="8"/>
        <v>444.27836946447496</v>
      </c>
      <c r="J50" s="40">
        <f t="shared" si="9"/>
        <v>1314.8670105990248</v>
      </c>
      <c r="L50" s="22"/>
      <c r="M50" s="22"/>
      <c r="N50" s="22"/>
      <c r="O50" s="22"/>
    </row>
    <row r="51" spans="1:15" x14ac:dyDescent="0.25">
      <c r="A51" s="8">
        <v>42</v>
      </c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>
        <v>43</v>
      </c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>
        <v>44</v>
      </c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>
        <v>45</v>
      </c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Q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7" x14ac:dyDescent="0.25">
      <c r="A1" s="19" t="s">
        <v>78</v>
      </c>
      <c r="B1" s="47">
        <v>38</v>
      </c>
      <c r="C1" s="22" t="s">
        <v>1</v>
      </c>
      <c r="L1" s="18"/>
      <c r="M1" s="18"/>
      <c r="N1" s="23"/>
      <c r="O1" s="23"/>
      <c r="P1" s="23"/>
      <c r="Q1" s="18"/>
    </row>
    <row r="2" spans="1:17" x14ac:dyDescent="0.25">
      <c r="B2" s="19"/>
      <c r="C2" s="19"/>
    </row>
    <row r="3" spans="1:17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7" x14ac:dyDescent="0.25">
      <c r="A4" s="8" t="s">
        <v>6</v>
      </c>
      <c r="B4" s="23">
        <f t="shared" ref="B4:H4" si="0">AVERAGE(B10:B334)</f>
        <v>12.8995275</v>
      </c>
      <c r="C4" s="23">
        <f t="shared" si="0"/>
        <v>12.936423750000001</v>
      </c>
      <c r="D4" s="23">
        <f t="shared" si="0"/>
        <v>39.234739999999995</v>
      </c>
      <c r="E4" s="23">
        <f t="shared" si="0"/>
        <v>38.915252499999994</v>
      </c>
      <c r="F4" s="23">
        <f t="shared" si="0"/>
        <v>25.150076250000001</v>
      </c>
      <c r="G4" s="23">
        <f t="shared" si="0"/>
        <v>12.917975625</v>
      </c>
      <c r="H4" s="6">
        <f t="shared" si="0"/>
        <v>39.074996249999998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7" x14ac:dyDescent="0.25">
      <c r="A5" s="8" t="s">
        <v>7</v>
      </c>
      <c r="B5" s="23">
        <f t="shared" ref="B5:H5" si="1">STDEV(B10:B334)</f>
        <v>1.5600505257385794E-2</v>
      </c>
      <c r="C5" s="23">
        <f t="shared" si="1"/>
        <v>1.2356505443923338E-2</v>
      </c>
      <c r="D5" s="23">
        <f t="shared" si="1"/>
        <v>0.3230776737654818</v>
      </c>
      <c r="E5" s="23">
        <f t="shared" si="1"/>
        <v>0.30660019675466632</v>
      </c>
      <c r="F5" s="23">
        <f t="shared" si="1"/>
        <v>5.0005579670815689E-2</v>
      </c>
      <c r="G5" s="23">
        <f t="shared" si="1"/>
        <v>1.373912074476708E-2</v>
      </c>
      <c r="H5" s="6">
        <f t="shared" si="1"/>
        <v>0.31470727701366763</v>
      </c>
      <c r="I5" s="23">
        <f>AVERAGE(G10:G331)</f>
        <v>12.917975625</v>
      </c>
      <c r="J5" s="23">
        <f>AVERAGE(H10:H331)</f>
        <v>39.074996249999998</v>
      </c>
      <c r="K5" s="23">
        <f>AVERAGE(I10:I331)</f>
        <v>504.77335489791869</v>
      </c>
      <c r="L5" s="23">
        <f>AVERAGE(J10:J331)</f>
        <v>1526.9419925239438</v>
      </c>
      <c r="M5" s="8">
        <v>20</v>
      </c>
      <c r="N5" s="23">
        <f>B$4+$J$6*($M5-D$4)</f>
        <v>12.121399537490632</v>
      </c>
      <c r="O5" s="23">
        <f>C$4+$J$6*($M5-E$4)</f>
        <v>12.171220430996197</v>
      </c>
      <c r="P5" s="6">
        <f>$L$6+$J$6*$M5</f>
        <v>12.146309984256735</v>
      </c>
    </row>
    <row r="6" spans="1:17" x14ac:dyDescent="0.25">
      <c r="A6" s="9" t="s">
        <v>79</v>
      </c>
      <c r="B6" s="10">
        <f>B4+$J$6*($B$1-D4)</f>
        <v>12.84957695632596</v>
      </c>
      <c r="C6" s="10">
        <f>C4+$J$6*($B$1-E4)</f>
        <v>12.899397849831525</v>
      </c>
      <c r="D6" s="10">
        <f>$B$1</f>
        <v>38</v>
      </c>
      <c r="E6" s="10">
        <f>$B$1</f>
        <v>38</v>
      </c>
      <c r="F6" s="10">
        <f>F4</f>
        <v>25.150076250000001</v>
      </c>
      <c r="G6" s="44">
        <f>AVERAGE(B6:C6)</f>
        <v>12.874487403078742</v>
      </c>
      <c r="H6" s="7">
        <f>$B$1</f>
        <v>38</v>
      </c>
      <c r="I6" s="10" t="s">
        <v>71</v>
      </c>
      <c r="J6" s="37">
        <f>(K5-I5*J5)/(L5-J5^2)</f>
        <v>4.0454301046407105E-2</v>
      </c>
      <c r="K6" s="10" t="s">
        <v>72</v>
      </c>
      <c r="L6" s="10">
        <f>(L5*I5-K5*J5)/(L5-J5^2)</f>
        <v>11.337223963328594</v>
      </c>
      <c r="M6" s="9">
        <v>50</v>
      </c>
      <c r="N6" s="10">
        <f>B$4+$J$6*($M6-D$4)</f>
        <v>13.335028568882844</v>
      </c>
      <c r="O6" s="10">
        <f>C$4+$J$6*($M6-E$4)</f>
        <v>13.384849462388409</v>
      </c>
      <c r="P6" s="7">
        <f>$L$6+$J$6*$M6</f>
        <v>13.359939015648949</v>
      </c>
    </row>
    <row r="7" spans="1:17" x14ac:dyDescent="0.25">
      <c r="B7" s="19"/>
      <c r="C7" s="19"/>
      <c r="D7" s="19"/>
      <c r="E7" s="19"/>
      <c r="F7" s="19"/>
    </row>
    <row r="8" spans="1:17" x14ac:dyDescent="0.25">
      <c r="A8" s="167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67" t="s">
        <v>73</v>
      </c>
      <c r="J8" s="168" t="s">
        <v>74</v>
      </c>
      <c r="L8" s="5"/>
      <c r="M8" s="13"/>
    </row>
    <row r="9" spans="1:17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7" x14ac:dyDescent="0.25">
      <c r="A10" s="167">
        <v>1</v>
      </c>
      <c r="B10" s="42">
        <v>12.869059999999999</v>
      </c>
      <c r="C10" s="42">
        <v>12.91892</v>
      </c>
      <c r="D10" s="42">
        <v>38.526739999999997</v>
      </c>
      <c r="E10" s="42">
        <v>38.250599999999999</v>
      </c>
      <c r="F10" s="42">
        <v>25.072089999999999</v>
      </c>
      <c r="G10" s="42">
        <f t="shared" ref="G10:G17" si="2">AVERAGE(B10:C10)</f>
        <v>12.893989999999999</v>
      </c>
      <c r="H10" s="43">
        <f t="shared" ref="H10:H17" si="3">AVERAGE(D10:E10)</f>
        <v>38.388669999999998</v>
      </c>
      <c r="I10" s="38">
        <f>G10*H10</f>
        <v>494.98312709329991</v>
      </c>
      <c r="J10" s="39">
        <f>H10^2</f>
        <v>1473.6899843688998</v>
      </c>
    </row>
    <row r="11" spans="1:17" x14ac:dyDescent="0.25">
      <c r="A11" s="8">
        <v>2</v>
      </c>
      <c r="B11" s="14">
        <v>12.88777</v>
      </c>
      <c r="C11" s="14">
        <v>12.92351</v>
      </c>
      <c r="D11" s="13">
        <v>39.085680000000004</v>
      </c>
      <c r="E11" s="13">
        <v>38.788440000000001</v>
      </c>
      <c r="F11" s="13">
        <v>25.09957</v>
      </c>
      <c r="G11" s="14">
        <f t="shared" si="2"/>
        <v>12.90564</v>
      </c>
      <c r="H11" s="24">
        <f t="shared" si="3"/>
        <v>38.937060000000002</v>
      </c>
      <c r="I11" s="35">
        <f t="shared" ref="I11:I17" si="4">G11*H11</f>
        <v>502.50767901840004</v>
      </c>
      <c r="J11" s="40">
        <f t="shared" ref="J11:J17" si="5">H11^2</f>
        <v>1516.0946414436003</v>
      </c>
      <c r="L11" s="5"/>
    </row>
    <row r="12" spans="1:17" x14ac:dyDescent="0.25">
      <c r="A12" s="8">
        <v>3</v>
      </c>
      <c r="B12" s="14">
        <v>12.892160000000001</v>
      </c>
      <c r="C12" s="14">
        <v>12.92576</v>
      </c>
      <c r="D12" s="14">
        <v>39.164189999999998</v>
      </c>
      <c r="E12" s="14">
        <v>38.814450000000001</v>
      </c>
      <c r="F12" s="14">
        <v>25.125920000000001</v>
      </c>
      <c r="G12" s="14">
        <f t="shared" si="2"/>
        <v>12.90896</v>
      </c>
      <c r="H12" s="24">
        <f t="shared" si="3"/>
        <v>38.989319999999999</v>
      </c>
      <c r="I12" s="35">
        <f t="shared" si="4"/>
        <v>503.31157230719998</v>
      </c>
      <c r="J12" s="40">
        <f t="shared" si="5"/>
        <v>1520.1670740623999</v>
      </c>
    </row>
    <row r="13" spans="1:17" x14ac:dyDescent="0.25">
      <c r="A13" s="8">
        <v>4</v>
      </c>
      <c r="B13" s="14">
        <v>12.90601</v>
      </c>
      <c r="C13" s="14">
        <v>12.94426</v>
      </c>
      <c r="D13" s="13">
        <v>39.29616</v>
      </c>
      <c r="E13" s="13">
        <v>38.974800000000002</v>
      </c>
      <c r="F13" s="13">
        <v>25.147659999999998</v>
      </c>
      <c r="G13" s="14">
        <f t="shared" si="2"/>
        <v>12.925135000000001</v>
      </c>
      <c r="H13" s="24">
        <f t="shared" si="3"/>
        <v>39.135480000000001</v>
      </c>
      <c r="I13" s="35">
        <f t="shared" si="4"/>
        <v>505.83136228980004</v>
      </c>
      <c r="J13" s="40">
        <f t="shared" si="5"/>
        <v>1531.5857948304001</v>
      </c>
    </row>
    <row r="14" spans="1:17" x14ac:dyDescent="0.25">
      <c r="A14" s="8">
        <v>5</v>
      </c>
      <c r="B14" s="14">
        <v>12.903890000000001</v>
      </c>
      <c r="C14" s="14">
        <v>12.9397</v>
      </c>
      <c r="D14" s="13">
        <v>39.364780000000003</v>
      </c>
      <c r="E14" s="13">
        <v>39.024520000000003</v>
      </c>
      <c r="F14" s="13">
        <v>25.15981</v>
      </c>
      <c r="G14" s="14">
        <f t="shared" si="2"/>
        <v>12.921794999999999</v>
      </c>
      <c r="H14" s="24">
        <f t="shared" si="3"/>
        <v>39.194650000000003</v>
      </c>
      <c r="I14" s="35">
        <f t="shared" si="4"/>
        <v>506.46523239675003</v>
      </c>
      <c r="J14" s="40">
        <f t="shared" si="5"/>
        <v>1536.2205886225001</v>
      </c>
    </row>
    <row r="15" spans="1:17" x14ac:dyDescent="0.25">
      <c r="A15" s="8">
        <v>6</v>
      </c>
      <c r="B15" s="14">
        <v>12.90879</v>
      </c>
      <c r="C15" s="14">
        <v>12.940619999999999</v>
      </c>
      <c r="D15" s="13">
        <v>39.497779999999999</v>
      </c>
      <c r="E15" s="13">
        <v>39.16084</v>
      </c>
      <c r="F15" s="13">
        <v>25.17578</v>
      </c>
      <c r="G15" s="14">
        <f t="shared" si="2"/>
        <v>12.924704999999999</v>
      </c>
      <c r="H15" s="24">
        <f t="shared" si="3"/>
        <v>39.32931</v>
      </c>
      <c r="I15" s="35">
        <f t="shared" si="4"/>
        <v>508.31972960354994</v>
      </c>
      <c r="J15" s="40">
        <f t="shared" si="5"/>
        <v>1546.7946250760999</v>
      </c>
    </row>
    <row r="16" spans="1:17" x14ac:dyDescent="0.25">
      <c r="A16" s="8">
        <v>7</v>
      </c>
      <c r="B16" s="14">
        <v>12.913460000000001</v>
      </c>
      <c r="C16" s="14">
        <v>12.94383</v>
      </c>
      <c r="D16" s="13">
        <v>39.485520000000001</v>
      </c>
      <c r="E16" s="13">
        <v>39.15889</v>
      </c>
      <c r="F16" s="13">
        <v>25.196269999999998</v>
      </c>
      <c r="G16" s="14">
        <f t="shared" si="2"/>
        <v>12.928644999999999</v>
      </c>
      <c r="H16" s="24">
        <f t="shared" si="3"/>
        <v>39.322204999999997</v>
      </c>
      <c r="I16" s="35">
        <f t="shared" si="4"/>
        <v>508.38282906222491</v>
      </c>
      <c r="J16" s="40">
        <f t="shared" si="5"/>
        <v>1546.2358060620247</v>
      </c>
    </row>
    <row r="17" spans="1:15" x14ac:dyDescent="0.25">
      <c r="A17" s="8">
        <v>8</v>
      </c>
      <c r="B17" s="14">
        <v>12.91508</v>
      </c>
      <c r="C17" s="14">
        <v>12.954789999999999</v>
      </c>
      <c r="D17" s="14">
        <v>39.457070000000002</v>
      </c>
      <c r="E17" s="14">
        <v>39.149479999999997</v>
      </c>
      <c r="F17" s="14">
        <v>25.223510000000001</v>
      </c>
      <c r="G17" s="14">
        <f t="shared" si="2"/>
        <v>12.934934999999999</v>
      </c>
      <c r="H17" s="24">
        <f t="shared" si="3"/>
        <v>39.303274999999999</v>
      </c>
      <c r="I17" s="35">
        <f t="shared" si="4"/>
        <v>508.38530741212497</v>
      </c>
      <c r="J17" s="40">
        <f t="shared" si="5"/>
        <v>1544.7474257256249</v>
      </c>
    </row>
    <row r="18" spans="1:15" x14ac:dyDescent="0.25">
      <c r="A18" s="8"/>
      <c r="B18" s="14"/>
      <c r="C18" s="14"/>
      <c r="D18" s="14"/>
      <c r="E18" s="14"/>
      <c r="F18" s="14"/>
      <c r="G18" s="14"/>
      <c r="H18" s="24"/>
      <c r="I18" s="35"/>
      <c r="J18" s="40"/>
    </row>
    <row r="19" spans="1:15" x14ac:dyDescent="0.25">
      <c r="A19" s="8"/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/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/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/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/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/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/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/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/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/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/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/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/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/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/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/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12.936656666666666</v>
      </c>
      <c r="C4" s="23">
        <f t="shared" si="0"/>
        <v>12.960928888888887</v>
      </c>
      <c r="D4" s="23">
        <f t="shared" si="0"/>
        <v>37.828938888888885</v>
      </c>
      <c r="E4" s="23">
        <f t="shared" si="0"/>
        <v>38.012106666666661</v>
      </c>
      <c r="F4" s="23">
        <f t="shared" si="0"/>
        <v>24.352732222222226</v>
      </c>
      <c r="G4" s="23">
        <f t="shared" si="0"/>
        <v>12.948792777777777</v>
      </c>
      <c r="H4" s="6">
        <f t="shared" si="0"/>
        <v>37.920522777777784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8.9855481190629881E-3</v>
      </c>
      <c r="C5" s="23">
        <f t="shared" si="1"/>
        <v>1.1020369145864323E-2</v>
      </c>
      <c r="D5" s="23">
        <f t="shared" si="1"/>
        <v>0.24793222609437238</v>
      </c>
      <c r="E5" s="23">
        <f t="shared" si="1"/>
        <v>0.25546504917502977</v>
      </c>
      <c r="F5" s="23">
        <f t="shared" si="1"/>
        <v>0.14802280996334469</v>
      </c>
      <c r="G5" s="23">
        <f t="shared" si="1"/>
        <v>8.5254193852529556E-3</v>
      </c>
      <c r="H5" s="6">
        <f t="shared" si="1"/>
        <v>0.25164286691548415</v>
      </c>
      <c r="I5" s="23">
        <f>AVERAGE(G10:G331)</f>
        <v>12.948792777777777</v>
      </c>
      <c r="J5" s="23">
        <f>AVERAGE(H10:H331)</f>
        <v>37.920522777777784</v>
      </c>
      <c r="K5" s="23">
        <f>AVERAGE(I10:I331)</f>
        <v>491.02655220328063</v>
      </c>
      <c r="L5" s="23">
        <f>AVERAGE(J10:J331)</f>
        <v>1438.0223358577139</v>
      </c>
      <c r="M5" s="8">
        <v>20</v>
      </c>
      <c r="N5" s="23">
        <f>B$4+$J$6*($M5-D$4)</f>
        <v>12.44230474809004</v>
      </c>
      <c r="O5" s="23">
        <f>C$4+$J$6*($M5-E$4)</f>
        <v>12.461498185594326</v>
      </c>
      <c r="P5" s="6">
        <f>$L$6+$J$6*$M5</f>
        <v>12.451901466803598</v>
      </c>
    </row>
    <row r="6" spans="1:16" x14ac:dyDescent="0.25">
      <c r="A6" s="9" t="s">
        <v>79</v>
      </c>
      <c r="B6" s="10">
        <f>B4+$J$6*($B$1-D4)</f>
        <v>12.941399763774051</v>
      </c>
      <c r="C6" s="10">
        <f>C4+$J$6*($B$1-E4)</f>
        <v>12.960593201278337</v>
      </c>
      <c r="D6" s="10">
        <f>$B$1</f>
        <v>38</v>
      </c>
      <c r="E6" s="10">
        <f>$B$1</f>
        <v>38</v>
      </c>
      <c r="F6" s="10">
        <f>F4</f>
        <v>24.352732222222226</v>
      </c>
      <c r="G6" s="44">
        <f>AVERAGE(B6:C6)</f>
        <v>12.950996482526193</v>
      </c>
      <c r="H6" s="7">
        <f>$B$1</f>
        <v>38</v>
      </c>
      <c r="I6" s="10" t="s">
        <v>71</v>
      </c>
      <c r="J6" s="37">
        <f>(K5-I5*J5)/(L5-J5^2)</f>
        <v>2.7727500871333948E-2</v>
      </c>
      <c r="K6" s="10" t="s">
        <v>72</v>
      </c>
      <c r="L6" s="10">
        <f>(L5*I5-K5*J5)/(L5-J5^2)</f>
        <v>11.897351449376918</v>
      </c>
      <c r="M6" s="9">
        <v>50</v>
      </c>
      <c r="N6" s="10">
        <f>B$4+$J$6*($M6-D$4)</f>
        <v>13.274129774230058</v>
      </c>
      <c r="O6" s="10">
        <f>C$4+$J$6*($M6-E$4)</f>
        <v>13.293323211734345</v>
      </c>
      <c r="P6" s="7">
        <f>$L$6+$J$6*$M6</f>
        <v>13.283726492943616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12.915050000000001</v>
      </c>
      <c r="C10" s="42">
        <v>12.95055</v>
      </c>
      <c r="D10" s="42">
        <v>37.22795</v>
      </c>
      <c r="E10" s="42">
        <v>37.395899999999997</v>
      </c>
      <c r="F10" s="42">
        <v>24.104980000000001</v>
      </c>
      <c r="G10" s="42">
        <f t="shared" ref="G10:G17" si="2">AVERAGE(B10:C10)</f>
        <v>12.9328</v>
      </c>
      <c r="H10" s="43">
        <f t="shared" ref="H10:H17" si="3">AVERAGE(D10:E10)</f>
        <v>37.311925000000002</v>
      </c>
      <c r="I10" s="38">
        <f>G10*H10</f>
        <v>482.54766364000005</v>
      </c>
      <c r="J10" s="39">
        <f>H10^2</f>
        <v>1392.1797472056251</v>
      </c>
    </row>
    <row r="11" spans="1:16" x14ac:dyDescent="0.25">
      <c r="A11" s="8">
        <v>2</v>
      </c>
      <c r="B11" s="14">
        <v>12.934060000000001</v>
      </c>
      <c r="C11" s="14">
        <v>12.953419999999999</v>
      </c>
      <c r="D11" s="13">
        <v>37.669280000000001</v>
      </c>
      <c r="E11" s="13">
        <v>37.849699999999999</v>
      </c>
      <c r="F11" s="13">
        <v>24.19492</v>
      </c>
      <c r="G11" s="14">
        <f t="shared" si="2"/>
        <v>12.94374</v>
      </c>
      <c r="H11" s="24">
        <f t="shared" si="3"/>
        <v>37.75949</v>
      </c>
      <c r="I11" s="35">
        <f t="shared" ref="I11:I17" si="4">G11*H11</f>
        <v>488.7490210926</v>
      </c>
      <c r="J11" s="40">
        <f t="shared" ref="J11:J17" si="5">H11^2</f>
        <v>1425.7790850601</v>
      </c>
      <c r="L11" s="5"/>
    </row>
    <row r="12" spans="1:16" x14ac:dyDescent="0.25">
      <c r="A12" s="8">
        <v>3</v>
      </c>
      <c r="B12" s="14">
        <v>12.934089999999999</v>
      </c>
      <c r="C12" s="14">
        <v>12.96062</v>
      </c>
      <c r="D12" s="14">
        <v>37.853639999999999</v>
      </c>
      <c r="E12" s="14">
        <v>38.031939999999999</v>
      </c>
      <c r="F12" s="14">
        <v>24.266089999999998</v>
      </c>
      <c r="G12" s="14">
        <f t="shared" si="2"/>
        <v>12.947355</v>
      </c>
      <c r="H12" s="24">
        <f t="shared" si="3"/>
        <v>37.942790000000002</v>
      </c>
      <c r="I12" s="35">
        <f t="shared" si="4"/>
        <v>491.25877182045002</v>
      </c>
      <c r="J12" s="40">
        <f t="shared" si="5"/>
        <v>1439.6553129841002</v>
      </c>
    </row>
    <row r="13" spans="1:16" x14ac:dyDescent="0.25">
      <c r="A13" s="8">
        <v>4</v>
      </c>
      <c r="B13" s="14">
        <v>12.93614</v>
      </c>
      <c r="C13" s="14">
        <v>12.957039999999999</v>
      </c>
      <c r="D13" s="13">
        <v>37.879939999999998</v>
      </c>
      <c r="E13" s="13">
        <v>38.044849999999997</v>
      </c>
      <c r="F13" s="13">
        <v>24.310500000000001</v>
      </c>
      <c r="G13" s="14">
        <f t="shared" si="2"/>
        <v>12.94659</v>
      </c>
      <c r="H13" s="24">
        <f t="shared" si="3"/>
        <v>37.962395000000001</v>
      </c>
      <c r="I13" s="35">
        <f t="shared" si="4"/>
        <v>491.48356348305003</v>
      </c>
      <c r="J13" s="40">
        <f t="shared" si="5"/>
        <v>1441.143434136025</v>
      </c>
    </row>
    <row r="14" spans="1:16" x14ac:dyDescent="0.25">
      <c r="A14" s="8">
        <v>5</v>
      </c>
      <c r="B14" s="14">
        <v>12.94092</v>
      </c>
      <c r="C14" s="14">
        <v>12.9678</v>
      </c>
      <c r="D14" s="13">
        <v>37.89902</v>
      </c>
      <c r="E14" s="13">
        <v>38.083069999999999</v>
      </c>
      <c r="F14" s="13">
        <v>24.362970000000001</v>
      </c>
      <c r="G14" s="14">
        <f t="shared" si="2"/>
        <v>12.954360000000001</v>
      </c>
      <c r="H14" s="24">
        <f t="shared" si="3"/>
        <v>37.991045</v>
      </c>
      <c r="I14" s="35">
        <f t="shared" si="4"/>
        <v>492.14967370620002</v>
      </c>
      <c r="J14" s="40">
        <f t="shared" si="5"/>
        <v>1443.3195001920251</v>
      </c>
    </row>
    <row r="15" spans="1:16" x14ac:dyDescent="0.25">
      <c r="A15" s="8">
        <v>6</v>
      </c>
      <c r="B15" s="14">
        <v>12.93914</v>
      </c>
      <c r="C15" s="14">
        <v>12.9651</v>
      </c>
      <c r="D15" s="13">
        <v>37.942889999999998</v>
      </c>
      <c r="E15" s="13">
        <v>38.134999999999998</v>
      </c>
      <c r="F15" s="13">
        <v>24.409079999999999</v>
      </c>
      <c r="G15" s="14">
        <f t="shared" si="2"/>
        <v>12.952120000000001</v>
      </c>
      <c r="H15" s="24">
        <f t="shared" si="3"/>
        <v>38.038944999999998</v>
      </c>
      <c r="I15" s="35">
        <f t="shared" si="4"/>
        <v>492.68498031339999</v>
      </c>
      <c r="J15" s="40">
        <f t="shared" si="5"/>
        <v>1446.9613367130248</v>
      </c>
    </row>
    <row r="16" spans="1:16" x14ac:dyDescent="0.25">
      <c r="A16" s="8">
        <v>7</v>
      </c>
      <c r="B16" s="14">
        <v>12.94312</v>
      </c>
      <c r="C16" s="14">
        <v>12.95585</v>
      </c>
      <c r="D16" s="13">
        <v>37.98912</v>
      </c>
      <c r="E16" s="13">
        <v>38.190890000000003</v>
      </c>
      <c r="F16" s="13">
        <v>24.4634</v>
      </c>
      <c r="G16" s="14">
        <f t="shared" si="2"/>
        <v>12.949484999999999</v>
      </c>
      <c r="H16" s="24">
        <f t="shared" si="3"/>
        <v>38.090005000000005</v>
      </c>
      <c r="I16" s="35">
        <f t="shared" si="4"/>
        <v>493.24594839742502</v>
      </c>
      <c r="J16" s="40">
        <f t="shared" si="5"/>
        <v>1450.8484809000254</v>
      </c>
    </row>
    <row r="17" spans="1:15" x14ac:dyDescent="0.25">
      <c r="A17" s="8">
        <v>8</v>
      </c>
      <c r="B17" s="14">
        <v>12.94332</v>
      </c>
      <c r="C17" s="14">
        <v>12.985900000000001</v>
      </c>
      <c r="D17" s="14">
        <v>38.010919999999999</v>
      </c>
      <c r="E17" s="14">
        <v>38.189259999999997</v>
      </c>
      <c r="F17" s="14">
        <v>24.517330000000001</v>
      </c>
      <c r="G17" s="14">
        <f t="shared" si="2"/>
        <v>12.96461</v>
      </c>
      <c r="H17" s="24">
        <f t="shared" si="3"/>
        <v>38.100089999999994</v>
      </c>
      <c r="I17" s="35">
        <f t="shared" si="4"/>
        <v>493.95280781489993</v>
      </c>
      <c r="J17" s="40">
        <f t="shared" si="5"/>
        <v>1451.6168580080996</v>
      </c>
    </row>
    <row r="18" spans="1:15" x14ac:dyDescent="0.25">
      <c r="A18" s="8">
        <v>9</v>
      </c>
      <c r="B18" s="14">
        <v>12.94407</v>
      </c>
      <c r="C18" s="14">
        <v>12.95208</v>
      </c>
      <c r="D18" s="14">
        <v>37.987690000000001</v>
      </c>
      <c r="E18" s="14">
        <v>38.18835</v>
      </c>
      <c r="F18" s="14">
        <v>24.54532</v>
      </c>
      <c r="G18" s="14">
        <f>AVERAGE(B18:C18)</f>
        <v>12.948074999999999</v>
      </c>
      <c r="H18" s="24">
        <f>AVERAGE(D18:E18)</f>
        <v>38.08802</v>
      </c>
      <c r="I18" s="35">
        <f>G18*H18</f>
        <v>493.16653956149997</v>
      </c>
      <c r="J18" s="40">
        <f>H18^2</f>
        <v>1450.6972675203999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Q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7" x14ac:dyDescent="0.25">
      <c r="A1" s="19" t="s">
        <v>78</v>
      </c>
      <c r="B1" s="47">
        <v>38</v>
      </c>
      <c r="C1" s="22" t="s">
        <v>1</v>
      </c>
      <c r="L1" s="18"/>
      <c r="M1" s="18"/>
      <c r="N1" s="23"/>
      <c r="O1" s="23"/>
      <c r="P1" s="23"/>
      <c r="Q1" s="18"/>
    </row>
    <row r="2" spans="1:17" x14ac:dyDescent="0.25">
      <c r="B2" s="19"/>
      <c r="C2" s="19"/>
    </row>
    <row r="3" spans="1:17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7" x14ac:dyDescent="0.25">
      <c r="A4" s="8" t="s">
        <v>6</v>
      </c>
      <c r="B4" s="23">
        <f t="shared" ref="B4:H4" si="0">AVERAGE(B10:B334)</f>
        <v>12.872198723404253</v>
      </c>
      <c r="C4" s="23">
        <f t="shared" si="0"/>
        <v>12.917956595744688</v>
      </c>
      <c r="D4" s="23">
        <f t="shared" si="0"/>
        <v>38.815225319148936</v>
      </c>
      <c r="E4" s="23">
        <f t="shared" si="0"/>
        <v>38.70539702127661</v>
      </c>
      <c r="F4" s="23">
        <f t="shared" si="0"/>
        <v>24.806759574468085</v>
      </c>
      <c r="G4" s="23">
        <f t="shared" si="0"/>
        <v>12.895077659574467</v>
      </c>
      <c r="H4" s="6">
        <f t="shared" si="0"/>
        <v>38.760311170212766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7" x14ac:dyDescent="0.25">
      <c r="A5" s="8" t="s">
        <v>7</v>
      </c>
      <c r="B5" s="23">
        <f t="shared" ref="B5:H5" si="1">STDEV(B10:B334)</f>
        <v>3.3229734760420918E-2</v>
      </c>
      <c r="C5" s="23">
        <f t="shared" si="1"/>
        <v>2.9794487181691521E-2</v>
      </c>
      <c r="D5" s="23">
        <f t="shared" si="1"/>
        <v>0.61955319993296676</v>
      </c>
      <c r="E5" s="23">
        <f t="shared" si="1"/>
        <v>0.62328976649470291</v>
      </c>
      <c r="F5" s="23">
        <f t="shared" si="1"/>
        <v>0.70737033491153567</v>
      </c>
      <c r="G5" s="23">
        <f t="shared" si="1"/>
        <v>3.1421593808188798E-2</v>
      </c>
      <c r="H5" s="6">
        <f t="shared" si="1"/>
        <v>0.62132343125136513</v>
      </c>
      <c r="I5" s="23">
        <f>AVERAGE(G10:G331)</f>
        <v>12.895077659574467</v>
      </c>
      <c r="J5" s="23">
        <f>AVERAGE(H10:H331)</f>
        <v>38.760311170212766</v>
      </c>
      <c r="K5" s="23">
        <f>AVERAGE(I10:I331)</f>
        <v>499.83612183072267</v>
      </c>
      <c r="L5" s="23">
        <f>AVERAGE(J10:J331)</f>
        <v>1502.7395511412137</v>
      </c>
      <c r="M5" s="8">
        <v>20</v>
      </c>
      <c r="N5" s="23">
        <f>B$4+$J$6*($M5-D$4)</f>
        <v>11.93105276192958</v>
      </c>
      <c r="O5" s="23">
        <f>C$4+$J$6*($M5-E$4)</f>
        <v>11.982304294709625</v>
      </c>
      <c r="P5" s="6">
        <f>$L$6+$J$6*$M5</f>
        <v>11.956678528319003</v>
      </c>
    </row>
    <row r="6" spans="1:17" x14ac:dyDescent="0.25">
      <c r="A6" s="9" t="s">
        <v>79</v>
      </c>
      <c r="B6" s="10">
        <f>B4+$J$6*($B$1-D4)</f>
        <v>12.831420789375047</v>
      </c>
      <c r="C6" s="10">
        <f>C4+$J$6*($B$1-E4)</f>
        <v>12.882672322155091</v>
      </c>
      <c r="D6" s="10">
        <f>$B$1</f>
        <v>38</v>
      </c>
      <c r="E6" s="10">
        <f>$B$1</f>
        <v>38</v>
      </c>
      <c r="F6" s="10">
        <f>F4</f>
        <v>24.806759574468085</v>
      </c>
      <c r="G6" s="44">
        <f>AVERAGE(B6:C6)</f>
        <v>12.85704655576507</v>
      </c>
      <c r="H6" s="7">
        <f>$B$1</f>
        <v>38</v>
      </c>
      <c r="I6" s="10" t="s">
        <v>71</v>
      </c>
      <c r="J6" s="37">
        <f>(K5-I5*J5)/(L5-J5^2)</f>
        <v>5.0020445969192563E-2</v>
      </c>
      <c r="K6" s="10" t="s">
        <v>72</v>
      </c>
      <c r="L6" s="10">
        <f>(L5*I5-K5*J5)/(L5-J5^2)</f>
        <v>10.956269608935152</v>
      </c>
      <c r="M6" s="9">
        <v>50</v>
      </c>
      <c r="N6" s="10">
        <f>B$4+$J$6*($M6-D$4)</f>
        <v>13.431666141005357</v>
      </c>
      <c r="O6" s="10">
        <f>C$4+$J$6*($M6-E$4)</f>
        <v>13.482917673785403</v>
      </c>
      <c r="P6" s="7">
        <f>$L$6+$J$6*$M6</f>
        <v>13.457291907394779</v>
      </c>
    </row>
    <row r="7" spans="1:17" x14ac:dyDescent="0.25">
      <c r="B7" s="19"/>
      <c r="C7" s="19"/>
      <c r="D7" s="19"/>
      <c r="E7" s="19"/>
      <c r="F7" s="19"/>
    </row>
    <row r="8" spans="1:17" x14ac:dyDescent="0.25">
      <c r="A8" s="159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9" t="s">
        <v>73</v>
      </c>
      <c r="J8" s="160" t="s">
        <v>74</v>
      </c>
      <c r="L8" s="5"/>
      <c r="M8" s="13"/>
    </row>
    <row r="9" spans="1:17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7" x14ac:dyDescent="0.25">
      <c r="A10" s="159">
        <v>1</v>
      </c>
      <c r="B10" s="42">
        <v>12.872540000000001</v>
      </c>
      <c r="C10" s="42">
        <v>12.92165</v>
      </c>
      <c r="D10" s="42">
        <v>38.801969999999997</v>
      </c>
      <c r="E10" s="42">
        <v>38.709820000000001</v>
      </c>
      <c r="F10" s="42">
        <v>25.57414</v>
      </c>
      <c r="G10" s="42">
        <f t="shared" ref="G10:G13" si="2">AVERAGE(B10:C10)</f>
        <v>12.897095</v>
      </c>
      <c r="H10" s="43">
        <f t="shared" ref="H10:H13" si="3">AVERAGE(D10:E10)</f>
        <v>38.755894999999995</v>
      </c>
      <c r="I10" s="38">
        <f>G10*H10</f>
        <v>499.83845962502494</v>
      </c>
      <c r="J10" s="39">
        <f>H10^2</f>
        <v>1502.0193972510247</v>
      </c>
    </row>
    <row r="11" spans="1:17" x14ac:dyDescent="0.25">
      <c r="A11" s="8">
        <v>2</v>
      </c>
      <c r="B11" s="14">
        <v>12.899369999999999</v>
      </c>
      <c r="C11" s="14">
        <v>12.94632</v>
      </c>
      <c r="D11" s="13">
        <v>39.228810000000003</v>
      </c>
      <c r="E11" s="13">
        <v>39.148859999999999</v>
      </c>
      <c r="F11" s="13">
        <v>25.547779999999999</v>
      </c>
      <c r="G11" s="14">
        <f t="shared" si="2"/>
        <v>12.922844999999999</v>
      </c>
      <c r="H11" s="24">
        <f t="shared" si="3"/>
        <v>39.188834999999997</v>
      </c>
      <c r="I11" s="35">
        <f t="shared" ref="I11:I13" si="4">G11*H11</f>
        <v>506.43124043557492</v>
      </c>
      <c r="J11" s="40">
        <f t="shared" ref="J11:J13" si="5">H11^2</f>
        <v>1535.7647886572247</v>
      </c>
      <c r="L11" s="5"/>
    </row>
    <row r="12" spans="1:17" x14ac:dyDescent="0.25">
      <c r="A12" s="8">
        <v>3</v>
      </c>
      <c r="B12" s="14">
        <v>12.89162</v>
      </c>
      <c r="C12" s="14">
        <v>12.93718</v>
      </c>
      <c r="D12" s="14">
        <v>39.293509999999998</v>
      </c>
      <c r="E12" s="14">
        <v>39.213839999999998</v>
      </c>
      <c r="F12" s="14">
        <v>25.525690000000001</v>
      </c>
      <c r="G12" s="14">
        <f t="shared" si="2"/>
        <v>12.914400000000001</v>
      </c>
      <c r="H12" s="24">
        <f t="shared" si="3"/>
        <v>39.253675000000001</v>
      </c>
      <c r="I12" s="35">
        <f t="shared" si="4"/>
        <v>506.93766042000004</v>
      </c>
      <c r="J12" s="40">
        <f t="shared" si="5"/>
        <v>1540.851001005625</v>
      </c>
    </row>
    <row r="13" spans="1:17" x14ac:dyDescent="0.25">
      <c r="A13" s="8">
        <v>4</v>
      </c>
      <c r="B13" s="14">
        <v>12.90465</v>
      </c>
      <c r="C13" s="14">
        <v>12.94421</v>
      </c>
      <c r="D13" s="13">
        <v>39.379530000000003</v>
      </c>
      <c r="E13" s="13">
        <v>39.288249999999998</v>
      </c>
      <c r="F13" s="13">
        <v>25.525680000000001</v>
      </c>
      <c r="G13" s="14">
        <f t="shared" si="2"/>
        <v>12.924430000000001</v>
      </c>
      <c r="H13" s="24">
        <f t="shared" si="3"/>
        <v>39.333889999999997</v>
      </c>
      <c r="I13" s="35">
        <f t="shared" si="4"/>
        <v>508.36810793270001</v>
      </c>
      <c r="J13" s="40">
        <f t="shared" si="5"/>
        <v>1547.1549025320996</v>
      </c>
    </row>
    <row r="14" spans="1:17" x14ac:dyDescent="0.25">
      <c r="A14" s="8">
        <v>5</v>
      </c>
      <c r="B14" s="14">
        <v>12.90713</v>
      </c>
      <c r="C14" s="14">
        <v>12.944279999999999</v>
      </c>
      <c r="D14" s="13">
        <v>39.406480000000002</v>
      </c>
      <c r="E14" s="13">
        <v>39.309280000000001</v>
      </c>
      <c r="F14" s="13">
        <v>25.53454</v>
      </c>
      <c r="G14" s="14">
        <f t="shared" ref="G14:G21" si="6">AVERAGE(B14:C14)</f>
        <v>12.925705000000001</v>
      </c>
      <c r="H14" s="24">
        <f t="shared" ref="H14:H21" si="7">AVERAGE(D14:E14)</f>
        <v>39.357880000000002</v>
      </c>
      <c r="I14" s="35">
        <f t="shared" ref="I14:I21" si="8">G14*H14</f>
        <v>508.72834630540007</v>
      </c>
      <c r="J14" s="40">
        <f t="shared" ref="J14:J21" si="9">H14^2</f>
        <v>1549.0427180944</v>
      </c>
    </row>
    <row r="15" spans="1:17" x14ac:dyDescent="0.25">
      <c r="A15" s="8">
        <v>6</v>
      </c>
      <c r="B15" s="14">
        <v>12.91072</v>
      </c>
      <c r="C15" s="14">
        <v>12.95008</v>
      </c>
      <c r="D15" s="13">
        <v>39.420279999999998</v>
      </c>
      <c r="E15" s="13">
        <v>39.323529999999998</v>
      </c>
      <c r="F15" s="13">
        <v>25.543749999999999</v>
      </c>
      <c r="G15" s="14">
        <f t="shared" si="6"/>
        <v>12.930399999999999</v>
      </c>
      <c r="H15" s="24">
        <f t="shared" si="7"/>
        <v>39.371904999999998</v>
      </c>
      <c r="I15" s="35">
        <f t="shared" si="8"/>
        <v>509.09448041199994</v>
      </c>
      <c r="J15" s="40">
        <f t="shared" si="9"/>
        <v>1550.1469033290248</v>
      </c>
    </row>
    <row r="16" spans="1:17" x14ac:dyDescent="0.25">
      <c r="A16" s="8">
        <v>7</v>
      </c>
      <c r="B16" s="14">
        <v>12.908440000000001</v>
      </c>
      <c r="C16" s="14">
        <v>12.956099999999999</v>
      </c>
      <c r="D16" s="13">
        <v>39.450710000000001</v>
      </c>
      <c r="E16" s="13">
        <v>39.375489999999999</v>
      </c>
      <c r="F16" s="13">
        <v>25.55752</v>
      </c>
      <c r="G16" s="14">
        <f t="shared" si="6"/>
        <v>12.932269999999999</v>
      </c>
      <c r="H16" s="24">
        <f t="shared" si="7"/>
        <v>39.4131</v>
      </c>
      <c r="I16" s="35">
        <f t="shared" si="8"/>
        <v>509.70085073699994</v>
      </c>
      <c r="J16" s="40">
        <f t="shared" si="9"/>
        <v>1553.3924516100001</v>
      </c>
    </row>
    <row r="17" spans="1:15" x14ac:dyDescent="0.25">
      <c r="A17" s="8">
        <v>8</v>
      </c>
      <c r="B17" s="14">
        <v>12.90301</v>
      </c>
      <c r="C17" s="14">
        <v>12.947179999999999</v>
      </c>
      <c r="D17" s="14">
        <v>39.433599999999998</v>
      </c>
      <c r="E17" s="14">
        <v>39.358829999999998</v>
      </c>
      <c r="F17" s="14">
        <v>25.575369999999999</v>
      </c>
      <c r="G17" s="14">
        <f t="shared" si="6"/>
        <v>12.925094999999999</v>
      </c>
      <c r="H17" s="24">
        <f t="shared" si="7"/>
        <v>39.396214999999998</v>
      </c>
      <c r="I17" s="35">
        <f t="shared" si="8"/>
        <v>509.19982151542496</v>
      </c>
      <c r="J17" s="40">
        <f t="shared" si="9"/>
        <v>1552.0617563262249</v>
      </c>
    </row>
    <row r="18" spans="1:15" x14ac:dyDescent="0.25">
      <c r="A18" s="8">
        <v>9</v>
      </c>
      <c r="B18" s="14">
        <v>12.90883</v>
      </c>
      <c r="C18" s="14">
        <v>12.95543</v>
      </c>
      <c r="D18" s="14">
        <v>39.574300000000001</v>
      </c>
      <c r="E18" s="14">
        <v>39.450850000000003</v>
      </c>
      <c r="F18" s="14">
        <v>25.590589999999999</v>
      </c>
      <c r="G18" s="14">
        <f t="shared" si="6"/>
        <v>12.932130000000001</v>
      </c>
      <c r="H18" s="24">
        <f t="shared" si="7"/>
        <v>39.512574999999998</v>
      </c>
      <c r="I18" s="35">
        <f t="shared" si="8"/>
        <v>510.98175653474999</v>
      </c>
      <c r="J18" s="40">
        <f t="shared" si="9"/>
        <v>1561.2435831306248</v>
      </c>
    </row>
    <row r="19" spans="1:15" x14ac:dyDescent="0.25">
      <c r="A19" s="8">
        <v>10</v>
      </c>
      <c r="B19" s="14">
        <v>12.918419999999999</v>
      </c>
      <c r="C19" s="14">
        <v>12.956480000000001</v>
      </c>
      <c r="D19" s="13">
        <v>39.658380000000001</v>
      </c>
      <c r="E19" s="13">
        <v>39.516750000000002</v>
      </c>
      <c r="F19" s="13">
        <v>25.605720000000002</v>
      </c>
      <c r="G19" s="14">
        <f t="shared" si="6"/>
        <v>12.93745</v>
      </c>
      <c r="H19" s="24">
        <f t="shared" si="7"/>
        <v>39.587564999999998</v>
      </c>
      <c r="I19" s="35">
        <f t="shared" si="8"/>
        <v>512.16214280924999</v>
      </c>
      <c r="J19" s="40">
        <f t="shared" si="9"/>
        <v>1567.1753026292249</v>
      </c>
    </row>
    <row r="20" spans="1:15" x14ac:dyDescent="0.25">
      <c r="A20" s="8">
        <v>11</v>
      </c>
      <c r="B20" s="14">
        <v>12.92493</v>
      </c>
      <c r="C20" s="14">
        <v>12.96078</v>
      </c>
      <c r="D20" s="14">
        <v>39.608789999999999</v>
      </c>
      <c r="E20" s="14">
        <v>39.513959999999997</v>
      </c>
      <c r="F20" s="14">
        <v>25.61881</v>
      </c>
      <c r="G20" s="14">
        <f t="shared" si="6"/>
        <v>12.942855</v>
      </c>
      <c r="H20" s="24">
        <f t="shared" si="7"/>
        <v>39.561374999999998</v>
      </c>
      <c r="I20" s="35">
        <f t="shared" si="8"/>
        <v>512.03714022562497</v>
      </c>
      <c r="J20" s="40">
        <f t="shared" si="9"/>
        <v>1565.1023918906249</v>
      </c>
    </row>
    <row r="21" spans="1:15" x14ac:dyDescent="0.25">
      <c r="A21" s="8">
        <v>12</v>
      </c>
      <c r="B21" s="14">
        <v>12.914680000000001</v>
      </c>
      <c r="C21" s="14">
        <v>12.957660000000001</v>
      </c>
      <c r="D21" s="14">
        <v>39.585889999999999</v>
      </c>
      <c r="E21" s="14">
        <v>39.489960000000004</v>
      </c>
      <c r="F21" s="14">
        <v>25.620799999999999</v>
      </c>
      <c r="G21" s="14">
        <f t="shared" si="6"/>
        <v>12.936170000000001</v>
      </c>
      <c r="H21" s="24">
        <f t="shared" si="7"/>
        <v>39.537925000000001</v>
      </c>
      <c r="I21" s="35">
        <f t="shared" si="8"/>
        <v>511.46931924725004</v>
      </c>
      <c r="J21" s="40">
        <f t="shared" si="9"/>
        <v>1563.247513305625</v>
      </c>
    </row>
    <row r="22" spans="1:15" x14ac:dyDescent="0.25">
      <c r="A22" s="8">
        <v>13</v>
      </c>
      <c r="B22" s="14">
        <v>12.91522</v>
      </c>
      <c r="C22" s="14">
        <v>12.95262</v>
      </c>
      <c r="D22" s="13">
        <v>39.563789999999997</v>
      </c>
      <c r="E22" s="13">
        <v>39.462200000000003</v>
      </c>
      <c r="F22" s="13">
        <v>25.621459999999999</v>
      </c>
      <c r="G22" s="14">
        <f t="shared" ref="G22:G28" si="10">AVERAGE(B22:C22)</f>
        <v>12.933920000000001</v>
      </c>
      <c r="H22" s="24">
        <f t="shared" ref="H22:H28" si="11">AVERAGE(D22:E22)</f>
        <v>39.512995000000004</v>
      </c>
      <c r="I22" s="35">
        <f t="shared" ref="I22:I28" si="12">G22*H22</f>
        <v>511.05791629040004</v>
      </c>
      <c r="J22" s="40">
        <f t="shared" ref="J22:J28" si="13">H22^2</f>
        <v>1561.2767738700252</v>
      </c>
    </row>
    <row r="23" spans="1:15" x14ac:dyDescent="0.25">
      <c r="A23" s="8">
        <v>14</v>
      </c>
      <c r="B23" s="14">
        <v>12.908530000000001</v>
      </c>
      <c r="C23" s="14">
        <v>12.95736</v>
      </c>
      <c r="D23" s="14">
        <v>39.533610000000003</v>
      </c>
      <c r="E23" s="14">
        <v>39.43289</v>
      </c>
      <c r="F23" s="14">
        <v>25.628589999999999</v>
      </c>
      <c r="G23" s="14">
        <f t="shared" si="10"/>
        <v>12.932945</v>
      </c>
      <c r="H23" s="24">
        <f t="shared" si="11"/>
        <v>39.483249999999998</v>
      </c>
      <c r="I23" s="35">
        <f t="shared" si="12"/>
        <v>510.63470067124996</v>
      </c>
      <c r="J23" s="40">
        <f t="shared" si="13"/>
        <v>1558.9270305624998</v>
      </c>
    </row>
    <row r="24" spans="1:15" x14ac:dyDescent="0.25">
      <c r="A24" s="8">
        <v>15</v>
      </c>
      <c r="B24" s="14">
        <v>12.90888</v>
      </c>
      <c r="C24" s="14">
        <v>12.95787</v>
      </c>
      <c r="D24" s="13">
        <v>39.566850000000002</v>
      </c>
      <c r="E24" s="13">
        <v>39.479840000000003</v>
      </c>
      <c r="F24" s="13">
        <v>25.634869999999999</v>
      </c>
      <c r="G24" s="14">
        <f t="shared" si="10"/>
        <v>12.933375</v>
      </c>
      <c r="H24" s="24">
        <f t="shared" si="11"/>
        <v>39.523345000000006</v>
      </c>
      <c r="I24" s="35">
        <f t="shared" si="12"/>
        <v>511.17024213937509</v>
      </c>
      <c r="J24" s="40">
        <f t="shared" si="13"/>
        <v>1562.0947999890254</v>
      </c>
    </row>
    <row r="25" spans="1:15" x14ac:dyDescent="0.25">
      <c r="A25" s="8">
        <v>16</v>
      </c>
      <c r="B25" s="14">
        <v>12.920909999999999</v>
      </c>
      <c r="C25" s="14">
        <v>12.96449</v>
      </c>
      <c r="D25" s="13">
        <v>39.577179999999998</v>
      </c>
      <c r="E25" s="13">
        <v>39.477849999999997</v>
      </c>
      <c r="F25" s="13">
        <v>25.634969999999999</v>
      </c>
      <c r="G25" s="14">
        <f t="shared" si="10"/>
        <v>12.942699999999999</v>
      </c>
      <c r="H25" s="24">
        <f t="shared" si="11"/>
        <v>39.527514999999994</v>
      </c>
      <c r="I25" s="35">
        <f t="shared" si="12"/>
        <v>511.59276839049988</v>
      </c>
      <c r="J25" s="40">
        <f t="shared" si="13"/>
        <v>1562.4244420752245</v>
      </c>
    </row>
    <row r="26" spans="1:15" x14ac:dyDescent="0.25">
      <c r="A26" s="8">
        <v>17</v>
      </c>
      <c r="B26" s="14">
        <v>12.91512</v>
      </c>
      <c r="C26" s="14">
        <v>12.952959999999999</v>
      </c>
      <c r="D26" s="13">
        <v>39.587009999999999</v>
      </c>
      <c r="E26" s="13">
        <v>39.474789999999999</v>
      </c>
      <c r="F26" s="13">
        <v>25.62059</v>
      </c>
      <c r="G26" s="14">
        <f t="shared" si="10"/>
        <v>12.93404</v>
      </c>
      <c r="H26" s="24">
        <f t="shared" si="11"/>
        <v>39.530900000000003</v>
      </c>
      <c r="I26" s="35">
        <f t="shared" si="12"/>
        <v>511.29424183600003</v>
      </c>
      <c r="J26" s="40">
        <f t="shared" si="13"/>
        <v>1562.6920548100002</v>
      </c>
      <c r="L26" s="22"/>
      <c r="M26" s="22"/>
      <c r="N26" s="22"/>
      <c r="O26" s="22"/>
    </row>
    <row r="27" spans="1:15" x14ac:dyDescent="0.25">
      <c r="A27" s="8">
        <v>18</v>
      </c>
      <c r="B27" s="14">
        <v>12.9161</v>
      </c>
      <c r="C27" s="14">
        <v>12.956580000000001</v>
      </c>
      <c r="D27" s="13">
        <v>39.6297</v>
      </c>
      <c r="E27" s="13">
        <v>39.48901</v>
      </c>
      <c r="F27" s="13">
        <v>25.509530000000002</v>
      </c>
      <c r="G27" s="14">
        <f t="shared" si="10"/>
        <v>12.936340000000001</v>
      </c>
      <c r="H27" s="24">
        <f t="shared" si="11"/>
        <v>39.559354999999996</v>
      </c>
      <c r="I27" s="35">
        <f t="shared" si="12"/>
        <v>511.75326646069999</v>
      </c>
      <c r="J27" s="40">
        <f t="shared" si="13"/>
        <v>1564.9425680160248</v>
      </c>
      <c r="L27" s="22"/>
      <c r="M27" s="22"/>
      <c r="N27" s="22"/>
      <c r="O27" s="22"/>
    </row>
    <row r="28" spans="1:15" x14ac:dyDescent="0.25">
      <c r="A28" s="8">
        <v>19</v>
      </c>
      <c r="B28" s="13">
        <v>12.90155</v>
      </c>
      <c r="C28" s="13">
        <v>12.93571</v>
      </c>
      <c r="D28" s="13">
        <v>39.37641</v>
      </c>
      <c r="E28" s="13">
        <v>39.272889999999997</v>
      </c>
      <c r="F28" s="13">
        <v>25.349129999999999</v>
      </c>
      <c r="G28" s="14">
        <f t="shared" si="10"/>
        <v>12.91863</v>
      </c>
      <c r="H28" s="24">
        <f t="shared" si="11"/>
        <v>39.324649999999998</v>
      </c>
      <c r="I28" s="35">
        <f t="shared" si="12"/>
        <v>508.02060322950001</v>
      </c>
      <c r="J28" s="40">
        <f t="shared" si="13"/>
        <v>1546.4280976224998</v>
      </c>
      <c r="L28" s="22"/>
      <c r="M28" s="22"/>
      <c r="N28" s="22"/>
      <c r="O28" s="22"/>
    </row>
    <row r="29" spans="1:15" x14ac:dyDescent="0.25">
      <c r="A29" s="8">
        <v>20</v>
      </c>
      <c r="B29" s="13">
        <v>12.88856</v>
      </c>
      <c r="C29" s="13">
        <v>12.924910000000001</v>
      </c>
      <c r="D29" s="13">
        <v>39.173650000000002</v>
      </c>
      <c r="E29" s="13">
        <v>39.06861</v>
      </c>
      <c r="F29" s="13">
        <v>25.19802</v>
      </c>
      <c r="G29" s="14">
        <f t="shared" ref="G29:G56" si="14">AVERAGE(B29:C29)</f>
        <v>12.906735000000001</v>
      </c>
      <c r="H29" s="24">
        <f t="shared" ref="H29:H56" si="15">AVERAGE(D29:E29)</f>
        <v>39.121130000000001</v>
      </c>
      <c r="I29" s="35">
        <f t="shared" ref="I29:I56" si="16">G29*H29</f>
        <v>504.92605781055005</v>
      </c>
      <c r="J29" s="40">
        <f t="shared" ref="J29:J56" si="17">H29^2</f>
        <v>1530.4628124769001</v>
      </c>
      <c r="L29" s="22"/>
      <c r="M29" s="22"/>
      <c r="N29" s="22"/>
      <c r="O29" s="22"/>
    </row>
    <row r="30" spans="1:15" x14ac:dyDescent="0.25">
      <c r="A30" s="8">
        <v>21</v>
      </c>
      <c r="B30" s="14">
        <v>12.87594</v>
      </c>
      <c r="C30" s="14">
        <v>12.911479999999999</v>
      </c>
      <c r="D30" s="14">
        <v>39.066400000000002</v>
      </c>
      <c r="E30" s="14">
        <v>38.937570000000001</v>
      </c>
      <c r="F30" s="14">
        <v>25.07244</v>
      </c>
      <c r="G30" s="14">
        <f t="shared" si="14"/>
        <v>12.893709999999999</v>
      </c>
      <c r="H30" s="24">
        <f t="shared" si="15"/>
        <v>39.001985000000005</v>
      </c>
      <c r="I30" s="35">
        <f t="shared" si="16"/>
        <v>502.88028401435002</v>
      </c>
      <c r="J30" s="40">
        <f t="shared" si="17"/>
        <v>1521.1548339402254</v>
      </c>
      <c r="L30" s="22"/>
      <c r="M30" s="22"/>
      <c r="N30" s="22"/>
      <c r="O30" s="22"/>
    </row>
    <row r="31" spans="1:15" x14ac:dyDescent="0.25">
      <c r="A31" s="8">
        <v>22</v>
      </c>
      <c r="B31" s="14">
        <v>12.87726</v>
      </c>
      <c r="C31" s="14">
        <v>12.91896</v>
      </c>
      <c r="D31" s="14">
        <v>38.99109</v>
      </c>
      <c r="E31" s="14">
        <v>38.872819999999997</v>
      </c>
      <c r="F31" s="14">
        <v>24.960339999999999</v>
      </c>
      <c r="G31" s="14">
        <f t="shared" si="14"/>
        <v>12.898109999999999</v>
      </c>
      <c r="H31" s="24">
        <f t="shared" si="15"/>
        <v>38.931955000000002</v>
      </c>
      <c r="I31" s="35">
        <f t="shared" si="16"/>
        <v>502.14863810505</v>
      </c>
      <c r="J31" s="40">
        <f t="shared" si="17"/>
        <v>1515.6971201220251</v>
      </c>
      <c r="L31" s="22"/>
      <c r="M31" s="22"/>
      <c r="N31" s="22"/>
      <c r="O31" s="22"/>
    </row>
    <row r="32" spans="1:15" x14ac:dyDescent="0.25">
      <c r="A32" s="8">
        <v>23</v>
      </c>
      <c r="B32" s="14">
        <v>12.8721</v>
      </c>
      <c r="C32" s="14">
        <v>12.91844</v>
      </c>
      <c r="D32" s="14">
        <v>38.916080000000001</v>
      </c>
      <c r="E32" s="14">
        <v>38.784489999999998</v>
      </c>
      <c r="F32" s="14">
        <v>24.86103</v>
      </c>
      <c r="G32" s="14">
        <f t="shared" si="14"/>
        <v>12.89527</v>
      </c>
      <c r="H32" s="24">
        <f t="shared" si="15"/>
        <v>38.850285</v>
      </c>
      <c r="I32" s="35">
        <f t="shared" si="16"/>
        <v>500.98491465195002</v>
      </c>
      <c r="J32" s="40">
        <f t="shared" si="17"/>
        <v>1509.3446445812249</v>
      </c>
      <c r="L32" s="22"/>
      <c r="M32" s="22"/>
      <c r="N32" s="22"/>
      <c r="O32" s="22"/>
    </row>
    <row r="33" spans="1:15" x14ac:dyDescent="0.25">
      <c r="A33" s="8">
        <v>24</v>
      </c>
      <c r="B33" s="14">
        <v>12.87433</v>
      </c>
      <c r="C33" s="14">
        <v>12.92216</v>
      </c>
      <c r="D33" s="14">
        <v>38.899540000000002</v>
      </c>
      <c r="E33" s="14">
        <v>38.740220000000001</v>
      </c>
      <c r="F33" s="14">
        <v>24.76024</v>
      </c>
      <c r="G33" s="14">
        <f t="shared" si="14"/>
        <v>12.898244999999999</v>
      </c>
      <c r="H33" s="24">
        <f t="shared" si="15"/>
        <v>38.819879999999998</v>
      </c>
      <c r="I33" s="35">
        <f t="shared" si="16"/>
        <v>500.70832311059996</v>
      </c>
      <c r="J33" s="40">
        <f t="shared" si="17"/>
        <v>1506.9830832143998</v>
      </c>
      <c r="L33" s="22"/>
      <c r="M33" s="22"/>
      <c r="N33" s="22"/>
      <c r="O33" s="22"/>
    </row>
    <row r="34" spans="1:15" x14ac:dyDescent="0.25">
      <c r="A34" s="8">
        <v>25</v>
      </c>
      <c r="B34" s="14">
        <v>12.8666</v>
      </c>
      <c r="C34" s="14">
        <v>12.915789999999999</v>
      </c>
      <c r="D34" s="14">
        <v>38.782510000000002</v>
      </c>
      <c r="E34" s="14">
        <v>38.647289999999998</v>
      </c>
      <c r="F34" s="14">
        <v>24.683589999999999</v>
      </c>
      <c r="G34" s="14">
        <f t="shared" si="14"/>
        <v>12.891195</v>
      </c>
      <c r="H34" s="24">
        <f t="shared" si="15"/>
        <v>38.7149</v>
      </c>
      <c r="I34" s="35">
        <f t="shared" si="16"/>
        <v>499.0813253055</v>
      </c>
      <c r="J34" s="40">
        <f t="shared" si="17"/>
        <v>1498.8434820100001</v>
      </c>
      <c r="L34" s="22"/>
      <c r="M34" s="22"/>
      <c r="N34" s="22"/>
      <c r="O34" s="22"/>
    </row>
    <row r="35" spans="1:15" x14ac:dyDescent="0.25">
      <c r="A35" s="8"/>
      <c r="B35" s="14">
        <v>12.8528</v>
      </c>
      <c r="C35" s="14">
        <v>12.8994</v>
      </c>
      <c r="D35" s="14">
        <v>38.681089999999998</v>
      </c>
      <c r="E35" s="14">
        <v>38.53848</v>
      </c>
      <c r="F35" s="14">
        <v>24.599900000000002</v>
      </c>
      <c r="G35" s="14">
        <f t="shared" si="14"/>
        <v>12.876100000000001</v>
      </c>
      <c r="H35" s="24">
        <f t="shared" si="15"/>
        <v>38.609785000000002</v>
      </c>
      <c r="I35" s="35">
        <f t="shared" si="16"/>
        <v>497.14345263850009</v>
      </c>
      <c r="J35" s="40">
        <f t="shared" si="17"/>
        <v>1490.7154977462251</v>
      </c>
      <c r="L35" s="22"/>
      <c r="M35" s="22"/>
      <c r="N35" s="22"/>
      <c r="O35" s="22"/>
    </row>
    <row r="36" spans="1:15" x14ac:dyDescent="0.25">
      <c r="A36" s="8"/>
      <c r="B36" s="14">
        <v>12.85411</v>
      </c>
      <c r="C36" s="14">
        <v>12.901339999999999</v>
      </c>
      <c r="D36" s="14">
        <v>38.607460000000003</v>
      </c>
      <c r="E36" s="14">
        <v>38.470959999999998</v>
      </c>
      <c r="F36" s="14">
        <v>24.52224</v>
      </c>
      <c r="G36" s="14">
        <f t="shared" si="14"/>
        <v>12.877725</v>
      </c>
      <c r="H36" s="24">
        <f t="shared" si="15"/>
        <v>38.539209999999997</v>
      </c>
      <c r="I36" s="35">
        <f t="shared" si="16"/>
        <v>496.29734809724994</v>
      </c>
      <c r="J36" s="40">
        <f t="shared" si="17"/>
        <v>1485.2707074240998</v>
      </c>
      <c r="L36" s="22"/>
      <c r="M36" s="22"/>
      <c r="N36" s="22"/>
      <c r="O36" s="22"/>
    </row>
    <row r="37" spans="1:15" x14ac:dyDescent="0.25">
      <c r="A37" s="8"/>
      <c r="B37" s="14">
        <v>12.852399999999999</v>
      </c>
      <c r="C37" s="14">
        <v>12.900550000000001</v>
      </c>
      <c r="D37" s="14">
        <v>38.531410000000001</v>
      </c>
      <c r="E37" s="14">
        <v>38.403350000000003</v>
      </c>
      <c r="F37" s="14">
        <v>24.440829999999998</v>
      </c>
      <c r="G37" s="14">
        <f t="shared" si="14"/>
        <v>12.876474999999999</v>
      </c>
      <c r="H37" s="24">
        <f t="shared" si="15"/>
        <v>38.467380000000006</v>
      </c>
      <c r="I37" s="35">
        <f t="shared" si="16"/>
        <v>495.32425688550006</v>
      </c>
      <c r="J37" s="40">
        <f t="shared" si="17"/>
        <v>1479.7393240644005</v>
      </c>
      <c r="L37" s="22"/>
      <c r="M37" s="22"/>
      <c r="N37" s="22"/>
      <c r="O37" s="22"/>
    </row>
    <row r="38" spans="1:15" x14ac:dyDescent="0.25">
      <c r="A38" s="8"/>
      <c r="B38" s="14">
        <v>12.85055</v>
      </c>
      <c r="C38" s="14">
        <v>12.89202</v>
      </c>
      <c r="D38" s="14">
        <v>38.426409999999997</v>
      </c>
      <c r="E38" s="14">
        <v>38.302860000000003</v>
      </c>
      <c r="F38" s="14">
        <v>24.38138</v>
      </c>
      <c r="G38" s="14">
        <f t="shared" si="14"/>
        <v>12.871285</v>
      </c>
      <c r="H38" s="24">
        <f t="shared" si="15"/>
        <v>38.364635</v>
      </c>
      <c r="I38" s="35">
        <f t="shared" si="16"/>
        <v>493.80215100597502</v>
      </c>
      <c r="J38" s="40">
        <f t="shared" si="17"/>
        <v>1471.8452186832251</v>
      </c>
      <c r="L38" s="22"/>
      <c r="M38" s="22"/>
      <c r="N38" s="22"/>
      <c r="O38" s="22"/>
    </row>
    <row r="39" spans="1:15" x14ac:dyDescent="0.25">
      <c r="A39" s="8"/>
      <c r="B39" s="14">
        <v>12.84581</v>
      </c>
      <c r="C39" s="14">
        <v>12.89424</v>
      </c>
      <c r="D39" s="14">
        <v>38.396439999999998</v>
      </c>
      <c r="E39" s="14">
        <v>38.270870000000002</v>
      </c>
      <c r="F39" s="14">
        <v>24.332370000000001</v>
      </c>
      <c r="G39" s="14">
        <f t="shared" si="14"/>
        <v>12.870025</v>
      </c>
      <c r="H39" s="24">
        <f t="shared" si="15"/>
        <v>38.333655</v>
      </c>
      <c r="I39" s="35">
        <f t="shared" si="16"/>
        <v>493.35509819137502</v>
      </c>
      <c r="J39" s="40">
        <f t="shared" si="17"/>
        <v>1469.469105659025</v>
      </c>
      <c r="L39" s="22"/>
      <c r="M39" s="22"/>
      <c r="N39" s="22"/>
      <c r="O39" s="22"/>
    </row>
    <row r="40" spans="1:15" x14ac:dyDescent="0.25">
      <c r="A40" s="8"/>
      <c r="B40" s="14">
        <v>12.846959999999999</v>
      </c>
      <c r="C40" s="14">
        <v>12.89935</v>
      </c>
      <c r="D40" s="14">
        <v>38.347020000000001</v>
      </c>
      <c r="E40" s="14">
        <v>38.216459999999998</v>
      </c>
      <c r="F40" s="14">
        <v>24.272539999999999</v>
      </c>
      <c r="G40" s="14">
        <f t="shared" si="14"/>
        <v>12.873155000000001</v>
      </c>
      <c r="H40" s="24">
        <f t="shared" si="15"/>
        <v>38.281739999999999</v>
      </c>
      <c r="I40" s="35">
        <f t="shared" si="16"/>
        <v>492.80677268970004</v>
      </c>
      <c r="J40" s="40">
        <f t="shared" si="17"/>
        <v>1465.4916174276</v>
      </c>
      <c r="L40" s="22"/>
      <c r="M40" s="22"/>
      <c r="N40" s="22"/>
      <c r="O40" s="22"/>
    </row>
    <row r="41" spans="1:15" x14ac:dyDescent="0.25">
      <c r="A41" s="8"/>
      <c r="B41" s="14">
        <v>12.840909999999999</v>
      </c>
      <c r="C41" s="14">
        <v>12.889659999999999</v>
      </c>
      <c r="D41" s="14">
        <v>38.306420000000003</v>
      </c>
      <c r="E41" s="14">
        <v>38.18927</v>
      </c>
      <c r="F41" s="14">
        <v>24.218620000000001</v>
      </c>
      <c r="G41" s="14">
        <f t="shared" si="14"/>
        <v>12.865285</v>
      </c>
      <c r="H41" s="24">
        <f t="shared" si="15"/>
        <v>38.247844999999998</v>
      </c>
      <c r="I41" s="35">
        <f t="shared" si="16"/>
        <v>492.06942656082498</v>
      </c>
      <c r="J41" s="40">
        <f t="shared" si="17"/>
        <v>1462.8976471440249</v>
      </c>
      <c r="L41" s="22"/>
      <c r="M41" s="22"/>
      <c r="N41" s="22"/>
      <c r="O41" s="22"/>
    </row>
    <row r="42" spans="1:15" x14ac:dyDescent="0.25">
      <c r="A42" s="8"/>
      <c r="B42" s="14">
        <v>12.84243</v>
      </c>
      <c r="C42" s="14">
        <v>12.892939999999999</v>
      </c>
      <c r="D42" s="14">
        <v>38.234859999999998</v>
      </c>
      <c r="E42" s="14">
        <v>38.118119999999998</v>
      </c>
      <c r="F42" s="14">
        <v>24.172969999999999</v>
      </c>
      <c r="G42" s="14">
        <f t="shared" si="14"/>
        <v>12.867685</v>
      </c>
      <c r="H42" s="24">
        <f t="shared" si="15"/>
        <v>38.176490000000001</v>
      </c>
      <c r="I42" s="35">
        <f t="shared" si="16"/>
        <v>491.24304772565</v>
      </c>
      <c r="J42" s="40">
        <f t="shared" si="17"/>
        <v>1457.4443887201001</v>
      </c>
      <c r="L42" s="22"/>
      <c r="M42" s="22"/>
      <c r="N42" s="22"/>
      <c r="O42" s="22"/>
    </row>
    <row r="43" spans="1:15" x14ac:dyDescent="0.25">
      <c r="A43" s="8"/>
      <c r="B43" s="14">
        <v>12.84141</v>
      </c>
      <c r="C43" s="14">
        <v>12.890599999999999</v>
      </c>
      <c r="D43" s="14">
        <v>38.210889999999999</v>
      </c>
      <c r="E43" s="14">
        <v>38.086069999999999</v>
      </c>
      <c r="F43" s="14">
        <v>24.11496</v>
      </c>
      <c r="G43" s="14">
        <f t="shared" si="14"/>
        <v>12.866004999999999</v>
      </c>
      <c r="H43" s="24">
        <f t="shared" si="15"/>
        <v>38.148479999999999</v>
      </c>
      <c r="I43" s="35">
        <f t="shared" si="16"/>
        <v>490.81853442239998</v>
      </c>
      <c r="J43" s="40">
        <f t="shared" si="17"/>
        <v>1455.3065263103999</v>
      </c>
      <c r="L43" s="22"/>
      <c r="M43" s="22"/>
      <c r="N43" s="22"/>
      <c r="O43" s="22"/>
    </row>
    <row r="44" spans="1:15" x14ac:dyDescent="0.25">
      <c r="A44" s="8"/>
      <c r="B44" s="14">
        <v>12.836169999999999</v>
      </c>
      <c r="C44" s="14">
        <v>12.890269999999999</v>
      </c>
      <c r="D44" s="14">
        <v>38.118000000000002</v>
      </c>
      <c r="E44" s="14">
        <v>38.012659999999997</v>
      </c>
      <c r="F44" s="14">
        <v>24.07281</v>
      </c>
      <c r="G44" s="14">
        <f t="shared" si="14"/>
        <v>12.863219999999998</v>
      </c>
      <c r="H44" s="24">
        <f t="shared" si="15"/>
        <v>38.065330000000003</v>
      </c>
      <c r="I44" s="35">
        <f t="shared" si="16"/>
        <v>489.64271416259999</v>
      </c>
      <c r="J44" s="40">
        <f t="shared" si="17"/>
        <v>1448.9693480089002</v>
      </c>
      <c r="L44" s="22"/>
      <c r="M44" s="22"/>
      <c r="N44" s="22"/>
      <c r="O44" s="22"/>
    </row>
    <row r="45" spans="1:15" x14ac:dyDescent="0.25">
      <c r="A45" s="8"/>
      <c r="B45" s="14">
        <v>12.83745</v>
      </c>
      <c r="C45" s="14">
        <v>12.88883</v>
      </c>
      <c r="D45" s="14">
        <v>38.108620000000002</v>
      </c>
      <c r="E45" s="14">
        <v>37.985909999999997</v>
      </c>
      <c r="F45" s="14">
        <v>24.031490000000002</v>
      </c>
      <c r="G45" s="14">
        <f t="shared" si="14"/>
        <v>12.863140000000001</v>
      </c>
      <c r="H45" s="24">
        <f t="shared" si="15"/>
        <v>38.047264999999996</v>
      </c>
      <c r="I45" s="35">
        <f t="shared" si="16"/>
        <v>489.40729631210002</v>
      </c>
      <c r="J45" s="40">
        <f t="shared" si="17"/>
        <v>1447.5943739802246</v>
      </c>
      <c r="L45" s="22"/>
      <c r="M45" s="22"/>
      <c r="N45" s="22"/>
      <c r="O45" s="22"/>
    </row>
    <row r="46" spans="1:15" x14ac:dyDescent="0.25">
      <c r="A46" s="8"/>
      <c r="B46" s="14">
        <v>12.831009999999999</v>
      </c>
      <c r="C46" s="14">
        <v>12.87706</v>
      </c>
      <c r="D46" s="14">
        <v>38.028649999999999</v>
      </c>
      <c r="E46" s="14">
        <v>37.923900000000003</v>
      </c>
      <c r="F46" s="14">
        <v>23.988060000000001</v>
      </c>
      <c r="G46" s="14">
        <f t="shared" si="14"/>
        <v>12.854035</v>
      </c>
      <c r="H46" s="24">
        <f t="shared" si="15"/>
        <v>37.976275000000001</v>
      </c>
      <c r="I46" s="35">
        <f t="shared" si="16"/>
        <v>488.14836801962502</v>
      </c>
      <c r="J46" s="40">
        <f t="shared" si="17"/>
        <v>1442.197462875625</v>
      </c>
      <c r="L46" s="22"/>
      <c r="M46" s="22"/>
      <c r="N46" s="22"/>
      <c r="O46" s="22"/>
    </row>
    <row r="47" spans="1:15" x14ac:dyDescent="0.25">
      <c r="A47" s="8"/>
      <c r="B47" s="23">
        <v>12.833539999999999</v>
      </c>
      <c r="C47" s="23">
        <v>12.88058</v>
      </c>
      <c r="D47" s="23">
        <v>38.01332</v>
      </c>
      <c r="E47" s="23">
        <v>37.917700000000004</v>
      </c>
      <c r="F47" s="23">
        <v>23.958670000000001</v>
      </c>
      <c r="G47" s="14">
        <f t="shared" si="14"/>
        <v>12.857060000000001</v>
      </c>
      <c r="H47" s="24">
        <f t="shared" si="15"/>
        <v>37.965510000000002</v>
      </c>
      <c r="I47" s="35">
        <f t="shared" si="16"/>
        <v>488.12484000060005</v>
      </c>
      <c r="J47" s="40">
        <f t="shared" si="17"/>
        <v>1441.3799495601002</v>
      </c>
      <c r="L47" s="22"/>
      <c r="M47" s="22"/>
      <c r="N47" s="22"/>
      <c r="O47" s="22"/>
    </row>
    <row r="48" spans="1:15" x14ac:dyDescent="0.25">
      <c r="A48" s="8"/>
      <c r="B48" s="23">
        <v>12.83375</v>
      </c>
      <c r="C48" s="23">
        <v>12.88292</v>
      </c>
      <c r="D48" s="23">
        <v>37.977670000000003</v>
      </c>
      <c r="E48" s="23">
        <v>37.881010000000003</v>
      </c>
      <c r="F48" s="23">
        <v>23.93</v>
      </c>
      <c r="G48" s="14">
        <f t="shared" si="14"/>
        <v>12.858335</v>
      </c>
      <c r="H48" s="24">
        <f t="shared" si="15"/>
        <v>37.929340000000003</v>
      </c>
      <c r="I48" s="35">
        <f t="shared" si="16"/>
        <v>487.70816004890003</v>
      </c>
      <c r="J48" s="40">
        <f t="shared" si="17"/>
        <v>1438.6348328356003</v>
      </c>
      <c r="L48" s="22"/>
      <c r="M48" s="22"/>
      <c r="N48" s="22"/>
      <c r="O48" s="22"/>
    </row>
    <row r="49" spans="1:15" x14ac:dyDescent="0.25">
      <c r="A49" s="8"/>
      <c r="B49" s="23">
        <v>12.83222</v>
      </c>
      <c r="C49" s="23">
        <v>12.878539999999999</v>
      </c>
      <c r="D49" s="23">
        <v>37.990699999999997</v>
      </c>
      <c r="E49" s="23">
        <v>37.889229999999998</v>
      </c>
      <c r="F49" s="23">
        <v>23.896519999999999</v>
      </c>
      <c r="G49" s="14">
        <f t="shared" si="14"/>
        <v>12.85538</v>
      </c>
      <c r="H49" s="24">
        <f t="shared" si="15"/>
        <v>37.939965000000001</v>
      </c>
      <c r="I49" s="35">
        <f t="shared" si="16"/>
        <v>487.73266726170004</v>
      </c>
      <c r="J49" s="40">
        <f t="shared" si="17"/>
        <v>1439.440944201225</v>
      </c>
      <c r="L49" s="22"/>
      <c r="M49" s="22"/>
      <c r="N49" s="22"/>
      <c r="O49" s="22"/>
    </row>
    <row r="50" spans="1:15" x14ac:dyDescent="0.25">
      <c r="A50" s="8"/>
      <c r="B50" s="23">
        <v>12.82954</v>
      </c>
      <c r="C50" s="23">
        <v>12.878629999999999</v>
      </c>
      <c r="D50" s="23">
        <v>37.951099999999997</v>
      </c>
      <c r="E50" s="23">
        <v>37.863030000000002</v>
      </c>
      <c r="F50" s="23">
        <v>23.874849999999999</v>
      </c>
      <c r="G50" s="14">
        <f t="shared" si="14"/>
        <v>12.854085</v>
      </c>
      <c r="H50" s="24">
        <f t="shared" si="15"/>
        <v>37.907065000000003</v>
      </c>
      <c r="I50" s="35">
        <f t="shared" si="16"/>
        <v>487.26063561052501</v>
      </c>
      <c r="J50" s="40">
        <f t="shared" si="17"/>
        <v>1436.9455769142253</v>
      </c>
      <c r="L50" s="22"/>
      <c r="M50" s="22"/>
      <c r="N50" s="22"/>
      <c r="O50" s="22"/>
    </row>
    <row r="51" spans="1:15" x14ac:dyDescent="0.25">
      <c r="A51" s="8"/>
      <c r="B51" s="23">
        <v>12.829689999999999</v>
      </c>
      <c r="C51" s="23">
        <v>12.880129999999999</v>
      </c>
      <c r="D51" s="23">
        <v>37.97016</v>
      </c>
      <c r="E51" s="23">
        <v>37.862229999999997</v>
      </c>
      <c r="F51" s="23">
        <v>23.85529</v>
      </c>
      <c r="G51" s="14">
        <f t="shared" si="14"/>
        <v>12.85491</v>
      </c>
      <c r="H51" s="24">
        <f t="shared" si="15"/>
        <v>37.916195000000002</v>
      </c>
      <c r="I51" s="35">
        <f t="shared" si="16"/>
        <v>487.40927426745003</v>
      </c>
      <c r="J51" s="40">
        <f t="shared" si="17"/>
        <v>1437.6378432780252</v>
      </c>
    </row>
    <row r="52" spans="1:15" x14ac:dyDescent="0.25">
      <c r="A52" s="8"/>
      <c r="B52" s="23">
        <v>12.830399999999999</v>
      </c>
      <c r="C52" s="23">
        <v>12.882680000000001</v>
      </c>
      <c r="D52" s="23">
        <v>37.969769999999997</v>
      </c>
      <c r="E52" s="23">
        <v>37.869729999999997</v>
      </c>
      <c r="F52" s="23">
        <v>23.848030000000001</v>
      </c>
      <c r="G52" s="14">
        <f t="shared" si="14"/>
        <v>12.856539999999999</v>
      </c>
      <c r="H52" s="24">
        <f t="shared" si="15"/>
        <v>37.919749999999993</v>
      </c>
      <c r="I52" s="35">
        <f t="shared" si="16"/>
        <v>487.51678266499988</v>
      </c>
      <c r="J52" s="40">
        <f t="shared" si="17"/>
        <v>1437.9074400624995</v>
      </c>
    </row>
    <row r="53" spans="1:15" x14ac:dyDescent="0.25">
      <c r="A53" s="8"/>
      <c r="B53" s="23">
        <v>12.83323</v>
      </c>
      <c r="C53" s="23">
        <v>12.88104</v>
      </c>
      <c r="D53" s="23">
        <v>38.013289999999998</v>
      </c>
      <c r="E53" s="23">
        <v>37.866149999999998</v>
      </c>
      <c r="F53" s="23">
        <v>23.833500000000001</v>
      </c>
      <c r="G53" s="14">
        <f t="shared" si="14"/>
        <v>12.857135</v>
      </c>
      <c r="H53" s="24">
        <f t="shared" si="15"/>
        <v>37.939719999999994</v>
      </c>
      <c r="I53" s="35">
        <f t="shared" si="16"/>
        <v>487.79610190219989</v>
      </c>
      <c r="J53" s="40">
        <f t="shared" si="17"/>
        <v>1439.4223536783995</v>
      </c>
    </row>
    <row r="54" spans="1:15" x14ac:dyDescent="0.25">
      <c r="A54" s="8"/>
      <c r="B54" s="23">
        <v>12.840479999999999</v>
      </c>
      <c r="C54" s="23">
        <v>12.905110000000001</v>
      </c>
      <c r="D54" s="23">
        <v>38.215380000000003</v>
      </c>
      <c r="E54" s="23">
        <v>38.072270000000003</v>
      </c>
      <c r="F54" s="23">
        <v>23.903079999999999</v>
      </c>
      <c r="G54" s="14">
        <f t="shared" si="14"/>
        <v>12.872795</v>
      </c>
      <c r="H54" s="24">
        <f t="shared" si="15"/>
        <v>38.143825000000007</v>
      </c>
      <c r="I54" s="35">
        <f t="shared" si="16"/>
        <v>491.0176397408751</v>
      </c>
      <c r="J54" s="40">
        <f t="shared" si="17"/>
        <v>1454.9513856306255</v>
      </c>
    </row>
    <row r="55" spans="1:15" x14ac:dyDescent="0.25">
      <c r="A55" s="8"/>
      <c r="B55" s="23">
        <v>12.84262</v>
      </c>
      <c r="C55" s="23">
        <v>12.88935</v>
      </c>
      <c r="D55" s="23">
        <v>38.281950000000002</v>
      </c>
      <c r="E55" s="23">
        <v>38.214320000000001</v>
      </c>
      <c r="F55" s="23">
        <v>24.078710000000001</v>
      </c>
      <c r="G55" s="14">
        <f t="shared" si="14"/>
        <v>12.865985</v>
      </c>
      <c r="H55" s="24">
        <f t="shared" si="15"/>
        <v>38.248135000000005</v>
      </c>
      <c r="I55" s="35">
        <f t="shared" si="16"/>
        <v>492.09993118797507</v>
      </c>
      <c r="J55" s="40">
        <f t="shared" si="17"/>
        <v>1462.9198309782253</v>
      </c>
    </row>
    <row r="56" spans="1:15" x14ac:dyDescent="0.25">
      <c r="A56" s="8"/>
      <c r="B56" s="23">
        <v>12.85042</v>
      </c>
      <c r="C56" s="23">
        <v>12.90204</v>
      </c>
      <c r="D56" s="23">
        <v>38.428910000000002</v>
      </c>
      <c r="E56" s="23">
        <v>38.359189999999998</v>
      </c>
      <c r="F56" s="23">
        <v>24.235690000000002</v>
      </c>
      <c r="G56" s="14">
        <f t="shared" si="14"/>
        <v>12.87623</v>
      </c>
      <c r="H56" s="24">
        <f t="shared" si="15"/>
        <v>38.39405</v>
      </c>
      <c r="I56" s="35">
        <f t="shared" si="16"/>
        <v>494.37061843149996</v>
      </c>
      <c r="J56" s="40">
        <f t="shared" si="17"/>
        <v>1474.1030754025001</v>
      </c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f>summary!B1</f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10.948822153846152</v>
      </c>
      <c r="C4" s="23">
        <f t="shared" si="0"/>
        <v>10.975140923076923</v>
      </c>
      <c r="D4" s="23">
        <f t="shared" si="0"/>
        <v>36.134860769230762</v>
      </c>
      <c r="E4" s="23">
        <f t="shared" si="0"/>
        <v>36.49094861538461</v>
      </c>
      <c r="F4" s="23">
        <f t="shared" si="0"/>
        <v>23.753793384615385</v>
      </c>
      <c r="G4" s="23">
        <f t="shared" si="0"/>
        <v>10.961981538461538</v>
      </c>
      <c r="H4" s="6">
        <f t="shared" si="0"/>
        <v>36.312904692307697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3.6070628611287923E-2</v>
      </c>
      <c r="C5" s="23">
        <f t="shared" si="1"/>
        <v>3.4975500296773619E-2</v>
      </c>
      <c r="D5" s="23">
        <f t="shared" si="1"/>
        <v>1.4638145024017168</v>
      </c>
      <c r="E5" s="23">
        <f t="shared" si="1"/>
        <v>1.463768431670756</v>
      </c>
      <c r="F5" s="23">
        <f t="shared" si="1"/>
        <v>0.33810667239735948</v>
      </c>
      <c r="G5" s="23">
        <f t="shared" si="1"/>
        <v>3.5420586152369024E-2</v>
      </c>
      <c r="H5" s="6">
        <f t="shared" si="1"/>
        <v>1.463202936132824</v>
      </c>
      <c r="I5" s="23">
        <f>AVERAGE(G10:G331)</f>
        <v>10.961981538461538</v>
      </c>
      <c r="J5" s="23">
        <f>AVERAGE(H10:H331)</f>
        <v>36.312904692307697</v>
      </c>
      <c r="K5" s="23">
        <f>AVERAGE(I10:I331)</f>
        <v>398.11218275745733</v>
      </c>
      <c r="L5" s="23">
        <f>AVERAGE(J10:J331)</f>
        <v>1320.7350721352013</v>
      </c>
      <c r="M5" s="8">
        <v>20</v>
      </c>
      <c r="N5" s="23">
        <f>B$4+$J$6*($M5-D$4)</f>
        <v>10.56005994363472</v>
      </c>
      <c r="O5" s="23">
        <f>C$4+$J$6*($M5-E$4)</f>
        <v>10.577798936437288</v>
      </c>
      <c r="P5" s="6">
        <f>$L$6+$J$6*$M5</f>
        <v>10.568929440036175</v>
      </c>
    </row>
    <row r="6" spans="1:16" x14ac:dyDescent="0.25">
      <c r="A6" s="9" t="s">
        <v>79</v>
      </c>
      <c r="B6" s="10">
        <f>B4+$J$6*($B$1-D4)</f>
        <v>10.993761844375658</v>
      </c>
      <c r="C6" s="10">
        <f>C4+$J$6*($B$1-E4)</f>
        <v>11.011500837178225</v>
      </c>
      <c r="D6" s="10">
        <f>$B$1</f>
        <v>38</v>
      </c>
      <c r="E6" s="10">
        <f>$B$1</f>
        <v>38</v>
      </c>
      <c r="F6" s="10">
        <f>F4</f>
        <v>23.753793384615385</v>
      </c>
      <c r="G6" s="44">
        <f>AVERAGE(B6:C6)</f>
        <v>11.002631340776942</v>
      </c>
      <c r="H6" s="7">
        <f>$B$1</f>
        <v>38</v>
      </c>
      <c r="I6" s="10" t="s">
        <v>71</v>
      </c>
      <c r="J6" s="37">
        <f>(K5-I5*J5)/(L5-J5^2)</f>
        <v>2.4094550041163204E-2</v>
      </c>
      <c r="K6" s="10" t="s">
        <v>72</v>
      </c>
      <c r="L6" s="10">
        <f>(L5*I5-K5*J5)/(L5-J5^2)</f>
        <v>10.087038439212911</v>
      </c>
      <c r="M6" s="9">
        <v>50</v>
      </c>
      <c r="N6" s="10">
        <f>B$4+$J$6*($M6-D$4)</f>
        <v>11.282896444869616</v>
      </c>
      <c r="O6" s="10">
        <f>C$4+$J$6*($M6-E$4)</f>
        <v>11.300635437672184</v>
      </c>
      <c r="P6" s="7">
        <f>$L$6+$J$6*$M6</f>
        <v>11.291765941271072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59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59" t="s">
        <v>73</v>
      </c>
      <c r="J8" s="60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59">
        <v>1</v>
      </c>
      <c r="B10" s="42">
        <v>10.897449999999999</v>
      </c>
      <c r="C10" s="42">
        <v>10.932650000000001</v>
      </c>
      <c r="D10" s="42">
        <v>34.268259999999998</v>
      </c>
      <c r="E10" s="42">
        <v>34.636580000000002</v>
      </c>
      <c r="F10" s="42">
        <v>24.214950000000002</v>
      </c>
      <c r="G10" s="42">
        <f t="shared" ref="G10:G22" si="2">AVERAGE(B10:C10)</f>
        <v>10.915050000000001</v>
      </c>
      <c r="H10" s="43">
        <f t="shared" ref="H10:H22" si="3">AVERAGE(D10:E10)</f>
        <v>34.452420000000004</v>
      </c>
      <c r="I10" s="38">
        <f>G10*H10</f>
        <v>376.04988692100005</v>
      </c>
      <c r="J10" s="39">
        <f>H10^2</f>
        <v>1186.9692438564002</v>
      </c>
    </row>
    <row r="11" spans="1:16" x14ac:dyDescent="0.25">
      <c r="A11" s="8">
        <v>2</v>
      </c>
      <c r="B11" s="14">
        <v>10.905099999999999</v>
      </c>
      <c r="C11" s="14">
        <v>10.92939</v>
      </c>
      <c r="D11" s="13">
        <v>34.415080000000003</v>
      </c>
      <c r="E11" s="13">
        <v>34.769640000000003</v>
      </c>
      <c r="F11" s="13">
        <v>24.10641</v>
      </c>
      <c r="G11" s="14">
        <f t="shared" si="2"/>
        <v>10.917244999999999</v>
      </c>
      <c r="H11" s="24">
        <f t="shared" si="3"/>
        <v>34.592359999999999</v>
      </c>
      <c r="I11" s="35">
        <f t="shared" ref="I11:I22" si="4">G11*H11</f>
        <v>377.65326924819999</v>
      </c>
      <c r="J11" s="40">
        <f t="shared" ref="J11:J22" si="5">H11^2</f>
        <v>1196.6313703696001</v>
      </c>
      <c r="L11" s="5"/>
    </row>
    <row r="12" spans="1:16" x14ac:dyDescent="0.25">
      <c r="A12" s="8">
        <v>3</v>
      </c>
      <c r="B12" s="14">
        <v>10.906879999999999</v>
      </c>
      <c r="C12" s="14">
        <v>10.93769</v>
      </c>
      <c r="D12" s="14">
        <v>34.397530000000003</v>
      </c>
      <c r="E12" s="14">
        <v>34.732970000000002</v>
      </c>
      <c r="F12" s="14">
        <v>24.00095</v>
      </c>
      <c r="G12" s="14">
        <f t="shared" si="2"/>
        <v>10.922284999999999</v>
      </c>
      <c r="H12" s="24">
        <f t="shared" si="3"/>
        <v>34.565250000000006</v>
      </c>
      <c r="I12" s="35">
        <f t="shared" si="4"/>
        <v>377.53151159625003</v>
      </c>
      <c r="J12" s="40">
        <f t="shared" si="5"/>
        <v>1194.7565075625005</v>
      </c>
    </row>
    <row r="13" spans="1:16" x14ac:dyDescent="0.25">
      <c r="A13" s="8">
        <v>4</v>
      </c>
      <c r="B13" s="14">
        <v>10.905889999999999</v>
      </c>
      <c r="C13" s="14">
        <v>10.935840000000001</v>
      </c>
      <c r="D13" s="13">
        <v>34.336860000000001</v>
      </c>
      <c r="E13" s="13">
        <v>34.676839999999999</v>
      </c>
      <c r="F13" s="13">
        <v>23.917200000000001</v>
      </c>
      <c r="G13" s="14">
        <f t="shared" si="2"/>
        <v>10.920864999999999</v>
      </c>
      <c r="H13" s="24">
        <f t="shared" si="3"/>
        <v>34.50685</v>
      </c>
      <c r="I13" s="35">
        <f t="shared" si="4"/>
        <v>376.84465042524999</v>
      </c>
      <c r="J13" s="40">
        <f t="shared" si="5"/>
        <v>1190.7226969225001</v>
      </c>
    </row>
    <row r="14" spans="1:16" x14ac:dyDescent="0.25">
      <c r="A14" s="8">
        <v>5</v>
      </c>
      <c r="B14" s="14">
        <v>10.9046</v>
      </c>
      <c r="C14" s="14">
        <v>10.929399999999999</v>
      </c>
      <c r="D14" s="13">
        <v>34.285609999999998</v>
      </c>
      <c r="E14" s="13">
        <v>34.6248</v>
      </c>
      <c r="F14" s="13">
        <v>23.841339999999999</v>
      </c>
      <c r="G14" s="14">
        <f t="shared" si="2"/>
        <v>10.917</v>
      </c>
      <c r="H14" s="24">
        <f t="shared" si="3"/>
        <v>34.455204999999999</v>
      </c>
      <c r="I14" s="35">
        <f t="shared" si="4"/>
        <v>376.14747298499998</v>
      </c>
      <c r="J14" s="40">
        <f t="shared" si="5"/>
        <v>1187.1611515920249</v>
      </c>
    </row>
    <row r="15" spans="1:16" x14ac:dyDescent="0.25">
      <c r="A15" s="8">
        <v>6</v>
      </c>
      <c r="B15" s="14">
        <v>10.902229999999999</v>
      </c>
      <c r="C15" s="14">
        <v>10.931330000000001</v>
      </c>
      <c r="D15" s="13">
        <v>34.250340000000001</v>
      </c>
      <c r="E15" s="13">
        <v>34.589410000000001</v>
      </c>
      <c r="F15" s="13">
        <v>23.774570000000001</v>
      </c>
      <c r="G15" s="14">
        <f t="shared" si="2"/>
        <v>10.916779999999999</v>
      </c>
      <c r="H15" s="24">
        <f t="shared" si="3"/>
        <v>34.419875000000005</v>
      </c>
      <c r="I15" s="35">
        <f t="shared" si="4"/>
        <v>375.75420300250005</v>
      </c>
      <c r="J15" s="40">
        <f t="shared" si="5"/>
        <v>1184.7277950156254</v>
      </c>
    </row>
    <row r="16" spans="1:16" x14ac:dyDescent="0.25">
      <c r="A16" s="8">
        <v>7</v>
      </c>
      <c r="B16" s="14">
        <v>10.902419999999999</v>
      </c>
      <c r="C16" s="14">
        <v>10.92578</v>
      </c>
      <c r="D16" s="13">
        <v>34.182139999999997</v>
      </c>
      <c r="E16" s="13">
        <v>34.532130000000002</v>
      </c>
      <c r="F16" s="13">
        <v>23.722280000000001</v>
      </c>
      <c r="G16" s="14">
        <f t="shared" si="2"/>
        <v>10.914099999999999</v>
      </c>
      <c r="H16" s="24">
        <f t="shared" si="3"/>
        <v>34.357135</v>
      </c>
      <c r="I16" s="35">
        <f t="shared" si="4"/>
        <v>374.97720710349995</v>
      </c>
      <c r="J16" s="40">
        <f t="shared" si="5"/>
        <v>1180.412725408225</v>
      </c>
    </row>
    <row r="17" spans="1:15" x14ac:dyDescent="0.25">
      <c r="A17" s="8">
        <v>8</v>
      </c>
      <c r="B17" s="14">
        <v>10.90381</v>
      </c>
      <c r="C17" s="14">
        <v>10.930899999999999</v>
      </c>
      <c r="D17" s="14">
        <v>34.13944</v>
      </c>
      <c r="E17" s="14">
        <v>34.457470000000001</v>
      </c>
      <c r="F17" s="14">
        <v>23.671060000000001</v>
      </c>
      <c r="G17" s="14">
        <f t="shared" si="2"/>
        <v>10.917355000000001</v>
      </c>
      <c r="H17" s="24">
        <f t="shared" si="3"/>
        <v>34.298455000000004</v>
      </c>
      <c r="I17" s="35">
        <f t="shared" si="4"/>
        <v>374.44840918652505</v>
      </c>
      <c r="J17" s="40">
        <f t="shared" si="5"/>
        <v>1176.3840153870253</v>
      </c>
    </row>
    <row r="18" spans="1:15" x14ac:dyDescent="0.25">
      <c r="A18" s="8">
        <v>9</v>
      </c>
      <c r="B18" s="14">
        <v>10.90005</v>
      </c>
      <c r="C18" s="14">
        <v>10.93061</v>
      </c>
      <c r="D18" s="14">
        <v>34.112699999999997</v>
      </c>
      <c r="E18" s="14">
        <v>34.457360000000001</v>
      </c>
      <c r="F18" s="14">
        <v>23.636949999999999</v>
      </c>
      <c r="G18" s="14">
        <f t="shared" si="2"/>
        <v>10.915330000000001</v>
      </c>
      <c r="H18" s="24">
        <f t="shared" si="3"/>
        <v>34.285029999999999</v>
      </c>
      <c r="I18" s="35">
        <f t="shared" si="4"/>
        <v>374.23241650990002</v>
      </c>
      <c r="J18" s="40">
        <f t="shared" si="5"/>
        <v>1175.4632821009</v>
      </c>
    </row>
    <row r="19" spans="1:15" x14ac:dyDescent="0.25">
      <c r="A19" s="8">
        <v>10</v>
      </c>
      <c r="B19" s="14">
        <v>10.9023</v>
      </c>
      <c r="C19" s="14">
        <v>10.927099999999999</v>
      </c>
      <c r="D19" s="13">
        <v>34.085749999999997</v>
      </c>
      <c r="E19" s="13">
        <v>34.430059999999997</v>
      </c>
      <c r="F19" s="13">
        <v>23.609500000000001</v>
      </c>
      <c r="G19" s="14">
        <f t="shared" si="2"/>
        <v>10.9147</v>
      </c>
      <c r="H19" s="24">
        <f t="shared" si="3"/>
        <v>34.257904999999994</v>
      </c>
      <c r="I19" s="35">
        <f t="shared" si="4"/>
        <v>373.91475570349991</v>
      </c>
      <c r="J19" s="40">
        <f t="shared" si="5"/>
        <v>1173.6040549890247</v>
      </c>
    </row>
    <row r="20" spans="1:15" x14ac:dyDescent="0.25">
      <c r="A20" s="8">
        <v>11</v>
      </c>
      <c r="B20" s="14">
        <v>10.89678</v>
      </c>
      <c r="C20" s="14">
        <v>10.931190000000001</v>
      </c>
      <c r="D20" s="14">
        <v>34.062420000000003</v>
      </c>
      <c r="E20" s="14">
        <v>34.412039999999998</v>
      </c>
      <c r="F20" s="14">
        <v>23.578109999999999</v>
      </c>
      <c r="G20" s="14">
        <f t="shared" si="2"/>
        <v>10.913985</v>
      </c>
      <c r="H20" s="24">
        <f t="shared" si="3"/>
        <v>34.237229999999997</v>
      </c>
      <c r="I20" s="35">
        <f t="shared" si="4"/>
        <v>373.66461466154999</v>
      </c>
      <c r="J20" s="40">
        <f t="shared" si="5"/>
        <v>1172.1879180728997</v>
      </c>
    </row>
    <row r="21" spans="1:15" x14ac:dyDescent="0.25">
      <c r="A21" s="8">
        <v>12</v>
      </c>
      <c r="B21" s="14">
        <v>10.898809999999999</v>
      </c>
      <c r="C21" s="14">
        <v>10.92441</v>
      </c>
      <c r="D21" s="14">
        <v>34.048340000000003</v>
      </c>
      <c r="E21" s="14">
        <v>34.391570000000002</v>
      </c>
      <c r="F21" s="14">
        <v>23.553460000000001</v>
      </c>
      <c r="G21" s="14">
        <f t="shared" si="2"/>
        <v>10.91161</v>
      </c>
      <c r="H21" s="24">
        <f t="shared" si="3"/>
        <v>34.219954999999999</v>
      </c>
      <c r="I21" s="35">
        <f t="shared" si="4"/>
        <v>373.39480317754999</v>
      </c>
      <c r="J21" s="40">
        <f t="shared" si="5"/>
        <v>1171.0053202020249</v>
      </c>
    </row>
    <row r="22" spans="1:15" x14ac:dyDescent="0.25">
      <c r="A22" s="8">
        <v>13</v>
      </c>
      <c r="B22" s="14">
        <v>10.89803</v>
      </c>
      <c r="C22" s="14">
        <v>10.92371</v>
      </c>
      <c r="D22" s="13">
        <v>34.024320000000003</v>
      </c>
      <c r="E22" s="13">
        <v>34.370919999999998</v>
      </c>
      <c r="F22" s="13">
        <v>23.530390000000001</v>
      </c>
      <c r="G22" s="14">
        <f t="shared" si="2"/>
        <v>10.910869999999999</v>
      </c>
      <c r="H22" s="24">
        <f t="shared" si="3"/>
        <v>34.197620000000001</v>
      </c>
      <c r="I22" s="35">
        <f t="shared" si="4"/>
        <v>373.12578612939996</v>
      </c>
      <c r="J22" s="40">
        <f t="shared" si="5"/>
        <v>1169.4772136644001</v>
      </c>
    </row>
    <row r="23" spans="1:15" x14ac:dyDescent="0.25">
      <c r="A23" s="8">
        <v>14</v>
      </c>
      <c r="B23" s="14">
        <v>10.898899999999999</v>
      </c>
      <c r="C23" s="14">
        <v>10.928940000000001</v>
      </c>
      <c r="D23" s="14">
        <v>34.033529999999999</v>
      </c>
      <c r="E23" s="14">
        <v>34.375250000000001</v>
      </c>
      <c r="F23" s="14">
        <v>23.501110000000001</v>
      </c>
      <c r="G23" s="14">
        <f t="shared" ref="G23:G28" si="6">AVERAGE(B23:C23)</f>
        <v>10.913920000000001</v>
      </c>
      <c r="H23" s="24">
        <f t="shared" ref="H23:H28" si="7">AVERAGE(D23:E23)</f>
        <v>34.204390000000004</v>
      </c>
      <c r="I23" s="35">
        <f t="shared" ref="I23:I28" si="8">G23*H23</f>
        <v>373.3039761088001</v>
      </c>
      <c r="J23" s="40">
        <f t="shared" ref="J23:J28" si="9">H23^2</f>
        <v>1169.9402952721002</v>
      </c>
    </row>
    <row r="24" spans="1:15" x14ac:dyDescent="0.25">
      <c r="A24" s="8">
        <v>15</v>
      </c>
      <c r="B24" s="14">
        <v>10.89978</v>
      </c>
      <c r="C24" s="14">
        <v>10.926869999999999</v>
      </c>
      <c r="D24" s="13">
        <v>34.029620000000001</v>
      </c>
      <c r="E24" s="13">
        <v>34.379219999999997</v>
      </c>
      <c r="F24" s="13">
        <v>23.479690000000002</v>
      </c>
      <c r="G24" s="14">
        <f t="shared" si="6"/>
        <v>10.913325</v>
      </c>
      <c r="H24" s="24">
        <f t="shared" si="7"/>
        <v>34.204419999999999</v>
      </c>
      <c r="I24" s="35">
        <f t="shared" si="8"/>
        <v>373.28395189650001</v>
      </c>
      <c r="J24" s="40">
        <f t="shared" si="9"/>
        <v>1169.9423475363999</v>
      </c>
    </row>
    <row r="25" spans="1:15" x14ac:dyDescent="0.25">
      <c r="A25" s="8">
        <v>16</v>
      </c>
      <c r="B25" s="14">
        <v>10.8972</v>
      </c>
      <c r="C25" s="14">
        <v>10.922230000000001</v>
      </c>
      <c r="D25" s="13">
        <v>34.001260000000002</v>
      </c>
      <c r="E25" s="13">
        <v>34.350619999999999</v>
      </c>
      <c r="F25" s="13">
        <v>23.46152</v>
      </c>
      <c r="G25" s="14">
        <f t="shared" si="6"/>
        <v>10.909715</v>
      </c>
      <c r="H25" s="24">
        <f t="shared" si="7"/>
        <v>34.175939999999997</v>
      </c>
      <c r="I25" s="35">
        <f t="shared" si="8"/>
        <v>372.84976525709999</v>
      </c>
      <c r="J25" s="40">
        <f t="shared" si="9"/>
        <v>1167.9948748835998</v>
      </c>
    </row>
    <row r="26" spans="1:15" x14ac:dyDescent="0.25">
      <c r="A26" s="8">
        <v>17</v>
      </c>
      <c r="B26" s="14">
        <v>10.895849999999999</v>
      </c>
      <c r="C26" s="14">
        <v>10.926069999999999</v>
      </c>
      <c r="D26" s="13">
        <v>34.001489999999997</v>
      </c>
      <c r="E26" s="13">
        <v>34.346469999999997</v>
      </c>
      <c r="F26" s="13">
        <v>23.447800000000001</v>
      </c>
      <c r="G26" s="14">
        <f t="shared" si="6"/>
        <v>10.910959999999999</v>
      </c>
      <c r="H26" s="24">
        <f t="shared" si="7"/>
        <v>34.17398</v>
      </c>
      <c r="I26" s="35">
        <f t="shared" si="8"/>
        <v>372.87092882079997</v>
      </c>
      <c r="J26" s="40">
        <f t="shared" si="9"/>
        <v>1167.8609090404</v>
      </c>
      <c r="L26" s="22"/>
      <c r="M26" s="22"/>
      <c r="N26" s="22"/>
      <c r="O26" s="22"/>
    </row>
    <row r="27" spans="1:15" x14ac:dyDescent="0.25">
      <c r="A27" s="8">
        <v>18</v>
      </c>
      <c r="B27" s="14">
        <v>10.90479</v>
      </c>
      <c r="C27" s="14">
        <v>10.93064</v>
      </c>
      <c r="D27" s="13">
        <v>34.425899999999999</v>
      </c>
      <c r="E27" s="13">
        <v>34.789790000000004</v>
      </c>
      <c r="F27" s="13">
        <v>23.439679999999999</v>
      </c>
      <c r="G27" s="14">
        <f t="shared" si="6"/>
        <v>10.917715000000001</v>
      </c>
      <c r="H27" s="24">
        <f t="shared" si="7"/>
        <v>34.607844999999998</v>
      </c>
      <c r="I27" s="35">
        <f t="shared" si="8"/>
        <v>377.83858847417503</v>
      </c>
      <c r="J27" s="40">
        <f t="shared" si="9"/>
        <v>1197.7029355440247</v>
      </c>
      <c r="L27" s="22"/>
      <c r="M27" s="22"/>
      <c r="N27" s="22"/>
      <c r="O27" s="22"/>
    </row>
    <row r="28" spans="1:15" x14ac:dyDescent="0.25">
      <c r="A28" s="8">
        <v>19</v>
      </c>
      <c r="B28" s="13">
        <v>10.916650000000001</v>
      </c>
      <c r="C28" s="13">
        <v>10.944559999999999</v>
      </c>
      <c r="D28" s="13">
        <v>34.856540000000003</v>
      </c>
      <c r="E28" s="13">
        <v>35.216200000000001</v>
      </c>
      <c r="F28" s="13">
        <v>23.444479999999999</v>
      </c>
      <c r="G28" s="14">
        <f t="shared" si="6"/>
        <v>10.930605</v>
      </c>
      <c r="H28" s="24">
        <f t="shared" si="7"/>
        <v>35.036370000000005</v>
      </c>
      <c r="I28" s="35">
        <f t="shared" si="8"/>
        <v>382.96872110385004</v>
      </c>
      <c r="J28" s="40">
        <f t="shared" si="9"/>
        <v>1227.5472227769003</v>
      </c>
      <c r="L28" s="22"/>
      <c r="M28" s="22"/>
      <c r="N28" s="22"/>
      <c r="O28" s="22"/>
    </row>
    <row r="29" spans="1:15" x14ac:dyDescent="0.25">
      <c r="A29" s="8">
        <v>20</v>
      </c>
      <c r="B29" s="13">
        <v>10.91916</v>
      </c>
      <c r="C29" s="13">
        <v>10.94453</v>
      </c>
      <c r="D29" s="13">
        <v>34.955730000000003</v>
      </c>
      <c r="E29" s="13">
        <v>35.331330000000001</v>
      </c>
      <c r="F29" s="13">
        <v>23.445250000000001</v>
      </c>
      <c r="G29" s="14">
        <f t="shared" ref="G29:G36" si="10">AVERAGE(B29:C29)</f>
        <v>10.931844999999999</v>
      </c>
      <c r="H29" s="24">
        <f t="shared" ref="H29:H36" si="11">AVERAGE(D29:E29)</f>
        <v>35.143529999999998</v>
      </c>
      <c r="I29" s="35">
        <f t="shared" ref="I29:I36" si="12">G29*H29</f>
        <v>384.18362271284997</v>
      </c>
      <c r="J29" s="40">
        <f t="shared" ref="J29:J36" si="13">H29^2</f>
        <v>1235.0677008608998</v>
      </c>
      <c r="L29" s="22"/>
      <c r="M29" s="22"/>
      <c r="N29" s="22"/>
      <c r="O29" s="22"/>
    </row>
    <row r="30" spans="1:15" x14ac:dyDescent="0.25">
      <c r="A30" s="8">
        <v>21</v>
      </c>
      <c r="B30" s="14">
        <v>10.92525</v>
      </c>
      <c r="C30" s="14">
        <v>10.94402</v>
      </c>
      <c r="D30" s="14">
        <v>34.947360000000003</v>
      </c>
      <c r="E30" s="14">
        <v>35.311999999999998</v>
      </c>
      <c r="F30" s="14">
        <v>23.443390000000001</v>
      </c>
      <c r="G30" s="14">
        <f t="shared" si="10"/>
        <v>10.934635</v>
      </c>
      <c r="H30" s="24">
        <f t="shared" si="11"/>
        <v>35.12968</v>
      </c>
      <c r="I30" s="35">
        <f t="shared" si="12"/>
        <v>384.13022846680002</v>
      </c>
      <c r="J30" s="40">
        <f t="shared" si="13"/>
        <v>1234.0944169024001</v>
      </c>
      <c r="L30" s="22"/>
      <c r="M30" s="22"/>
      <c r="N30" s="22"/>
      <c r="O30" s="22"/>
    </row>
    <row r="31" spans="1:15" x14ac:dyDescent="0.25">
      <c r="A31" s="8">
        <v>22</v>
      </c>
      <c r="B31" s="14">
        <v>10.91821</v>
      </c>
      <c r="C31" s="14">
        <v>10.951840000000001</v>
      </c>
      <c r="D31" s="14">
        <v>34.937660000000001</v>
      </c>
      <c r="E31" s="14">
        <v>35.300719999999998</v>
      </c>
      <c r="F31" s="14">
        <v>23.437529999999999</v>
      </c>
      <c r="G31" s="14">
        <f t="shared" si="10"/>
        <v>10.935025</v>
      </c>
      <c r="H31" s="24">
        <f t="shared" si="11"/>
        <v>35.119190000000003</v>
      </c>
      <c r="I31" s="35">
        <f t="shared" si="12"/>
        <v>384.02922062975</v>
      </c>
      <c r="J31" s="40">
        <f t="shared" si="13"/>
        <v>1233.3575062561001</v>
      </c>
      <c r="L31" s="22"/>
      <c r="M31" s="22"/>
      <c r="N31" s="22"/>
      <c r="O31" s="22"/>
    </row>
    <row r="32" spans="1:15" x14ac:dyDescent="0.25">
      <c r="A32" s="8">
        <v>23</v>
      </c>
      <c r="B32" s="14">
        <v>10.91957</v>
      </c>
      <c r="C32" s="14">
        <v>10.94406</v>
      </c>
      <c r="D32" s="14">
        <v>34.930309999999999</v>
      </c>
      <c r="E32" s="14">
        <v>35.293999999999997</v>
      </c>
      <c r="F32" s="14">
        <v>23.434170000000002</v>
      </c>
      <c r="G32" s="14">
        <f t="shared" si="10"/>
        <v>10.931815</v>
      </c>
      <c r="H32" s="24">
        <f t="shared" si="11"/>
        <v>35.112155000000001</v>
      </c>
      <c r="I32" s="35">
        <f t="shared" si="12"/>
        <v>383.83958271132502</v>
      </c>
      <c r="J32" s="40">
        <f t="shared" si="13"/>
        <v>1232.863428744025</v>
      </c>
      <c r="L32" s="22"/>
      <c r="M32" s="22"/>
      <c r="N32" s="22"/>
      <c r="O32" s="22"/>
    </row>
    <row r="33" spans="1:15" x14ac:dyDescent="0.25">
      <c r="A33" s="8">
        <v>24</v>
      </c>
      <c r="B33" s="14">
        <v>10.917120000000001</v>
      </c>
      <c r="C33" s="14">
        <v>10.948460000000001</v>
      </c>
      <c r="D33" s="14">
        <v>34.900170000000003</v>
      </c>
      <c r="E33" s="14">
        <v>35.25018</v>
      </c>
      <c r="F33" s="14">
        <v>23.42653</v>
      </c>
      <c r="G33" s="14">
        <f t="shared" si="10"/>
        <v>10.932790000000001</v>
      </c>
      <c r="H33" s="24">
        <f t="shared" si="11"/>
        <v>35.075175000000002</v>
      </c>
      <c r="I33" s="35">
        <f t="shared" si="12"/>
        <v>383.46952248825005</v>
      </c>
      <c r="J33" s="40">
        <f t="shared" si="13"/>
        <v>1230.2679012806252</v>
      </c>
      <c r="L33" s="22"/>
      <c r="M33" s="22"/>
      <c r="N33" s="22"/>
      <c r="O33" s="22"/>
    </row>
    <row r="34" spans="1:15" x14ac:dyDescent="0.25">
      <c r="A34" s="8">
        <v>25</v>
      </c>
      <c r="B34" s="14">
        <v>10.919090000000001</v>
      </c>
      <c r="C34" s="14">
        <v>10.95486</v>
      </c>
      <c r="D34" s="14">
        <v>34.942120000000003</v>
      </c>
      <c r="E34" s="14">
        <v>35.310110000000002</v>
      </c>
      <c r="F34" s="14">
        <v>23.427289999999999</v>
      </c>
      <c r="G34" s="14">
        <f t="shared" si="10"/>
        <v>10.936975</v>
      </c>
      <c r="H34" s="24">
        <f t="shared" si="11"/>
        <v>35.126114999999999</v>
      </c>
      <c r="I34" s="35">
        <f t="shared" si="12"/>
        <v>384.17344160212502</v>
      </c>
      <c r="J34" s="40">
        <f t="shared" si="13"/>
        <v>1233.843954993225</v>
      </c>
      <c r="L34" s="22"/>
      <c r="M34" s="22"/>
      <c r="N34" s="22"/>
      <c r="O34" s="22"/>
    </row>
    <row r="35" spans="1:15" x14ac:dyDescent="0.25">
      <c r="A35" s="8">
        <v>26</v>
      </c>
      <c r="B35" s="14">
        <v>10.92637</v>
      </c>
      <c r="C35" s="14">
        <v>10.95745</v>
      </c>
      <c r="D35" s="14">
        <v>35.688769999999998</v>
      </c>
      <c r="E35" s="14">
        <v>36.011600000000001</v>
      </c>
      <c r="F35" s="14">
        <v>23.509640000000001</v>
      </c>
      <c r="G35" s="14">
        <f t="shared" si="10"/>
        <v>10.94191</v>
      </c>
      <c r="H35" s="24">
        <f t="shared" si="11"/>
        <v>35.850184999999996</v>
      </c>
      <c r="I35" s="35">
        <f t="shared" si="12"/>
        <v>392.26949775334998</v>
      </c>
      <c r="J35" s="40">
        <f t="shared" si="13"/>
        <v>1285.2357645342247</v>
      </c>
      <c r="L35" s="22"/>
      <c r="M35" s="22"/>
      <c r="N35" s="22"/>
      <c r="O35" s="22"/>
    </row>
    <row r="36" spans="1:15" x14ac:dyDescent="0.25">
      <c r="A36" s="8">
        <v>27</v>
      </c>
      <c r="B36" s="14">
        <v>10.95134</v>
      </c>
      <c r="C36" s="14">
        <v>10.97085</v>
      </c>
      <c r="D36" s="14">
        <v>36.195050000000002</v>
      </c>
      <c r="E36" s="14">
        <v>36.530920000000002</v>
      </c>
      <c r="F36" s="14">
        <v>23.698129999999999</v>
      </c>
      <c r="G36" s="14">
        <f t="shared" si="10"/>
        <v>10.961095</v>
      </c>
      <c r="H36" s="24">
        <f t="shared" si="11"/>
        <v>36.362985000000002</v>
      </c>
      <c r="I36" s="35">
        <f t="shared" si="12"/>
        <v>398.57813306857503</v>
      </c>
      <c r="J36" s="40">
        <f t="shared" si="13"/>
        <v>1322.266678110225</v>
      </c>
      <c r="L36" s="22"/>
      <c r="M36" s="22"/>
      <c r="N36" s="22"/>
      <c r="O36" s="22"/>
    </row>
    <row r="37" spans="1:15" x14ac:dyDescent="0.25">
      <c r="A37" s="8">
        <v>28</v>
      </c>
      <c r="B37" s="14">
        <v>10.954029999999999</v>
      </c>
      <c r="C37" s="14">
        <v>10.97761</v>
      </c>
      <c r="D37" s="14">
        <v>36.437069999999999</v>
      </c>
      <c r="E37" s="14">
        <v>36.784680000000002</v>
      </c>
      <c r="F37" s="14">
        <v>23.88307</v>
      </c>
      <c r="G37" s="14">
        <f t="shared" ref="G37:G45" si="14">AVERAGE(B37:C37)</f>
        <v>10.965820000000001</v>
      </c>
      <c r="H37" s="24">
        <f t="shared" ref="H37:H45" si="15">AVERAGE(D37:E37)</f>
        <v>36.610875</v>
      </c>
      <c r="I37" s="35">
        <f t="shared" ref="I37:I45" si="16">G37*H37</f>
        <v>401.46826529250001</v>
      </c>
      <c r="J37" s="40">
        <f t="shared" ref="J37:J45" si="17">H37^2</f>
        <v>1340.356168265625</v>
      </c>
      <c r="L37" s="22"/>
      <c r="M37" s="22"/>
      <c r="N37" s="22"/>
      <c r="O37" s="22"/>
    </row>
    <row r="38" spans="1:15" x14ac:dyDescent="0.25">
      <c r="A38" s="8">
        <v>29</v>
      </c>
      <c r="B38" s="14">
        <v>10.95476</v>
      </c>
      <c r="C38" s="14">
        <v>10.982670000000001</v>
      </c>
      <c r="D38" s="14">
        <v>36.62865</v>
      </c>
      <c r="E38" s="14">
        <v>36.955069999999999</v>
      </c>
      <c r="F38" s="14">
        <v>24.028870000000001</v>
      </c>
      <c r="G38" s="14">
        <f t="shared" si="14"/>
        <v>10.968715</v>
      </c>
      <c r="H38" s="24">
        <f t="shared" si="15"/>
        <v>36.79186</v>
      </c>
      <c r="I38" s="35">
        <f t="shared" si="16"/>
        <v>403.5594266599</v>
      </c>
      <c r="J38" s="40">
        <f t="shared" si="17"/>
        <v>1353.6409622596</v>
      </c>
      <c r="L38" s="22"/>
      <c r="M38" s="22"/>
      <c r="N38" s="22"/>
      <c r="O38" s="22"/>
    </row>
    <row r="39" spans="1:15" x14ac:dyDescent="0.25">
      <c r="A39" s="8">
        <v>30</v>
      </c>
      <c r="B39" s="14">
        <v>10.96062</v>
      </c>
      <c r="C39" s="14">
        <v>10.987120000000001</v>
      </c>
      <c r="D39" s="14">
        <v>36.68038</v>
      </c>
      <c r="E39" s="14">
        <v>37.036810000000003</v>
      </c>
      <c r="F39" s="14">
        <v>24.204260000000001</v>
      </c>
      <c r="G39" s="14">
        <f t="shared" si="14"/>
        <v>10.973870000000002</v>
      </c>
      <c r="H39" s="24">
        <f t="shared" si="15"/>
        <v>36.858595000000001</v>
      </c>
      <c r="I39" s="35">
        <f t="shared" si="16"/>
        <v>404.48142991265007</v>
      </c>
      <c r="J39" s="40">
        <f t="shared" si="17"/>
        <v>1358.556025374025</v>
      </c>
      <c r="L39" s="22"/>
      <c r="M39" s="22"/>
      <c r="N39" s="22"/>
      <c r="O39" s="22"/>
    </row>
    <row r="40" spans="1:15" x14ac:dyDescent="0.25">
      <c r="A40" s="8">
        <v>31</v>
      </c>
      <c r="B40" s="14">
        <v>10.958729999999999</v>
      </c>
      <c r="C40" s="14">
        <v>10.9894</v>
      </c>
      <c r="D40" s="14">
        <v>36.72992</v>
      </c>
      <c r="E40" s="14">
        <v>37.107289999999999</v>
      </c>
      <c r="F40" s="14">
        <v>24.311789999999998</v>
      </c>
      <c r="G40" s="14">
        <f t="shared" si="14"/>
        <v>10.974065</v>
      </c>
      <c r="H40" s="24">
        <f t="shared" si="15"/>
        <v>36.918604999999999</v>
      </c>
      <c r="I40" s="35">
        <f t="shared" si="16"/>
        <v>405.14717097932498</v>
      </c>
      <c r="J40" s="40">
        <f t="shared" si="17"/>
        <v>1362.983395146025</v>
      </c>
      <c r="L40" s="22"/>
      <c r="M40" s="22"/>
      <c r="N40" s="22"/>
      <c r="O40" s="22"/>
    </row>
    <row r="41" spans="1:15" x14ac:dyDescent="0.25">
      <c r="A41" s="8">
        <v>32</v>
      </c>
      <c r="B41" s="14">
        <v>10.961309999999999</v>
      </c>
      <c r="C41" s="14">
        <v>10.9863</v>
      </c>
      <c r="D41" s="14">
        <v>36.83278</v>
      </c>
      <c r="E41" s="14">
        <v>37.181759999999997</v>
      </c>
      <c r="F41" s="14">
        <v>24.42155</v>
      </c>
      <c r="G41" s="14">
        <f t="shared" si="14"/>
        <v>10.973804999999999</v>
      </c>
      <c r="H41" s="24">
        <f t="shared" si="15"/>
        <v>37.007269999999998</v>
      </c>
      <c r="I41" s="35">
        <f t="shared" si="16"/>
        <v>406.11056456234991</v>
      </c>
      <c r="J41" s="40">
        <f t="shared" si="17"/>
        <v>1369.5380328529</v>
      </c>
      <c r="L41" s="22"/>
      <c r="M41" s="22"/>
      <c r="N41" s="22"/>
      <c r="O41" s="22"/>
    </row>
    <row r="42" spans="1:15" x14ac:dyDescent="0.25">
      <c r="A42" s="8">
        <v>33</v>
      </c>
      <c r="B42" s="14">
        <v>10.96712</v>
      </c>
      <c r="C42" s="14">
        <v>10.990119999999999</v>
      </c>
      <c r="D42" s="14">
        <v>36.91337</v>
      </c>
      <c r="E42" s="14">
        <v>37.257429999999999</v>
      </c>
      <c r="F42" s="14">
        <v>24.521470000000001</v>
      </c>
      <c r="G42" s="14">
        <f t="shared" si="14"/>
        <v>10.978619999999999</v>
      </c>
      <c r="H42" s="24">
        <f t="shared" si="15"/>
        <v>37.0854</v>
      </c>
      <c r="I42" s="35">
        <f t="shared" si="16"/>
        <v>407.14651414799999</v>
      </c>
      <c r="J42" s="40">
        <f t="shared" si="17"/>
        <v>1375.3268931600001</v>
      </c>
      <c r="L42" s="22"/>
      <c r="M42" s="22"/>
      <c r="N42" s="22"/>
      <c r="O42" s="22"/>
    </row>
    <row r="43" spans="1:15" x14ac:dyDescent="0.25">
      <c r="A43" s="8">
        <v>34</v>
      </c>
      <c r="B43" s="14">
        <v>10.96884</v>
      </c>
      <c r="C43" s="14">
        <v>10.997439999999999</v>
      </c>
      <c r="D43" s="14">
        <v>37.020890000000001</v>
      </c>
      <c r="E43" s="14">
        <v>37.343919999999997</v>
      </c>
      <c r="F43" s="14">
        <v>24.585999999999999</v>
      </c>
      <c r="G43" s="14">
        <f t="shared" si="14"/>
        <v>10.983139999999999</v>
      </c>
      <c r="H43" s="24">
        <f t="shared" si="15"/>
        <v>37.182405000000003</v>
      </c>
      <c r="I43" s="35">
        <f t="shared" si="16"/>
        <v>408.37955965169999</v>
      </c>
      <c r="J43" s="40">
        <f t="shared" si="17"/>
        <v>1382.5312415840251</v>
      </c>
      <c r="L43" s="22"/>
      <c r="M43" s="22"/>
      <c r="N43" s="22"/>
      <c r="O43" s="22"/>
    </row>
    <row r="44" spans="1:15" x14ac:dyDescent="0.25">
      <c r="A44" s="8">
        <v>35</v>
      </c>
      <c r="B44" s="14">
        <v>10.96799</v>
      </c>
      <c r="C44" s="14">
        <v>10.9961</v>
      </c>
      <c r="D44" s="14">
        <v>37.096040000000002</v>
      </c>
      <c r="E44" s="14">
        <v>37.411619999999999</v>
      </c>
      <c r="F44" s="14">
        <v>24.645060000000001</v>
      </c>
      <c r="G44" s="14">
        <f t="shared" si="14"/>
        <v>10.982044999999999</v>
      </c>
      <c r="H44" s="24">
        <f t="shared" si="15"/>
        <v>37.253830000000001</v>
      </c>
      <c r="I44" s="35">
        <f t="shared" si="16"/>
        <v>409.12323748234996</v>
      </c>
      <c r="J44" s="40">
        <f t="shared" si="17"/>
        <v>1387.8478496689002</v>
      </c>
      <c r="L44" s="22"/>
      <c r="M44" s="22"/>
      <c r="N44" s="22"/>
      <c r="O44" s="22"/>
    </row>
    <row r="45" spans="1:15" x14ac:dyDescent="0.25">
      <c r="A45" s="8">
        <v>36</v>
      </c>
      <c r="B45" s="14">
        <v>10.96556</v>
      </c>
      <c r="C45" s="14">
        <v>10.996880000000001</v>
      </c>
      <c r="D45" s="14">
        <v>37.112369999999999</v>
      </c>
      <c r="E45" s="14">
        <v>37.465069999999997</v>
      </c>
      <c r="F45" s="14">
        <v>24.714659999999999</v>
      </c>
      <c r="G45" s="14">
        <f t="shared" si="14"/>
        <v>10.98122</v>
      </c>
      <c r="H45" s="24">
        <f t="shared" si="15"/>
        <v>37.288719999999998</v>
      </c>
      <c r="I45" s="35">
        <f t="shared" si="16"/>
        <v>409.47563783840002</v>
      </c>
      <c r="J45" s="40">
        <f t="shared" si="17"/>
        <v>1390.4486392383999</v>
      </c>
      <c r="L45" s="22"/>
      <c r="M45" s="22"/>
      <c r="N45" s="22"/>
      <c r="O45" s="22"/>
    </row>
    <row r="46" spans="1:15" x14ac:dyDescent="0.25">
      <c r="A46" s="8">
        <v>37</v>
      </c>
      <c r="B46" s="14">
        <v>10.991429999999999</v>
      </c>
      <c r="C46" s="14">
        <v>11.018700000000001</v>
      </c>
      <c r="D46" s="14">
        <v>37.757779999999997</v>
      </c>
      <c r="E46" s="14">
        <v>38.192079999999997</v>
      </c>
      <c r="F46" s="14">
        <v>24.236689999999999</v>
      </c>
      <c r="G46" s="14">
        <f t="shared" ref="G46:G74" si="18">AVERAGE(B46:C46)</f>
        <v>11.005065</v>
      </c>
      <c r="H46" s="24">
        <f t="shared" ref="H46:H74" si="19">AVERAGE(D46:E46)</f>
        <v>37.974930000000001</v>
      </c>
      <c r="I46" s="35">
        <f t="shared" ref="I46:I74" si="20">G46*H46</f>
        <v>417.91657302045002</v>
      </c>
      <c r="J46" s="40">
        <f t="shared" ref="J46:J74" si="21">H46^2</f>
        <v>1442.0953085049</v>
      </c>
      <c r="L46" s="22"/>
      <c r="M46" s="22"/>
      <c r="N46" s="22"/>
      <c r="O46" s="22"/>
    </row>
    <row r="47" spans="1:15" x14ac:dyDescent="0.25">
      <c r="A47" s="8">
        <v>38</v>
      </c>
      <c r="B47" s="23">
        <v>10.98258</v>
      </c>
      <c r="C47" s="23">
        <v>11.015689999999999</v>
      </c>
      <c r="D47" s="23">
        <v>37.639220000000002</v>
      </c>
      <c r="E47" s="23">
        <v>38.000959999999999</v>
      </c>
      <c r="F47" s="23">
        <v>24.130220000000001</v>
      </c>
      <c r="G47" s="14">
        <f t="shared" si="18"/>
        <v>10.999134999999999</v>
      </c>
      <c r="H47" s="24">
        <f t="shared" si="19"/>
        <v>37.82009</v>
      </c>
      <c r="I47" s="35">
        <f t="shared" si="20"/>
        <v>415.98827562214996</v>
      </c>
      <c r="J47" s="40">
        <f t="shared" si="21"/>
        <v>1430.3592076081</v>
      </c>
      <c r="L47" s="22"/>
      <c r="M47" s="22"/>
      <c r="N47" s="22"/>
      <c r="O47" s="22"/>
    </row>
    <row r="48" spans="1:15" x14ac:dyDescent="0.25">
      <c r="A48" s="8">
        <v>39</v>
      </c>
      <c r="B48" s="23">
        <v>10.986510000000001</v>
      </c>
      <c r="C48" s="23">
        <v>11.01671</v>
      </c>
      <c r="D48" s="23">
        <v>37.674300000000002</v>
      </c>
      <c r="E48" s="23">
        <v>37.994019999999999</v>
      </c>
      <c r="F48" s="23">
        <v>24.036670000000001</v>
      </c>
      <c r="G48" s="14">
        <f t="shared" si="18"/>
        <v>11.001609999999999</v>
      </c>
      <c r="H48" s="24">
        <f t="shared" si="19"/>
        <v>37.834159999999997</v>
      </c>
      <c r="I48" s="35">
        <f t="shared" si="20"/>
        <v>416.23667299759995</v>
      </c>
      <c r="J48" s="40">
        <f t="shared" si="21"/>
        <v>1431.4236629055997</v>
      </c>
      <c r="L48" s="22"/>
      <c r="M48" s="22"/>
      <c r="N48" s="22"/>
      <c r="O48" s="22"/>
    </row>
    <row r="49" spans="1:15" x14ac:dyDescent="0.25">
      <c r="A49" s="8">
        <v>40</v>
      </c>
      <c r="B49" s="23">
        <v>10.98165</v>
      </c>
      <c r="C49" s="23">
        <v>11.01038</v>
      </c>
      <c r="D49" s="23">
        <v>37.760339999999999</v>
      </c>
      <c r="E49" s="23">
        <v>38.026719999999997</v>
      </c>
      <c r="F49" s="23">
        <v>23.950990000000001</v>
      </c>
      <c r="G49" s="14">
        <f t="shared" si="18"/>
        <v>10.996015</v>
      </c>
      <c r="H49" s="24">
        <f t="shared" si="19"/>
        <v>37.893529999999998</v>
      </c>
      <c r="I49" s="35">
        <f t="shared" si="20"/>
        <v>416.67782428294998</v>
      </c>
      <c r="J49" s="40">
        <f t="shared" si="21"/>
        <v>1435.9196158609</v>
      </c>
      <c r="L49" s="22"/>
      <c r="M49" s="22"/>
      <c r="N49" s="22"/>
      <c r="O49" s="22"/>
    </row>
    <row r="50" spans="1:15" x14ac:dyDescent="0.25">
      <c r="A50" s="8">
        <v>41</v>
      </c>
      <c r="B50" s="23">
        <v>10.991350000000001</v>
      </c>
      <c r="C50" s="23">
        <v>11.010619999999999</v>
      </c>
      <c r="D50" s="23">
        <v>37.870269999999998</v>
      </c>
      <c r="E50" s="23">
        <v>38.101239999999997</v>
      </c>
      <c r="F50" s="23">
        <v>23.88862</v>
      </c>
      <c r="G50" s="14">
        <f t="shared" si="18"/>
        <v>11.000985</v>
      </c>
      <c r="H50" s="24">
        <f t="shared" si="19"/>
        <v>37.985754999999997</v>
      </c>
      <c r="I50" s="35">
        <f t="shared" si="20"/>
        <v>417.88072096867495</v>
      </c>
      <c r="J50" s="40">
        <f t="shared" si="21"/>
        <v>1442.9175829200249</v>
      </c>
      <c r="L50" s="22"/>
      <c r="M50" s="22"/>
      <c r="N50" s="22"/>
      <c r="O50" s="22"/>
    </row>
    <row r="51" spans="1:15" x14ac:dyDescent="0.25">
      <c r="A51" s="8">
        <v>42</v>
      </c>
      <c r="B51" s="23">
        <v>10.996549999999999</v>
      </c>
      <c r="C51" s="23">
        <v>11.021890000000001</v>
      </c>
      <c r="D51" s="23">
        <v>37.839419999999997</v>
      </c>
      <c r="E51" s="23">
        <v>38.0717</v>
      </c>
      <c r="F51" s="23">
        <v>23.82441</v>
      </c>
      <c r="G51" s="14">
        <f t="shared" si="18"/>
        <v>11.009219999999999</v>
      </c>
      <c r="H51" s="24">
        <f t="shared" si="19"/>
        <v>37.955559999999998</v>
      </c>
      <c r="I51" s="35">
        <f t="shared" si="20"/>
        <v>417.86111026319998</v>
      </c>
      <c r="J51" s="40">
        <f t="shared" si="21"/>
        <v>1440.6245349136</v>
      </c>
    </row>
    <row r="52" spans="1:15" x14ac:dyDescent="0.25">
      <c r="A52" s="8">
        <v>43</v>
      </c>
      <c r="B52" s="23">
        <v>10.991239999999999</v>
      </c>
      <c r="C52" s="23">
        <v>11.006349999999999</v>
      </c>
      <c r="D52" s="23">
        <v>37.824530000000003</v>
      </c>
      <c r="E52" s="23">
        <v>38.053530000000002</v>
      </c>
      <c r="F52" s="23">
        <v>23.766929999999999</v>
      </c>
      <c r="G52" s="14">
        <f t="shared" si="18"/>
        <v>10.998794999999999</v>
      </c>
      <c r="H52" s="24">
        <f t="shared" si="19"/>
        <v>37.939030000000002</v>
      </c>
      <c r="I52" s="35">
        <f t="shared" si="20"/>
        <v>417.28361346884998</v>
      </c>
      <c r="J52" s="40">
        <f t="shared" si="21"/>
        <v>1439.3699973409002</v>
      </c>
    </row>
    <row r="53" spans="1:15" x14ac:dyDescent="0.25">
      <c r="A53" s="8">
        <v>44</v>
      </c>
      <c r="B53" s="23">
        <v>10.99272</v>
      </c>
      <c r="C53" s="23">
        <v>11.0238</v>
      </c>
      <c r="D53" s="23">
        <v>37.828209999999999</v>
      </c>
      <c r="E53" s="23">
        <v>38.01923</v>
      </c>
      <c r="F53" s="23">
        <v>23.715900000000001</v>
      </c>
      <c r="G53" s="14">
        <f t="shared" si="18"/>
        <v>11.00826</v>
      </c>
      <c r="H53" s="24">
        <f t="shared" si="19"/>
        <v>37.923720000000003</v>
      </c>
      <c r="I53" s="35">
        <f t="shared" si="20"/>
        <v>417.47416992720002</v>
      </c>
      <c r="J53" s="40">
        <f t="shared" si="21"/>
        <v>1438.2085386384001</v>
      </c>
    </row>
    <row r="54" spans="1:15" x14ac:dyDescent="0.25">
      <c r="A54" s="8">
        <v>45</v>
      </c>
      <c r="B54" s="23">
        <v>10.989409999999999</v>
      </c>
      <c r="C54" s="23">
        <v>11.0091</v>
      </c>
      <c r="D54" s="23">
        <v>37.718600000000002</v>
      </c>
      <c r="E54" s="23">
        <v>37.964170000000003</v>
      </c>
      <c r="F54" s="23">
        <v>23.658249999999999</v>
      </c>
      <c r="G54" s="14">
        <f t="shared" si="18"/>
        <v>10.999255</v>
      </c>
      <c r="H54" s="24">
        <f t="shared" si="19"/>
        <v>37.841385000000002</v>
      </c>
      <c r="I54" s="35">
        <f t="shared" si="20"/>
        <v>416.22704316817504</v>
      </c>
      <c r="J54" s="40">
        <f t="shared" si="21"/>
        <v>1431.9704187182251</v>
      </c>
    </row>
    <row r="55" spans="1:15" x14ac:dyDescent="0.25">
      <c r="A55" s="8"/>
      <c r="B55" s="23">
        <v>10.986409999999999</v>
      </c>
      <c r="C55" s="23">
        <v>11.009679999999999</v>
      </c>
      <c r="D55" s="23">
        <v>37.592649999999999</v>
      </c>
      <c r="E55" s="23">
        <v>37.878790000000002</v>
      </c>
      <c r="F55" s="23">
        <v>23.619779999999999</v>
      </c>
      <c r="G55" s="14">
        <f t="shared" si="18"/>
        <v>10.998044999999999</v>
      </c>
      <c r="H55" s="24">
        <f t="shared" si="19"/>
        <v>37.735720000000001</v>
      </c>
      <c r="I55" s="35">
        <f t="shared" si="20"/>
        <v>415.01914666739998</v>
      </c>
      <c r="J55" s="40">
        <f t="shared" si="21"/>
        <v>1423.9845639184</v>
      </c>
    </row>
    <row r="56" spans="1:15" x14ac:dyDescent="0.25">
      <c r="A56" s="8"/>
      <c r="B56" s="23">
        <v>10.981669999999999</v>
      </c>
      <c r="C56" s="23">
        <v>11.00638</v>
      </c>
      <c r="D56" s="23">
        <v>37.536340000000003</v>
      </c>
      <c r="E56" s="23">
        <v>37.784120000000001</v>
      </c>
      <c r="F56" s="23">
        <v>23.578710000000001</v>
      </c>
      <c r="G56" s="14">
        <f t="shared" si="18"/>
        <v>10.994025000000001</v>
      </c>
      <c r="H56" s="24">
        <f t="shared" si="19"/>
        <v>37.660229999999999</v>
      </c>
      <c r="I56" s="35">
        <f t="shared" si="20"/>
        <v>414.03751012575003</v>
      </c>
      <c r="J56" s="40">
        <f t="shared" si="21"/>
        <v>1418.2929236528998</v>
      </c>
    </row>
    <row r="57" spans="1:15" x14ac:dyDescent="0.25">
      <c r="A57" s="8"/>
      <c r="B57" s="23">
        <v>10.98573</v>
      </c>
      <c r="C57" s="23">
        <v>11.00567</v>
      </c>
      <c r="D57" s="23">
        <v>37.58372</v>
      </c>
      <c r="E57" s="23">
        <v>37.849850000000004</v>
      </c>
      <c r="F57" s="23">
        <v>23.53877</v>
      </c>
      <c r="G57" s="14">
        <f t="shared" si="18"/>
        <v>10.995699999999999</v>
      </c>
      <c r="H57" s="24">
        <f t="shared" si="19"/>
        <v>37.716785000000002</v>
      </c>
      <c r="I57" s="35">
        <f t="shared" si="20"/>
        <v>414.72245282450001</v>
      </c>
      <c r="J57" s="40">
        <f t="shared" si="21"/>
        <v>1422.5558707362252</v>
      </c>
    </row>
    <row r="58" spans="1:15" x14ac:dyDescent="0.25">
      <c r="A58" s="8"/>
      <c r="B58" s="23">
        <v>10.97902</v>
      </c>
      <c r="C58" s="23">
        <v>11.01233</v>
      </c>
      <c r="D58" s="23">
        <v>37.500979999999998</v>
      </c>
      <c r="E58" s="23">
        <v>37.858089999999997</v>
      </c>
      <c r="F58" s="23">
        <v>23.572949999999999</v>
      </c>
      <c r="G58" s="14">
        <f t="shared" si="18"/>
        <v>10.995675</v>
      </c>
      <c r="H58" s="24">
        <f t="shared" si="19"/>
        <v>37.679535000000001</v>
      </c>
      <c r="I58" s="35">
        <f t="shared" si="20"/>
        <v>414.31192101112504</v>
      </c>
      <c r="J58" s="40">
        <f t="shared" si="21"/>
        <v>1419.7473578162251</v>
      </c>
    </row>
    <row r="59" spans="1:15" x14ac:dyDescent="0.25">
      <c r="A59" s="8"/>
      <c r="B59" s="23">
        <v>10.990919999999999</v>
      </c>
      <c r="C59" s="23">
        <v>11.014239999999999</v>
      </c>
      <c r="D59" s="23">
        <v>37.37961</v>
      </c>
      <c r="E59" s="23">
        <v>37.855719999999998</v>
      </c>
      <c r="F59" s="23">
        <v>23.706579999999999</v>
      </c>
      <c r="G59" s="14">
        <f t="shared" si="18"/>
        <v>11.002579999999998</v>
      </c>
      <c r="H59" s="24">
        <f t="shared" si="19"/>
        <v>37.617665000000002</v>
      </c>
      <c r="I59" s="35">
        <f t="shared" si="20"/>
        <v>413.89136857569997</v>
      </c>
      <c r="J59" s="40">
        <f t="shared" si="21"/>
        <v>1415.0887200522252</v>
      </c>
    </row>
    <row r="60" spans="1:15" x14ac:dyDescent="0.25">
      <c r="A60" s="8"/>
      <c r="B60" s="23">
        <v>10.97376</v>
      </c>
      <c r="C60" s="23">
        <v>11.01028</v>
      </c>
      <c r="D60" s="23">
        <v>37.28781</v>
      </c>
      <c r="E60" s="23">
        <v>37.724719999999998</v>
      </c>
      <c r="F60" s="23">
        <v>23.72063</v>
      </c>
      <c r="G60" s="14">
        <f t="shared" si="18"/>
        <v>10.99202</v>
      </c>
      <c r="H60" s="24">
        <f t="shared" si="19"/>
        <v>37.506264999999999</v>
      </c>
      <c r="I60" s="35">
        <f t="shared" si="20"/>
        <v>412.26961500530001</v>
      </c>
      <c r="J60" s="40">
        <f t="shared" si="21"/>
        <v>1406.719914250225</v>
      </c>
    </row>
    <row r="61" spans="1:15" x14ac:dyDescent="0.25">
      <c r="A61" s="8"/>
      <c r="B61" s="23">
        <v>10.978</v>
      </c>
      <c r="C61" s="23">
        <v>11.002330000000001</v>
      </c>
      <c r="D61" s="23">
        <v>37.439700000000002</v>
      </c>
      <c r="E61" s="23">
        <v>37.77355</v>
      </c>
      <c r="F61" s="23">
        <v>23.66189</v>
      </c>
      <c r="G61" s="14">
        <f t="shared" si="18"/>
        <v>10.990165000000001</v>
      </c>
      <c r="H61" s="24">
        <f t="shared" si="19"/>
        <v>37.606625000000001</v>
      </c>
      <c r="I61" s="35">
        <f t="shared" si="20"/>
        <v>413.30301384312503</v>
      </c>
      <c r="J61" s="40">
        <f t="shared" si="21"/>
        <v>1414.2582438906252</v>
      </c>
    </row>
    <row r="62" spans="1:15" x14ac:dyDescent="0.25">
      <c r="A62" s="8"/>
      <c r="B62" s="23">
        <v>10.983309999999999</v>
      </c>
      <c r="C62" s="23">
        <v>11.00953</v>
      </c>
      <c r="D62" s="23">
        <v>37.48312</v>
      </c>
      <c r="E62" s="23">
        <v>37.780169999999998</v>
      </c>
      <c r="F62" s="23">
        <v>23.60266</v>
      </c>
      <c r="G62" s="14">
        <f t="shared" si="18"/>
        <v>10.996420000000001</v>
      </c>
      <c r="H62" s="24">
        <f t="shared" si="19"/>
        <v>37.631644999999999</v>
      </c>
      <c r="I62" s="35">
        <f t="shared" si="20"/>
        <v>413.81337371090001</v>
      </c>
      <c r="J62" s="40">
        <f t="shared" si="21"/>
        <v>1416.1407054060248</v>
      </c>
    </row>
    <row r="63" spans="1:15" x14ac:dyDescent="0.25">
      <c r="A63" s="8"/>
      <c r="B63" s="23">
        <v>10.980880000000001</v>
      </c>
      <c r="C63" s="23">
        <v>11</v>
      </c>
      <c r="D63" s="23">
        <v>37.44708</v>
      </c>
      <c r="E63" s="23">
        <v>37.773009999999999</v>
      </c>
      <c r="F63" s="23">
        <v>23.553840000000001</v>
      </c>
      <c r="G63" s="14">
        <f t="shared" si="18"/>
        <v>10.99044</v>
      </c>
      <c r="H63" s="24">
        <f t="shared" si="19"/>
        <v>37.610045</v>
      </c>
      <c r="I63" s="35">
        <f t="shared" si="20"/>
        <v>413.35094296979997</v>
      </c>
      <c r="J63" s="40">
        <f t="shared" si="21"/>
        <v>1414.515484902025</v>
      </c>
    </row>
    <row r="64" spans="1:15" x14ac:dyDescent="0.25">
      <c r="A64" s="8"/>
      <c r="B64" s="23">
        <v>10.980729999999999</v>
      </c>
      <c r="C64" s="23">
        <v>11.0036</v>
      </c>
      <c r="D64" s="23">
        <v>37.312480000000001</v>
      </c>
      <c r="E64" s="23">
        <v>37.649290000000001</v>
      </c>
      <c r="F64" s="23">
        <v>23.51362</v>
      </c>
      <c r="G64" s="14">
        <f t="shared" si="18"/>
        <v>10.992165</v>
      </c>
      <c r="H64" s="24">
        <f t="shared" si="19"/>
        <v>37.480885000000001</v>
      </c>
      <c r="I64" s="35">
        <f t="shared" si="20"/>
        <v>411.99607226602501</v>
      </c>
      <c r="J64" s="40">
        <f t="shared" si="21"/>
        <v>1404.8167403832251</v>
      </c>
    </row>
    <row r="65" spans="1:10" x14ac:dyDescent="0.25">
      <c r="A65" s="8"/>
      <c r="B65" s="23">
        <v>10.978249999999999</v>
      </c>
      <c r="C65" s="23">
        <v>11.001569999999999</v>
      </c>
      <c r="D65" s="23">
        <v>37.346380000000003</v>
      </c>
      <c r="E65" s="23">
        <v>37.685360000000003</v>
      </c>
      <c r="F65" s="23">
        <v>23.480599999999999</v>
      </c>
      <c r="G65" s="14">
        <f t="shared" si="18"/>
        <v>10.989909999999998</v>
      </c>
      <c r="H65" s="24">
        <f t="shared" si="19"/>
        <v>37.515870000000007</v>
      </c>
      <c r="I65" s="35">
        <f t="shared" si="20"/>
        <v>412.29603487169999</v>
      </c>
      <c r="J65" s="40">
        <f t="shared" si="21"/>
        <v>1407.4405018569005</v>
      </c>
    </row>
    <row r="66" spans="1:10" x14ac:dyDescent="0.25">
      <c r="A66" s="8"/>
      <c r="B66" s="23">
        <v>10.978109999999999</v>
      </c>
      <c r="C66" s="23">
        <v>11.00581</v>
      </c>
      <c r="D66" s="23">
        <v>37.356969999999997</v>
      </c>
      <c r="E66" s="23">
        <v>37.701900000000002</v>
      </c>
      <c r="F66" s="23">
        <v>23.472380000000001</v>
      </c>
      <c r="G66" s="14">
        <f t="shared" si="18"/>
        <v>10.991959999999999</v>
      </c>
      <c r="H66" s="24">
        <f t="shared" si="19"/>
        <v>37.529434999999999</v>
      </c>
      <c r="I66" s="35">
        <f t="shared" si="20"/>
        <v>412.52204834259993</v>
      </c>
      <c r="J66" s="40">
        <f t="shared" si="21"/>
        <v>1408.4584914192249</v>
      </c>
    </row>
    <row r="67" spans="1:10" x14ac:dyDescent="0.25">
      <c r="A67" s="8"/>
      <c r="B67" s="23">
        <v>10.986190000000001</v>
      </c>
      <c r="C67" s="23">
        <v>11.013299999999999</v>
      </c>
      <c r="D67" s="23">
        <v>37.451090000000001</v>
      </c>
      <c r="E67" s="23">
        <v>37.782269999999997</v>
      </c>
      <c r="F67" s="23">
        <v>23.46997</v>
      </c>
      <c r="G67" s="14">
        <f t="shared" si="18"/>
        <v>10.999745000000001</v>
      </c>
      <c r="H67" s="24">
        <f t="shared" si="19"/>
        <v>37.616680000000002</v>
      </c>
      <c r="I67" s="35">
        <f t="shared" si="20"/>
        <v>413.77388774660005</v>
      </c>
      <c r="J67" s="40">
        <f t="shared" si="21"/>
        <v>1415.0146142224003</v>
      </c>
    </row>
    <row r="68" spans="1:10" x14ac:dyDescent="0.25">
      <c r="A68" s="8"/>
      <c r="B68" s="23">
        <v>10.974629999999999</v>
      </c>
      <c r="C68" s="23">
        <v>10.99901</v>
      </c>
      <c r="D68" s="23">
        <v>37.10371</v>
      </c>
      <c r="E68" s="23">
        <v>37.579219999999999</v>
      </c>
      <c r="F68" s="23">
        <v>23.46387</v>
      </c>
      <c r="G68" s="14">
        <f t="shared" si="18"/>
        <v>10.98682</v>
      </c>
      <c r="H68" s="24">
        <f t="shared" si="19"/>
        <v>37.341464999999999</v>
      </c>
      <c r="I68" s="35">
        <f t="shared" si="20"/>
        <v>410.26395449130001</v>
      </c>
      <c r="J68" s="40">
        <f t="shared" si="21"/>
        <v>1394.385008346225</v>
      </c>
    </row>
    <row r="69" spans="1:10" x14ac:dyDescent="0.25">
      <c r="A69" s="8"/>
      <c r="B69" s="23">
        <v>10.973330000000001</v>
      </c>
      <c r="C69" s="23">
        <v>10.99812</v>
      </c>
      <c r="D69" s="23">
        <v>36.98048</v>
      </c>
      <c r="E69" s="23">
        <v>37.464739999999999</v>
      </c>
      <c r="F69" s="23">
        <v>23.46059</v>
      </c>
      <c r="G69" s="14">
        <f t="shared" si="18"/>
        <v>10.985725</v>
      </c>
      <c r="H69" s="24">
        <f t="shared" si="19"/>
        <v>37.222610000000003</v>
      </c>
      <c r="I69" s="35">
        <f t="shared" si="20"/>
        <v>408.91735724225003</v>
      </c>
      <c r="J69" s="40">
        <f t="shared" si="21"/>
        <v>1385.5226952121002</v>
      </c>
    </row>
    <row r="70" spans="1:10" x14ac:dyDescent="0.25">
      <c r="A70" s="8"/>
      <c r="B70" s="23">
        <v>10.97241</v>
      </c>
      <c r="C70" s="23">
        <v>10.99799</v>
      </c>
      <c r="D70" s="23">
        <v>37.139499999999998</v>
      </c>
      <c r="E70" s="23">
        <v>37.528770000000002</v>
      </c>
      <c r="F70" s="23">
        <v>23.449259999999999</v>
      </c>
      <c r="G70" s="14">
        <f t="shared" si="18"/>
        <v>10.985199999999999</v>
      </c>
      <c r="H70" s="24">
        <f t="shared" si="19"/>
        <v>37.334135000000003</v>
      </c>
      <c r="I70" s="35">
        <f t="shared" si="20"/>
        <v>410.12293980200002</v>
      </c>
      <c r="J70" s="40">
        <f t="shared" si="21"/>
        <v>1393.8376361982253</v>
      </c>
    </row>
    <row r="71" spans="1:10" x14ac:dyDescent="0.25">
      <c r="A71" s="8"/>
      <c r="B71" s="23">
        <v>10.978059999999999</v>
      </c>
      <c r="C71" s="23">
        <v>10.9976</v>
      </c>
      <c r="D71" s="23">
        <v>37.009990000000002</v>
      </c>
      <c r="E71" s="23">
        <v>37.514699999999998</v>
      </c>
      <c r="F71" s="23">
        <v>23.44736</v>
      </c>
      <c r="G71" s="14">
        <f t="shared" si="18"/>
        <v>10.987829999999999</v>
      </c>
      <c r="H71" s="24">
        <f t="shared" si="19"/>
        <v>37.262344999999996</v>
      </c>
      <c r="I71" s="35">
        <f t="shared" si="20"/>
        <v>409.43231226134992</v>
      </c>
      <c r="J71" s="40">
        <f t="shared" si="21"/>
        <v>1388.4823548990248</v>
      </c>
    </row>
    <row r="72" spans="1:10" x14ac:dyDescent="0.25">
      <c r="A72" s="8"/>
      <c r="B72" s="23">
        <v>10.96503</v>
      </c>
      <c r="C72" s="23">
        <v>10.96697</v>
      </c>
      <c r="D72" s="23">
        <v>36.630789999999998</v>
      </c>
      <c r="E72" s="23">
        <v>37.277079999999998</v>
      </c>
      <c r="F72" s="23">
        <v>23.571290000000001</v>
      </c>
      <c r="G72" s="14">
        <f t="shared" si="18"/>
        <v>10.966000000000001</v>
      </c>
      <c r="H72" s="24">
        <f t="shared" si="19"/>
        <v>36.953935000000001</v>
      </c>
      <c r="I72" s="35">
        <f t="shared" si="20"/>
        <v>405.23685121000005</v>
      </c>
      <c r="J72" s="40">
        <f t="shared" si="21"/>
        <v>1365.593311984225</v>
      </c>
    </row>
    <row r="73" spans="1:10" x14ac:dyDescent="0.25">
      <c r="A73" s="8"/>
      <c r="B73" s="23">
        <v>10.971780000000001</v>
      </c>
      <c r="C73" s="23">
        <v>11.004989999999999</v>
      </c>
      <c r="D73" s="23">
        <v>37.08708</v>
      </c>
      <c r="E73" s="23">
        <v>37.696309999999997</v>
      </c>
      <c r="F73" s="23">
        <v>23.814820000000001</v>
      </c>
      <c r="G73" s="14">
        <f t="shared" si="18"/>
        <v>10.988385000000001</v>
      </c>
      <c r="H73" s="24">
        <f t="shared" si="19"/>
        <v>37.391694999999999</v>
      </c>
      <c r="I73" s="35">
        <f t="shared" si="20"/>
        <v>410.87434046257499</v>
      </c>
      <c r="J73" s="40">
        <f t="shared" si="21"/>
        <v>1398.138854973025</v>
      </c>
    </row>
    <row r="74" spans="1:10" x14ac:dyDescent="0.25">
      <c r="A74" s="8"/>
      <c r="B74" s="23">
        <v>10.979189999999999</v>
      </c>
      <c r="C74" s="23">
        <v>11.0025</v>
      </c>
      <c r="D74" s="23">
        <v>37.278030000000001</v>
      </c>
      <c r="E74" s="23">
        <v>37.906500000000001</v>
      </c>
      <c r="F74" s="23">
        <v>24.01821</v>
      </c>
      <c r="G74" s="14">
        <f t="shared" si="18"/>
        <v>10.990845</v>
      </c>
      <c r="H74" s="24">
        <f t="shared" si="19"/>
        <v>37.592264999999998</v>
      </c>
      <c r="I74" s="35">
        <f t="shared" si="20"/>
        <v>413.17075781392498</v>
      </c>
      <c r="J74" s="40">
        <f t="shared" si="21"/>
        <v>1413.1783878302249</v>
      </c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f>summary!B1</f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11.012134444444444</v>
      </c>
      <c r="C4" s="23">
        <f t="shared" si="0"/>
        <v>11.006454444444447</v>
      </c>
      <c r="D4" s="23">
        <f t="shared" si="0"/>
        <v>37.844167777777777</v>
      </c>
      <c r="E4" s="23">
        <f t="shared" si="0"/>
        <v>37.628533333333344</v>
      </c>
      <c r="F4" s="23">
        <f t="shared" si="0"/>
        <v>24.724508888888884</v>
      </c>
      <c r="G4" s="23">
        <f t="shared" si="0"/>
        <v>11.009294444444444</v>
      </c>
      <c r="H4" s="6">
        <f t="shared" si="0"/>
        <v>37.736350555555561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1.2285672662812708E-2</v>
      </c>
      <c r="C5" s="23">
        <f t="shared" si="1"/>
        <v>7.8692186891571418E-3</v>
      </c>
      <c r="D5" s="23">
        <f t="shared" si="1"/>
        <v>0.3074379018508358</v>
      </c>
      <c r="E5" s="23">
        <f t="shared" si="1"/>
        <v>0.29900427986067307</v>
      </c>
      <c r="F5" s="23">
        <f t="shared" si="1"/>
        <v>0.17746799996368659</v>
      </c>
      <c r="G5" s="23">
        <f t="shared" si="1"/>
        <v>9.967848139281827E-3</v>
      </c>
      <c r="H5" s="6">
        <f t="shared" si="1"/>
        <v>0.30301728747552881</v>
      </c>
      <c r="I5" s="23">
        <f>AVERAGE(G10:G331)</f>
        <v>11.009294444444444</v>
      </c>
      <c r="J5" s="23">
        <f>AVERAGE(H10:H331)</f>
        <v>37.736350555555561</v>
      </c>
      <c r="K5" s="23">
        <f>AVERAGE(I10:I331)</f>
        <v>415.45326091500834</v>
      </c>
      <c r="L5" s="23">
        <f>AVERAGE(J10:J331)</f>
        <v>1424.1137705642307</v>
      </c>
      <c r="M5" s="8">
        <v>20</v>
      </c>
      <c r="N5" s="23">
        <f>B$4+$J$6*($M5-D$4)</f>
        <v>10.429175862773887</v>
      </c>
      <c r="O5" s="23">
        <f>C$4+$J$6*($M5-E$4)</f>
        <v>10.430540514643237</v>
      </c>
      <c r="P5" s="6">
        <f>$L$6+$J$6*$M5</f>
        <v>10.429858188702047</v>
      </c>
    </row>
    <row r="6" spans="1:16" x14ac:dyDescent="0.25">
      <c r="A6" s="9" t="s">
        <v>79</v>
      </c>
      <c r="B6" s="10">
        <f>B4+$J$6*($B$1-D4)</f>
        <v>11.017225392499661</v>
      </c>
      <c r="C6" s="10">
        <f>C4+$J$6*($B$1-E4)</f>
        <v>11.018590044369009</v>
      </c>
      <c r="D6" s="10">
        <f>$B$1</f>
        <v>38</v>
      </c>
      <c r="E6" s="10">
        <f>$B$1</f>
        <v>38</v>
      </c>
      <c r="F6" s="10">
        <f>F4</f>
        <v>24.724508888888884</v>
      </c>
      <c r="G6" s="44">
        <f>AVERAGE(B6:C6)</f>
        <v>11.017907718434335</v>
      </c>
      <c r="H6" s="7">
        <f>$B$1</f>
        <v>38</v>
      </c>
      <c r="I6" s="10" t="s">
        <v>71</v>
      </c>
      <c r="J6" s="37">
        <f>(K5-I5*J5)/(L5-J5^2)</f>
        <v>3.2669418318098484E-2</v>
      </c>
      <c r="K6" s="10" t="s">
        <v>72</v>
      </c>
      <c r="L6" s="10">
        <f>(L5*I5-K5*J5)/(L5-J5^2)</f>
        <v>9.7764698223400774</v>
      </c>
      <c r="M6" s="9">
        <v>50</v>
      </c>
      <c r="N6" s="10">
        <f>B$4+$J$6*($M6-D$4)</f>
        <v>11.409258412316841</v>
      </c>
      <c r="O6" s="10">
        <f>C$4+$J$6*($M6-E$4)</f>
        <v>11.410623064186192</v>
      </c>
      <c r="P6" s="7">
        <f>$L$6+$J$6*$M6</f>
        <v>11.409940738245002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63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63" t="s">
        <v>73</v>
      </c>
      <c r="J8" s="164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63">
        <v>1</v>
      </c>
      <c r="B10" s="42">
        <v>10.983639999999999</v>
      </c>
      <c r="C10" s="42">
        <v>10.98902</v>
      </c>
      <c r="D10" s="42">
        <v>37.12677</v>
      </c>
      <c r="E10" s="42">
        <v>36.931260000000002</v>
      </c>
      <c r="F10" s="42">
        <v>24.43929</v>
      </c>
      <c r="G10" s="42">
        <f t="shared" ref="G10:G11" si="2">AVERAGE(B10:C10)</f>
        <v>10.986329999999999</v>
      </c>
      <c r="H10" s="43">
        <f t="shared" ref="H10:H11" si="3">AVERAGE(D10:E10)</f>
        <v>37.029015000000001</v>
      </c>
      <c r="I10" s="38">
        <f>G10*H10</f>
        <v>406.81297836494997</v>
      </c>
      <c r="J10" s="39">
        <f>H10^2</f>
        <v>1371.1479518702251</v>
      </c>
    </row>
    <row r="11" spans="1:16" x14ac:dyDescent="0.25">
      <c r="A11" s="8">
        <v>2</v>
      </c>
      <c r="B11" s="14">
        <v>11.004580000000001</v>
      </c>
      <c r="C11" s="14">
        <v>11.002789999999999</v>
      </c>
      <c r="D11" s="13">
        <v>37.630549999999999</v>
      </c>
      <c r="E11" s="13">
        <v>37.420610000000003</v>
      </c>
      <c r="F11" s="13">
        <v>24.516290000000001</v>
      </c>
      <c r="G11" s="14">
        <f t="shared" si="2"/>
        <v>11.003685000000001</v>
      </c>
      <c r="H11" s="24">
        <f t="shared" si="3"/>
        <v>37.525580000000005</v>
      </c>
      <c r="I11" s="35">
        <f t="shared" ref="I11" si="4">G11*H11</f>
        <v>412.91966176230011</v>
      </c>
      <c r="J11" s="40">
        <f t="shared" ref="J11" si="5">H11^2</f>
        <v>1408.1691543364004</v>
      </c>
      <c r="L11" s="5"/>
    </row>
    <row r="12" spans="1:16" x14ac:dyDescent="0.25">
      <c r="A12" s="8">
        <v>3</v>
      </c>
      <c r="B12" s="14">
        <v>11.00901</v>
      </c>
      <c r="C12" s="14">
        <v>11.00515</v>
      </c>
      <c r="D12" s="14">
        <v>37.824089999999998</v>
      </c>
      <c r="E12" s="14">
        <v>37.596530000000001</v>
      </c>
      <c r="F12" s="14">
        <v>24.600709999999999</v>
      </c>
      <c r="G12" s="14">
        <f t="shared" ref="G12:G18" si="6">AVERAGE(B12:C12)</f>
        <v>11.00708</v>
      </c>
      <c r="H12" s="24">
        <f t="shared" ref="H12:H18" si="7">AVERAGE(D12:E12)</f>
        <v>37.71031</v>
      </c>
      <c r="I12" s="35">
        <f t="shared" ref="I12:I18" si="8">G12*H12</f>
        <v>415.08039899480002</v>
      </c>
      <c r="J12" s="40">
        <f t="shared" ref="J12:J18" si="9">H12^2</f>
        <v>1422.0674802961</v>
      </c>
    </row>
    <row r="13" spans="1:16" x14ac:dyDescent="0.25">
      <c r="A13" s="8">
        <v>4</v>
      </c>
      <c r="B13" s="14">
        <v>11.0144</v>
      </c>
      <c r="C13" s="14">
        <v>11.00332</v>
      </c>
      <c r="D13" s="13">
        <v>37.878489999999999</v>
      </c>
      <c r="E13" s="13">
        <v>37.680129999999998</v>
      </c>
      <c r="F13" s="13">
        <v>24.690999999999999</v>
      </c>
      <c r="G13" s="14">
        <f t="shared" si="6"/>
        <v>11.00886</v>
      </c>
      <c r="H13" s="24">
        <f t="shared" si="7"/>
        <v>37.779309999999995</v>
      </c>
      <c r="I13" s="35">
        <f t="shared" si="8"/>
        <v>415.90713468659993</v>
      </c>
      <c r="J13" s="40">
        <f t="shared" si="9"/>
        <v>1427.2762640760996</v>
      </c>
    </row>
    <row r="14" spans="1:16" x14ac:dyDescent="0.25">
      <c r="A14" s="8">
        <v>5</v>
      </c>
      <c r="B14" s="14">
        <v>11.013859999999999</v>
      </c>
      <c r="C14" s="14">
        <v>11.00834</v>
      </c>
      <c r="D14" s="13">
        <v>37.895119999999999</v>
      </c>
      <c r="E14" s="13">
        <v>37.693620000000003</v>
      </c>
      <c r="F14" s="13">
        <v>24.747640000000001</v>
      </c>
      <c r="G14" s="14">
        <f t="shared" si="6"/>
        <v>11.011099999999999</v>
      </c>
      <c r="H14" s="24">
        <f t="shared" si="7"/>
        <v>37.794370000000001</v>
      </c>
      <c r="I14" s="35">
        <f t="shared" si="8"/>
        <v>416.15758750699996</v>
      </c>
      <c r="J14" s="40">
        <f t="shared" si="9"/>
        <v>1428.4144036969001</v>
      </c>
    </row>
    <row r="15" spans="1:16" x14ac:dyDescent="0.25">
      <c r="A15" s="8">
        <v>6</v>
      </c>
      <c r="B15" s="14">
        <v>11.01839</v>
      </c>
      <c r="C15" s="14">
        <v>11.012980000000001</v>
      </c>
      <c r="D15" s="13">
        <v>38.040439999999997</v>
      </c>
      <c r="E15" s="13">
        <v>37.768050000000002</v>
      </c>
      <c r="F15" s="13">
        <v>24.813479999999998</v>
      </c>
      <c r="G15" s="14">
        <f t="shared" si="6"/>
        <v>11.015685000000001</v>
      </c>
      <c r="H15" s="24">
        <f t="shared" si="7"/>
        <v>37.904245000000003</v>
      </c>
      <c r="I15" s="35">
        <f t="shared" si="8"/>
        <v>417.54122308282507</v>
      </c>
      <c r="J15" s="40">
        <f t="shared" si="9"/>
        <v>1436.7317890200252</v>
      </c>
    </row>
    <row r="16" spans="1:16" x14ac:dyDescent="0.25">
      <c r="A16" s="8">
        <v>7</v>
      </c>
      <c r="B16" s="14">
        <v>11.020630000000001</v>
      </c>
      <c r="C16" s="14">
        <v>11.008710000000001</v>
      </c>
      <c r="D16" s="13">
        <v>38.04365</v>
      </c>
      <c r="E16" s="13">
        <v>37.822429999999997</v>
      </c>
      <c r="F16" s="13">
        <v>24.853940000000001</v>
      </c>
      <c r="G16" s="14">
        <f t="shared" si="6"/>
        <v>11.014670000000001</v>
      </c>
      <c r="H16" s="24">
        <f t="shared" si="7"/>
        <v>37.933039999999998</v>
      </c>
      <c r="I16" s="35">
        <f t="shared" si="8"/>
        <v>417.81991769680002</v>
      </c>
      <c r="J16" s="40">
        <f t="shared" si="9"/>
        <v>1438.9155236416</v>
      </c>
    </row>
    <row r="17" spans="1:15" x14ac:dyDescent="0.25">
      <c r="A17" s="8">
        <v>8</v>
      </c>
      <c r="B17" s="14">
        <v>11.021800000000001</v>
      </c>
      <c r="C17" s="14">
        <v>11.012359999999999</v>
      </c>
      <c r="D17" s="14">
        <v>38.041260000000001</v>
      </c>
      <c r="E17" s="14">
        <v>37.839010000000002</v>
      </c>
      <c r="F17" s="14">
        <v>24.898499999999999</v>
      </c>
      <c r="G17" s="14">
        <f t="shared" si="6"/>
        <v>11.01708</v>
      </c>
      <c r="H17" s="24">
        <f t="shared" si="7"/>
        <v>37.940134999999998</v>
      </c>
      <c r="I17" s="35">
        <f t="shared" si="8"/>
        <v>417.98950250579998</v>
      </c>
      <c r="J17" s="40">
        <f t="shared" si="9"/>
        <v>1439.4538438182249</v>
      </c>
    </row>
    <row r="18" spans="1:15" x14ac:dyDescent="0.25">
      <c r="A18" s="8">
        <v>9</v>
      </c>
      <c r="B18" s="14">
        <v>11.0229</v>
      </c>
      <c r="C18" s="14">
        <v>11.015420000000001</v>
      </c>
      <c r="D18" s="14">
        <v>38.117139999999999</v>
      </c>
      <c r="E18" s="14">
        <v>37.905160000000002</v>
      </c>
      <c r="F18" s="14">
        <v>24.95973</v>
      </c>
      <c r="G18" s="14">
        <f t="shared" si="6"/>
        <v>11.019159999999999</v>
      </c>
      <c r="H18" s="24">
        <f t="shared" si="7"/>
        <v>38.011150000000001</v>
      </c>
      <c r="I18" s="35">
        <f t="shared" si="8"/>
        <v>418.85094363399998</v>
      </c>
      <c r="J18" s="40">
        <f t="shared" si="9"/>
        <v>1444.8475243225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>
        <v>26</v>
      </c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>
        <v>27</v>
      </c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>
        <v>28</v>
      </c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>
        <v>29</v>
      </c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>
        <v>30</v>
      </c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>
        <v>31</v>
      </c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>
        <v>32</v>
      </c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>
        <v>33</v>
      </c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>
        <v>34</v>
      </c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>
        <v>35</v>
      </c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>
        <v>36</v>
      </c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>
        <v>37</v>
      </c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>
        <v>38</v>
      </c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>
        <v>39</v>
      </c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>
        <v>40</v>
      </c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>
        <v>41</v>
      </c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>
        <v>42</v>
      </c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>
        <v>43</v>
      </c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>
        <v>44</v>
      </c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>
        <v>45</v>
      </c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12.920794444444441</v>
      </c>
      <c r="C4" s="23">
        <f t="shared" si="0"/>
        <v>12.931675185185183</v>
      </c>
      <c r="D4" s="23">
        <f t="shared" si="0"/>
        <v>36.417194444444441</v>
      </c>
      <c r="E4" s="23">
        <f t="shared" si="0"/>
        <v>36.561395185185191</v>
      </c>
      <c r="F4" s="23">
        <f t="shared" si="0"/>
        <v>23.925969629629634</v>
      </c>
      <c r="G4" s="23">
        <f t="shared" si="0"/>
        <v>12.926234814814814</v>
      </c>
      <c r="H4" s="6">
        <f t="shared" si="0"/>
        <v>36.489294814814812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1.4805249415542053E-2</v>
      </c>
      <c r="C5" s="23">
        <f t="shared" si="1"/>
        <v>1.4800687710209943E-2</v>
      </c>
      <c r="D5" s="23">
        <f t="shared" si="1"/>
        <v>0.46953206449312829</v>
      </c>
      <c r="E5" s="23">
        <f t="shared" si="1"/>
        <v>0.46081785662826069</v>
      </c>
      <c r="F5" s="23">
        <f t="shared" si="1"/>
        <v>0.49845383545582944</v>
      </c>
      <c r="G5" s="23">
        <f t="shared" si="1"/>
        <v>1.4554579142072586E-2</v>
      </c>
      <c r="H5" s="6">
        <f t="shared" si="1"/>
        <v>0.46511395225025132</v>
      </c>
      <c r="I5" s="23">
        <f>AVERAGE(G10:G331)</f>
        <v>12.926234814814814</v>
      </c>
      <c r="J5" s="23">
        <f>AVERAGE(H10:H331)</f>
        <v>36.489294814814812</v>
      </c>
      <c r="K5" s="23">
        <f>AVERAGE(I10:I331)</f>
        <v>471.67553909984554</v>
      </c>
      <c r="L5" s="23">
        <f>AVERAGE(J10:J331)</f>
        <v>1331.6769548122129</v>
      </c>
      <c r="M5" s="8">
        <v>20</v>
      </c>
      <c r="N5" s="23">
        <f>B$4+$J$6*($M5-D$4)</f>
        <v>12.420670902669578</v>
      </c>
      <c r="O5" s="23">
        <f>C$4+$J$6*($M5-E$4)</f>
        <v>12.4271587987358</v>
      </c>
      <c r="P5" s="6">
        <f>$L$6+$J$6*$M5</f>
        <v>12.423914850699113</v>
      </c>
    </row>
    <row r="6" spans="1:16" x14ac:dyDescent="0.25">
      <c r="A6" s="9" t="s">
        <v>79</v>
      </c>
      <c r="B6" s="10">
        <f>B4+$J$6*($B$1-D4)</f>
        <v>12.969012081328998</v>
      </c>
      <c r="C6" s="10">
        <f>C4+$J$6*($B$1-E4)</f>
        <v>12.97549997739522</v>
      </c>
      <c r="D6" s="10">
        <f>$B$1</f>
        <v>38</v>
      </c>
      <c r="E6" s="10">
        <f>$B$1</f>
        <v>38</v>
      </c>
      <c r="F6" s="10">
        <f>F4</f>
        <v>23.925969629629634</v>
      </c>
      <c r="G6" s="44">
        <f>AVERAGE(B6:C6)</f>
        <v>12.972256029362109</v>
      </c>
      <c r="H6" s="7">
        <f>$B$1</f>
        <v>38</v>
      </c>
      <c r="I6" s="10" t="s">
        <v>71</v>
      </c>
      <c r="J6" s="37">
        <f>(K5-I5*J5)/(L5-J5^2)</f>
        <v>3.0463398814412259E-2</v>
      </c>
      <c r="K6" s="10" t="s">
        <v>72</v>
      </c>
      <c r="L6" s="10">
        <f>(L5*I5-K5*J5)/(L5-J5^2)</f>
        <v>11.814646874410867</v>
      </c>
      <c r="M6" s="9">
        <v>50</v>
      </c>
      <c r="N6" s="10">
        <f>B$4+$J$6*($M6-D$4)</f>
        <v>13.334572867101945</v>
      </c>
      <c r="O6" s="10">
        <f>C$4+$J$6*($M6-E$4)</f>
        <v>13.341060763168167</v>
      </c>
      <c r="P6" s="7">
        <f>$L$6+$J$6*$M6</f>
        <v>13.337816815131481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12.94242</v>
      </c>
      <c r="C10" s="42">
        <v>12.94753</v>
      </c>
      <c r="D10" s="42">
        <v>37.126860000000001</v>
      </c>
      <c r="E10" s="42">
        <v>37.295389999999998</v>
      </c>
      <c r="F10" s="42">
        <v>25.016860000000001</v>
      </c>
      <c r="G10" s="42">
        <f t="shared" ref="G10:G17" si="2">AVERAGE(B10:C10)</f>
        <v>12.944974999999999</v>
      </c>
      <c r="H10" s="43">
        <f t="shared" ref="H10:H17" si="3">AVERAGE(D10:E10)</f>
        <v>37.211124999999996</v>
      </c>
      <c r="I10" s="38">
        <f>G10*H10</f>
        <v>481.69708284687493</v>
      </c>
      <c r="J10" s="39">
        <f>H10^2</f>
        <v>1384.6678237656247</v>
      </c>
    </row>
    <row r="11" spans="1:16" x14ac:dyDescent="0.25">
      <c r="A11" s="8">
        <v>2</v>
      </c>
      <c r="B11" s="14">
        <v>12.952159999999999</v>
      </c>
      <c r="C11" s="14">
        <v>12.97209</v>
      </c>
      <c r="D11" s="13">
        <v>37.388550000000002</v>
      </c>
      <c r="E11" s="13">
        <v>37.526229999999998</v>
      </c>
      <c r="F11" s="13">
        <v>24.989419999999999</v>
      </c>
      <c r="G11" s="14">
        <f t="shared" si="2"/>
        <v>12.962125</v>
      </c>
      <c r="H11" s="24">
        <f t="shared" si="3"/>
        <v>37.457390000000004</v>
      </c>
      <c r="I11" s="35">
        <f t="shared" ref="I11:I17" si="4">G11*H11</f>
        <v>485.52737135375008</v>
      </c>
      <c r="J11" s="40">
        <f t="shared" ref="J11:J17" si="5">H11^2</f>
        <v>1403.0560656121004</v>
      </c>
      <c r="L11" s="5"/>
    </row>
    <row r="12" spans="1:16" x14ac:dyDescent="0.25">
      <c r="A12" s="8">
        <v>3</v>
      </c>
      <c r="B12" s="14">
        <v>12.95448</v>
      </c>
      <c r="C12" s="14">
        <v>12.96503</v>
      </c>
      <c r="D12" s="14">
        <v>37.348849999999999</v>
      </c>
      <c r="E12" s="14">
        <v>37.488300000000002</v>
      </c>
      <c r="F12" s="14">
        <v>24.848330000000001</v>
      </c>
      <c r="G12" s="14">
        <f t="shared" si="2"/>
        <v>12.959755000000001</v>
      </c>
      <c r="H12" s="24">
        <f t="shared" si="3"/>
        <v>37.418575000000004</v>
      </c>
      <c r="I12" s="35">
        <f t="shared" si="4"/>
        <v>484.93556444912508</v>
      </c>
      <c r="J12" s="40">
        <f t="shared" si="5"/>
        <v>1400.1497550306253</v>
      </c>
    </row>
    <row r="13" spans="1:16" x14ac:dyDescent="0.25">
      <c r="A13" s="8">
        <v>4</v>
      </c>
      <c r="B13" s="14">
        <v>12.946999999999999</v>
      </c>
      <c r="C13" s="14">
        <v>12.946960000000001</v>
      </c>
      <c r="D13" s="13">
        <v>37.199579999999997</v>
      </c>
      <c r="E13" s="13">
        <v>37.324809999999999</v>
      </c>
      <c r="F13" s="13">
        <v>24.660990000000002</v>
      </c>
      <c r="G13" s="14">
        <f t="shared" si="2"/>
        <v>12.94698</v>
      </c>
      <c r="H13" s="24">
        <f t="shared" si="3"/>
        <v>37.262194999999998</v>
      </c>
      <c r="I13" s="35">
        <f t="shared" si="4"/>
        <v>482.4328934211</v>
      </c>
      <c r="J13" s="40">
        <f t="shared" si="5"/>
        <v>1388.471176218025</v>
      </c>
    </row>
    <row r="14" spans="1:16" x14ac:dyDescent="0.25">
      <c r="A14" s="8">
        <v>5</v>
      </c>
      <c r="B14" s="14">
        <v>12.93256</v>
      </c>
      <c r="C14" s="14">
        <v>12.940569999999999</v>
      </c>
      <c r="D14" s="13">
        <v>36.897689999999997</v>
      </c>
      <c r="E14" s="13">
        <v>37.012099999999997</v>
      </c>
      <c r="F14" s="13">
        <v>24.491409999999998</v>
      </c>
      <c r="G14" s="14">
        <f t="shared" si="2"/>
        <v>12.936565</v>
      </c>
      <c r="H14" s="24">
        <f t="shared" si="3"/>
        <v>36.954894999999993</v>
      </c>
      <c r="I14" s="35">
        <f t="shared" si="4"/>
        <v>478.06940123567489</v>
      </c>
      <c r="J14" s="40">
        <f t="shared" si="5"/>
        <v>1365.6642644610245</v>
      </c>
    </row>
    <row r="15" spans="1:16" x14ac:dyDescent="0.25">
      <c r="A15" s="8">
        <v>6</v>
      </c>
      <c r="B15" s="14">
        <v>12.92441</v>
      </c>
      <c r="C15" s="14">
        <v>12.938840000000001</v>
      </c>
      <c r="D15" s="13">
        <v>36.627569999999999</v>
      </c>
      <c r="E15" s="13">
        <v>36.745519999999999</v>
      </c>
      <c r="F15" s="13">
        <v>24.34667</v>
      </c>
      <c r="G15" s="14">
        <f t="shared" si="2"/>
        <v>12.931625</v>
      </c>
      <c r="H15" s="24">
        <f t="shared" si="3"/>
        <v>36.686544999999995</v>
      </c>
      <c r="I15" s="35">
        <f t="shared" si="4"/>
        <v>474.41664248562495</v>
      </c>
      <c r="J15" s="40">
        <f t="shared" si="5"/>
        <v>1345.9025840370246</v>
      </c>
    </row>
    <row r="16" spans="1:16" x14ac:dyDescent="0.25">
      <c r="A16" s="8">
        <v>7</v>
      </c>
      <c r="B16" s="14">
        <v>12.92981</v>
      </c>
      <c r="C16" s="14">
        <v>12.94233</v>
      </c>
      <c r="D16" s="13">
        <v>36.675379999999997</v>
      </c>
      <c r="E16" s="13">
        <v>36.790550000000003</v>
      </c>
      <c r="F16" s="13">
        <v>24.230820000000001</v>
      </c>
      <c r="G16" s="14">
        <f t="shared" si="2"/>
        <v>12.936070000000001</v>
      </c>
      <c r="H16" s="24">
        <f t="shared" si="3"/>
        <v>36.732965</v>
      </c>
      <c r="I16" s="35">
        <f t="shared" si="4"/>
        <v>475.18020654755003</v>
      </c>
      <c r="J16" s="40">
        <f t="shared" si="5"/>
        <v>1349.3107176912249</v>
      </c>
    </row>
    <row r="17" spans="1:15" x14ac:dyDescent="0.25">
      <c r="A17" s="8">
        <v>8</v>
      </c>
      <c r="B17" s="14">
        <v>12.921099999999999</v>
      </c>
      <c r="C17" s="14">
        <v>12.932829999999999</v>
      </c>
      <c r="D17" s="14">
        <v>36.457189999999997</v>
      </c>
      <c r="E17" s="14">
        <v>36.593000000000004</v>
      </c>
      <c r="F17" s="14">
        <v>24.122800000000002</v>
      </c>
      <c r="G17" s="14">
        <f t="shared" si="2"/>
        <v>12.926964999999999</v>
      </c>
      <c r="H17" s="24">
        <f t="shared" si="3"/>
        <v>36.525095</v>
      </c>
      <c r="I17" s="35">
        <f t="shared" si="4"/>
        <v>472.15862468667495</v>
      </c>
      <c r="J17" s="40">
        <f t="shared" si="5"/>
        <v>1334.082564759025</v>
      </c>
    </row>
    <row r="18" spans="1:15" x14ac:dyDescent="0.25">
      <c r="A18" s="8">
        <v>9</v>
      </c>
      <c r="B18" s="14">
        <v>12.919729999999999</v>
      </c>
      <c r="C18" s="14">
        <v>12.931850000000001</v>
      </c>
      <c r="D18" s="14">
        <v>36.38429</v>
      </c>
      <c r="E18" s="14">
        <v>36.524389999999997</v>
      </c>
      <c r="F18" s="14">
        <v>24.037780000000001</v>
      </c>
      <c r="G18" s="14">
        <f t="shared" ref="G18:G29" si="6">AVERAGE(B18:C18)</f>
        <v>12.925789999999999</v>
      </c>
      <c r="H18" s="24">
        <f t="shared" ref="H18:H29" si="7">AVERAGE(D18:E18)</f>
        <v>36.454340000000002</v>
      </c>
      <c r="I18" s="35">
        <f t="shared" ref="I18:I29" si="8">G18*H18</f>
        <v>471.20114342860001</v>
      </c>
      <c r="J18" s="40">
        <f t="shared" ref="J18:J29" si="9">H18^2</f>
        <v>1328.9189048356002</v>
      </c>
    </row>
    <row r="19" spans="1:15" x14ac:dyDescent="0.25">
      <c r="A19" s="8">
        <v>10</v>
      </c>
      <c r="B19" s="14">
        <v>12.91752</v>
      </c>
      <c r="C19" s="14">
        <v>12.93113</v>
      </c>
      <c r="D19" s="13">
        <v>36.406599999999997</v>
      </c>
      <c r="E19" s="13">
        <v>36.531410000000001</v>
      </c>
      <c r="F19" s="13">
        <v>23.954000000000001</v>
      </c>
      <c r="G19" s="14">
        <f t="shared" si="6"/>
        <v>12.924325</v>
      </c>
      <c r="H19" s="24">
        <f t="shared" si="7"/>
        <v>36.469004999999996</v>
      </c>
      <c r="I19" s="35">
        <f t="shared" si="8"/>
        <v>471.33727304662494</v>
      </c>
      <c r="J19" s="40">
        <f t="shared" si="9"/>
        <v>1329.9883256900248</v>
      </c>
    </row>
    <row r="20" spans="1:15" x14ac:dyDescent="0.25">
      <c r="A20" s="8">
        <v>11</v>
      </c>
      <c r="B20" s="14">
        <v>12.9184</v>
      </c>
      <c r="C20" s="14">
        <v>12.92629</v>
      </c>
      <c r="D20" s="14">
        <v>36.314160000000001</v>
      </c>
      <c r="E20" s="14">
        <v>36.45402</v>
      </c>
      <c r="F20" s="14">
        <v>23.88148</v>
      </c>
      <c r="G20" s="14">
        <f t="shared" si="6"/>
        <v>12.922345</v>
      </c>
      <c r="H20" s="24">
        <f t="shared" si="7"/>
        <v>36.38409</v>
      </c>
      <c r="I20" s="35">
        <f t="shared" si="8"/>
        <v>470.16776349104998</v>
      </c>
      <c r="J20" s="40">
        <f t="shared" si="9"/>
        <v>1323.8020051281001</v>
      </c>
    </row>
    <row r="21" spans="1:15" x14ac:dyDescent="0.25">
      <c r="A21" s="8">
        <v>12</v>
      </c>
      <c r="B21" s="14">
        <v>12.915929999999999</v>
      </c>
      <c r="C21" s="14">
        <v>12.92559</v>
      </c>
      <c r="D21" s="14">
        <v>36.275039999999997</v>
      </c>
      <c r="E21" s="14">
        <v>36.425130000000003</v>
      </c>
      <c r="F21" s="14">
        <v>23.827369999999998</v>
      </c>
      <c r="G21" s="14">
        <f t="shared" si="6"/>
        <v>12.92076</v>
      </c>
      <c r="H21" s="24">
        <f t="shared" si="7"/>
        <v>36.350085</v>
      </c>
      <c r="I21" s="35">
        <f t="shared" si="8"/>
        <v>469.67072426459998</v>
      </c>
      <c r="J21" s="40">
        <f t="shared" si="9"/>
        <v>1321.3286795072249</v>
      </c>
    </row>
    <row r="22" spans="1:15" x14ac:dyDescent="0.25">
      <c r="A22" s="8">
        <v>13</v>
      </c>
      <c r="B22" s="14">
        <v>12.91065</v>
      </c>
      <c r="C22" s="14">
        <v>12.92501</v>
      </c>
      <c r="D22" s="13">
        <v>36.194420000000001</v>
      </c>
      <c r="E22" s="13">
        <v>36.339379999999998</v>
      </c>
      <c r="F22" s="13">
        <v>23.777239999999999</v>
      </c>
      <c r="G22" s="14">
        <f t="shared" si="6"/>
        <v>12.91783</v>
      </c>
      <c r="H22" s="24">
        <f t="shared" si="7"/>
        <v>36.2669</v>
      </c>
      <c r="I22" s="35">
        <f t="shared" si="8"/>
        <v>468.489648827</v>
      </c>
      <c r="J22" s="40">
        <f t="shared" si="9"/>
        <v>1315.28803561</v>
      </c>
    </row>
    <row r="23" spans="1:15" x14ac:dyDescent="0.25">
      <c r="A23" s="8">
        <v>14</v>
      </c>
      <c r="B23" s="14">
        <v>12.91634</v>
      </c>
      <c r="C23" s="14">
        <v>12.9285</v>
      </c>
      <c r="D23" s="14">
        <v>36.242780000000003</v>
      </c>
      <c r="E23" s="14">
        <v>36.390650000000001</v>
      </c>
      <c r="F23" s="14">
        <v>23.73132</v>
      </c>
      <c r="G23" s="14">
        <f t="shared" si="6"/>
        <v>12.922419999999999</v>
      </c>
      <c r="H23" s="24">
        <f t="shared" si="7"/>
        <v>36.316715000000002</v>
      </c>
      <c r="I23" s="35">
        <f t="shared" si="8"/>
        <v>469.2998442503</v>
      </c>
      <c r="J23" s="40">
        <f t="shared" si="9"/>
        <v>1318.9037883912251</v>
      </c>
    </row>
    <row r="24" spans="1:15" x14ac:dyDescent="0.25">
      <c r="A24" s="8">
        <v>15</v>
      </c>
      <c r="B24" s="14">
        <v>12.91451</v>
      </c>
      <c r="C24" s="14">
        <v>12.921889999999999</v>
      </c>
      <c r="D24" s="13">
        <v>36.188470000000002</v>
      </c>
      <c r="E24" s="13">
        <v>36.336370000000002</v>
      </c>
      <c r="F24" s="13">
        <v>23.6873</v>
      </c>
      <c r="G24" s="14">
        <f t="shared" si="6"/>
        <v>12.918199999999999</v>
      </c>
      <c r="H24" s="24">
        <f t="shared" si="7"/>
        <v>36.262420000000006</v>
      </c>
      <c r="I24" s="35">
        <f t="shared" si="8"/>
        <v>468.445194044</v>
      </c>
      <c r="J24" s="40">
        <f t="shared" si="9"/>
        <v>1314.9631042564004</v>
      </c>
    </row>
    <row r="25" spans="1:15" x14ac:dyDescent="0.25">
      <c r="A25" s="8">
        <v>16</v>
      </c>
      <c r="B25" s="14">
        <v>12.914770000000001</v>
      </c>
      <c r="C25" s="14">
        <v>12.92365</v>
      </c>
      <c r="D25" s="13">
        <v>36.155569999999997</v>
      </c>
      <c r="E25" s="13">
        <v>36.321779999999997</v>
      </c>
      <c r="F25" s="13">
        <v>23.657299999999999</v>
      </c>
      <c r="G25" s="14">
        <f t="shared" si="6"/>
        <v>12.91921</v>
      </c>
      <c r="H25" s="24">
        <f t="shared" si="7"/>
        <v>36.238675000000001</v>
      </c>
      <c r="I25" s="35">
        <f t="shared" si="8"/>
        <v>468.17505244674999</v>
      </c>
      <c r="J25" s="40">
        <f t="shared" si="9"/>
        <v>1313.2415657556251</v>
      </c>
    </row>
    <row r="26" spans="1:15" x14ac:dyDescent="0.25">
      <c r="A26" s="8">
        <v>17</v>
      </c>
      <c r="B26" s="14">
        <v>12.91347</v>
      </c>
      <c r="C26" s="14">
        <v>12.92671</v>
      </c>
      <c r="D26" s="13">
        <v>36.132570000000001</v>
      </c>
      <c r="E26" s="13">
        <v>36.29448</v>
      </c>
      <c r="F26" s="13">
        <v>23.622689999999999</v>
      </c>
      <c r="G26" s="14">
        <f t="shared" si="6"/>
        <v>12.92009</v>
      </c>
      <c r="H26" s="24">
        <f t="shared" si="7"/>
        <v>36.213525000000004</v>
      </c>
      <c r="I26" s="35">
        <f t="shared" si="8"/>
        <v>467.88200221725003</v>
      </c>
      <c r="J26" s="40">
        <f t="shared" si="9"/>
        <v>1311.4193929256253</v>
      </c>
      <c r="L26" s="22"/>
      <c r="M26" s="22"/>
      <c r="N26" s="22"/>
      <c r="O26" s="22"/>
    </row>
    <row r="27" spans="1:15" x14ac:dyDescent="0.25">
      <c r="A27" s="8">
        <v>18</v>
      </c>
      <c r="B27" s="14">
        <v>12.912890000000001</v>
      </c>
      <c r="C27" s="14">
        <v>12.92286</v>
      </c>
      <c r="D27" s="13">
        <v>36.097189999999998</v>
      </c>
      <c r="E27" s="13">
        <v>36.250770000000003</v>
      </c>
      <c r="F27" s="13">
        <v>23.58625</v>
      </c>
      <c r="G27" s="14">
        <f t="shared" si="6"/>
        <v>12.917875</v>
      </c>
      <c r="H27" s="24">
        <f t="shared" si="7"/>
        <v>36.17398</v>
      </c>
      <c r="I27" s="35">
        <f t="shared" si="8"/>
        <v>467.2909518925</v>
      </c>
      <c r="J27" s="40">
        <f t="shared" si="9"/>
        <v>1308.5568290404001</v>
      </c>
      <c r="L27" s="22"/>
      <c r="M27" s="22"/>
      <c r="N27" s="22"/>
      <c r="O27" s="22"/>
    </row>
    <row r="28" spans="1:15" x14ac:dyDescent="0.25">
      <c r="A28" s="8">
        <v>19</v>
      </c>
      <c r="B28" s="13">
        <v>12.91075</v>
      </c>
      <c r="C28" s="13">
        <v>12.921519999999999</v>
      </c>
      <c r="D28" s="13">
        <v>36.01238</v>
      </c>
      <c r="E28" s="13">
        <v>36.168390000000002</v>
      </c>
      <c r="F28" s="13">
        <v>23.549340000000001</v>
      </c>
      <c r="G28" s="14">
        <f t="shared" si="6"/>
        <v>12.916135000000001</v>
      </c>
      <c r="H28" s="24">
        <f t="shared" si="7"/>
        <v>36.090384999999998</v>
      </c>
      <c r="I28" s="35">
        <f t="shared" si="8"/>
        <v>466.14828486197501</v>
      </c>
      <c r="J28" s="40">
        <f t="shared" si="9"/>
        <v>1302.5158894482249</v>
      </c>
      <c r="L28" s="22"/>
      <c r="M28" s="22"/>
      <c r="N28" s="22"/>
      <c r="O28" s="22"/>
    </row>
    <row r="29" spans="1:15" x14ac:dyDescent="0.25">
      <c r="A29" s="8">
        <v>20</v>
      </c>
      <c r="B29" s="13">
        <v>12.907159999999999</v>
      </c>
      <c r="C29" s="13">
        <v>12.91696</v>
      </c>
      <c r="D29" s="13">
        <v>35.964750000000002</v>
      </c>
      <c r="E29" s="13">
        <v>36.12303</v>
      </c>
      <c r="F29" s="13">
        <v>23.509989999999998</v>
      </c>
      <c r="G29" s="14">
        <f t="shared" si="6"/>
        <v>12.91206</v>
      </c>
      <c r="H29" s="24">
        <f t="shared" si="7"/>
        <v>36.043890000000005</v>
      </c>
      <c r="I29" s="35">
        <f t="shared" si="8"/>
        <v>465.40087031340005</v>
      </c>
      <c r="J29" s="40">
        <f t="shared" si="9"/>
        <v>1299.1620063321004</v>
      </c>
      <c r="L29" s="22"/>
      <c r="M29" s="22"/>
      <c r="N29" s="22"/>
      <c r="O29" s="22"/>
    </row>
    <row r="30" spans="1:15" x14ac:dyDescent="0.25">
      <c r="A30" s="8">
        <v>21</v>
      </c>
      <c r="B30" s="14">
        <v>12.90723</v>
      </c>
      <c r="C30" s="14">
        <v>12.919600000000001</v>
      </c>
      <c r="D30" s="14">
        <v>35.959479999999999</v>
      </c>
      <c r="E30" s="14">
        <v>36.104089999999999</v>
      </c>
      <c r="F30" s="14">
        <v>23.46856</v>
      </c>
      <c r="G30" s="14">
        <f t="shared" ref="G30:G36" si="10">AVERAGE(B30:C30)</f>
        <v>12.913415000000001</v>
      </c>
      <c r="H30" s="24">
        <f t="shared" ref="H30:H36" si="11">AVERAGE(D30:E30)</f>
        <v>36.031784999999999</v>
      </c>
      <c r="I30" s="35">
        <f t="shared" ref="I30:I36" si="12">G30*H30</f>
        <v>465.29339289577501</v>
      </c>
      <c r="J30" s="40">
        <f t="shared" ref="J30:J36" si="13">H30^2</f>
        <v>1298.289530286225</v>
      </c>
      <c r="L30" s="22"/>
      <c r="M30" s="22"/>
      <c r="N30" s="22"/>
      <c r="O30" s="22"/>
    </row>
    <row r="31" spans="1:15" x14ac:dyDescent="0.25">
      <c r="A31" s="8">
        <v>22</v>
      </c>
      <c r="B31" s="14">
        <v>12.90663</v>
      </c>
      <c r="C31" s="14">
        <v>12.91558</v>
      </c>
      <c r="D31" s="14">
        <v>35.837580000000003</v>
      </c>
      <c r="E31" s="14">
        <v>36.01455</v>
      </c>
      <c r="F31" s="14">
        <v>23.435379999999999</v>
      </c>
      <c r="G31" s="14">
        <f t="shared" si="10"/>
        <v>12.911104999999999</v>
      </c>
      <c r="H31" s="24">
        <f t="shared" si="11"/>
        <v>35.926065000000001</v>
      </c>
      <c r="I31" s="35">
        <f t="shared" si="12"/>
        <v>463.84519745182496</v>
      </c>
      <c r="J31" s="40">
        <f t="shared" si="13"/>
        <v>1290.682146384225</v>
      </c>
      <c r="L31" s="22"/>
      <c r="M31" s="22"/>
      <c r="N31" s="22"/>
      <c r="O31" s="22"/>
    </row>
    <row r="32" spans="1:15" x14ac:dyDescent="0.25">
      <c r="A32" s="8">
        <v>23</v>
      </c>
      <c r="B32" s="14">
        <v>12.90367</v>
      </c>
      <c r="C32" s="14">
        <v>12.922779999999999</v>
      </c>
      <c r="D32" s="14">
        <v>35.808669999999999</v>
      </c>
      <c r="E32" s="14">
        <v>35.966749999999998</v>
      </c>
      <c r="F32" s="14">
        <v>23.41526</v>
      </c>
      <c r="G32" s="14">
        <f t="shared" si="10"/>
        <v>12.913225000000001</v>
      </c>
      <c r="H32" s="24">
        <f t="shared" si="11"/>
        <v>35.887709999999998</v>
      </c>
      <c r="I32" s="35">
        <f t="shared" si="12"/>
        <v>463.42607396475</v>
      </c>
      <c r="J32" s="40">
        <f t="shared" si="13"/>
        <v>1287.9277290440998</v>
      </c>
      <c r="L32" s="22"/>
      <c r="M32" s="22"/>
      <c r="N32" s="22"/>
      <c r="O32" s="22"/>
    </row>
    <row r="33" spans="1:15" x14ac:dyDescent="0.25">
      <c r="A33" s="8">
        <v>24</v>
      </c>
      <c r="B33" s="14">
        <v>12.904059999999999</v>
      </c>
      <c r="C33" s="14">
        <v>12.907959999999999</v>
      </c>
      <c r="D33" s="14">
        <v>35.853499999999997</v>
      </c>
      <c r="E33" s="14">
        <v>36.027030000000003</v>
      </c>
      <c r="F33" s="14">
        <v>23.392379999999999</v>
      </c>
      <c r="G33" s="14">
        <f t="shared" si="10"/>
        <v>12.906009999999998</v>
      </c>
      <c r="H33" s="24">
        <f t="shared" si="11"/>
        <v>35.940264999999997</v>
      </c>
      <c r="I33" s="35">
        <f t="shared" si="12"/>
        <v>463.84541949264991</v>
      </c>
      <c r="J33" s="40">
        <f t="shared" si="13"/>
        <v>1291.7026482702247</v>
      </c>
      <c r="L33" s="22"/>
      <c r="M33" s="22"/>
      <c r="N33" s="22"/>
      <c r="O33" s="22"/>
    </row>
    <row r="34" spans="1:15" x14ac:dyDescent="0.25">
      <c r="A34" s="8">
        <v>25</v>
      </c>
      <c r="B34" s="14">
        <v>12.90241</v>
      </c>
      <c r="C34" s="14">
        <v>12.91811</v>
      </c>
      <c r="D34" s="14">
        <v>36.113140000000001</v>
      </c>
      <c r="E34" s="14">
        <v>36.238729999999997</v>
      </c>
      <c r="F34" s="14">
        <v>23.440010000000001</v>
      </c>
      <c r="G34" s="14">
        <f t="shared" si="10"/>
        <v>12.910260000000001</v>
      </c>
      <c r="H34" s="24">
        <f t="shared" si="11"/>
        <v>36.175934999999996</v>
      </c>
      <c r="I34" s="35">
        <f t="shared" si="12"/>
        <v>467.04072659309998</v>
      </c>
      <c r="J34" s="40">
        <f t="shared" si="13"/>
        <v>1308.6982731242247</v>
      </c>
      <c r="L34" s="22"/>
      <c r="M34" s="22"/>
      <c r="N34" s="22"/>
      <c r="O34" s="22"/>
    </row>
    <row r="35" spans="1:15" x14ac:dyDescent="0.25">
      <c r="A35" s="8"/>
      <c r="B35" s="14">
        <v>12.925280000000001</v>
      </c>
      <c r="C35" s="14">
        <v>12.9483</v>
      </c>
      <c r="D35" s="14">
        <v>36.633780000000002</v>
      </c>
      <c r="E35" s="14">
        <v>36.77017</v>
      </c>
      <c r="F35" s="14">
        <v>23.58897</v>
      </c>
      <c r="G35" s="14">
        <f t="shared" si="10"/>
        <v>12.93679</v>
      </c>
      <c r="H35" s="24">
        <f t="shared" si="11"/>
        <v>36.701975000000004</v>
      </c>
      <c r="I35" s="35">
        <f t="shared" si="12"/>
        <v>474.80574316025007</v>
      </c>
      <c r="J35" s="40">
        <f t="shared" si="13"/>
        <v>1347.0349689006252</v>
      </c>
      <c r="L35" s="22"/>
      <c r="M35" s="22"/>
      <c r="N35" s="22"/>
      <c r="O35" s="22"/>
    </row>
    <row r="36" spans="1:15" x14ac:dyDescent="0.25">
      <c r="A36" s="8"/>
      <c r="B36" s="14">
        <v>12.936109999999999</v>
      </c>
      <c r="C36" s="14">
        <v>12.934760000000001</v>
      </c>
      <c r="D36" s="14">
        <v>36.968209999999999</v>
      </c>
      <c r="E36" s="14">
        <v>37.100650000000002</v>
      </c>
      <c r="F36" s="14">
        <v>23.731259999999999</v>
      </c>
      <c r="G36" s="14">
        <f t="shared" si="10"/>
        <v>12.935435</v>
      </c>
      <c r="H36" s="24">
        <f t="shared" si="11"/>
        <v>37.03443</v>
      </c>
      <c r="I36" s="35">
        <f t="shared" si="12"/>
        <v>479.05646202705003</v>
      </c>
      <c r="J36" s="40">
        <f t="shared" si="13"/>
        <v>1371.5490054249001</v>
      </c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12.942837619047614</v>
      </c>
      <c r="C4" s="23">
        <f t="shared" si="0"/>
        <v>12.994054285714283</v>
      </c>
      <c r="D4" s="23">
        <f t="shared" si="0"/>
        <v>37.74818476190476</v>
      </c>
      <c r="E4" s="23">
        <f t="shared" si="0"/>
        <v>37.772823809523807</v>
      </c>
      <c r="F4" s="23">
        <f t="shared" si="0"/>
        <v>24.956805714285718</v>
      </c>
      <c r="G4" s="23">
        <f t="shared" si="0"/>
        <v>12.968445952380952</v>
      </c>
      <c r="H4" s="6">
        <f t="shared" si="0"/>
        <v>37.760504285714283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1.4014309082063893E-2</v>
      </c>
      <c r="C5" s="23">
        <f t="shared" si="1"/>
        <v>1.245715359599817E-2</v>
      </c>
      <c r="D5" s="23">
        <f t="shared" si="1"/>
        <v>0.41783036659174344</v>
      </c>
      <c r="E5" s="23">
        <f t="shared" si="1"/>
        <v>0.38452605924015321</v>
      </c>
      <c r="F5" s="23">
        <f t="shared" si="1"/>
        <v>0.20771397763683158</v>
      </c>
      <c r="G5" s="23">
        <f t="shared" si="1"/>
        <v>1.3104889986093736E-2</v>
      </c>
      <c r="H5" s="6">
        <f t="shared" si="1"/>
        <v>0.40103800411334506</v>
      </c>
      <c r="I5" s="23">
        <f>AVERAGE(G10:G331)</f>
        <v>12.968445952380952</v>
      </c>
      <c r="J5" s="23">
        <f>AVERAGE(H10:H331)</f>
        <v>37.760504285714283</v>
      </c>
      <c r="K5" s="23">
        <f>AVERAGE(I10:I331)</f>
        <v>489.6998385720143</v>
      </c>
      <c r="L5" s="23">
        <f>AVERAGE(J10:J331)</f>
        <v>1426.0088567502501</v>
      </c>
      <c r="M5" s="8">
        <v>20</v>
      </c>
      <c r="N5" s="23">
        <f>B$4+$J$6*($M5-D$4)</f>
        <v>12.389022935294324</v>
      </c>
      <c r="O5" s="23">
        <f>C$4+$J$6*($M5-E$4)</f>
        <v>12.439470764665902</v>
      </c>
      <c r="P5" s="6">
        <f>$L$6+$J$6*$M5</f>
        <v>12.414246849968151</v>
      </c>
    </row>
    <row r="6" spans="1:16" x14ac:dyDescent="0.25">
      <c r="A6" s="9" t="s">
        <v>79</v>
      </c>
      <c r="B6" s="10">
        <f>B4+$J$6*($B$1-D4)</f>
        <v>12.950695266368783</v>
      </c>
      <c r="C6" s="10">
        <f>C4+$J$6*($B$1-E4)</f>
        <v>13.001143095740359</v>
      </c>
      <c r="D6" s="10">
        <f>$B$1</f>
        <v>38</v>
      </c>
      <c r="E6" s="10">
        <f>$B$1</f>
        <v>38</v>
      </c>
      <c r="F6" s="10">
        <f>F4</f>
        <v>24.956805714285718</v>
      </c>
      <c r="G6" s="44">
        <f>AVERAGE(B6:C6)</f>
        <v>12.975919181054572</v>
      </c>
      <c r="H6" s="7">
        <f>$B$1</f>
        <v>38</v>
      </c>
      <c r="I6" s="10" t="s">
        <v>71</v>
      </c>
      <c r="J6" s="37">
        <f>(K5-I5*J5)/(L5-J5^2)</f>
        <v>3.1204018393025376E-2</v>
      </c>
      <c r="K6" s="10" t="s">
        <v>72</v>
      </c>
      <c r="L6" s="10">
        <f>(L5*I5-K5*J5)/(L5-J5^2)</f>
        <v>11.790166482107644</v>
      </c>
      <c r="M6" s="9">
        <v>50</v>
      </c>
      <c r="N6" s="10">
        <f>B$4+$J$6*($M6-D$4)</f>
        <v>13.325143487085086</v>
      </c>
      <c r="O6" s="10">
        <f>C$4+$J$6*($M6-E$4)</f>
        <v>13.375591316456664</v>
      </c>
      <c r="P6" s="7">
        <f>$L$6+$J$6*$M6</f>
        <v>13.350367401758913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61" t="s">
        <v>73</v>
      </c>
      <c r="J8" s="1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61">
        <v>1</v>
      </c>
      <c r="B10" s="42">
        <v>12.934799999999999</v>
      </c>
      <c r="C10" s="42">
        <v>12.983359999999999</v>
      </c>
      <c r="D10" s="42">
        <v>37.23415</v>
      </c>
      <c r="E10" s="42">
        <v>37.296140000000001</v>
      </c>
      <c r="F10" s="42">
        <v>24.71556</v>
      </c>
      <c r="G10" s="42">
        <f t="shared" ref="G10:G11" si="2">AVERAGE(B10:C10)</f>
        <v>12.95908</v>
      </c>
      <c r="H10" s="43">
        <f t="shared" ref="H10:H11" si="3">AVERAGE(D10:E10)</f>
        <v>37.265145000000004</v>
      </c>
      <c r="I10" s="38">
        <f>G10*H10</f>
        <v>482.92199526660005</v>
      </c>
      <c r="J10" s="39">
        <f>H10^2</f>
        <v>1388.6910318710252</v>
      </c>
    </row>
    <row r="11" spans="1:16" x14ac:dyDescent="0.25">
      <c r="A11" s="8">
        <v>2</v>
      </c>
      <c r="B11" s="14">
        <v>12.93872</v>
      </c>
      <c r="C11" s="14">
        <v>12.9922</v>
      </c>
      <c r="D11" s="13">
        <v>37.673900000000003</v>
      </c>
      <c r="E11" s="13">
        <v>37.725290000000001</v>
      </c>
      <c r="F11" s="13">
        <v>24.80396</v>
      </c>
      <c r="G11" s="14">
        <f t="shared" si="2"/>
        <v>12.96546</v>
      </c>
      <c r="H11" s="24">
        <f t="shared" si="3"/>
        <v>37.699595000000002</v>
      </c>
      <c r="I11" s="35">
        <f t="shared" ref="I11" si="4">G11*H11</f>
        <v>488.79259098870006</v>
      </c>
      <c r="J11" s="40">
        <f t="shared" ref="J11" si="5">H11^2</f>
        <v>1421.2594631640252</v>
      </c>
      <c r="L11" s="5"/>
    </row>
    <row r="12" spans="1:16" x14ac:dyDescent="0.25">
      <c r="A12" s="8">
        <v>3</v>
      </c>
      <c r="B12" s="14">
        <v>12.947190000000001</v>
      </c>
      <c r="C12" s="14">
        <v>12.996090000000001</v>
      </c>
      <c r="D12" s="14">
        <v>37.873939999999997</v>
      </c>
      <c r="E12" s="14">
        <v>37.894089999999998</v>
      </c>
      <c r="F12" s="14">
        <v>24.876560000000001</v>
      </c>
      <c r="G12" s="14">
        <f t="shared" ref="G12:G30" si="6">AVERAGE(B12:C12)</f>
        <v>12.971640000000001</v>
      </c>
      <c r="H12" s="24">
        <f t="shared" ref="H12:H30" si="7">AVERAGE(D12:E12)</f>
        <v>37.884014999999998</v>
      </c>
      <c r="I12" s="35">
        <f t="shared" ref="I12:I30" si="8">G12*H12</f>
        <v>491.41780433460002</v>
      </c>
      <c r="J12" s="40">
        <f t="shared" ref="J12:J30" si="9">H12^2</f>
        <v>1435.1985925202248</v>
      </c>
    </row>
    <row r="13" spans="1:16" x14ac:dyDescent="0.25">
      <c r="A13" s="8">
        <v>4</v>
      </c>
      <c r="B13" s="14">
        <v>12.948919999999999</v>
      </c>
      <c r="C13" s="14">
        <v>12.99878</v>
      </c>
      <c r="D13" s="13">
        <v>37.867260000000002</v>
      </c>
      <c r="E13" s="13">
        <v>37.901220000000002</v>
      </c>
      <c r="F13" s="13">
        <v>24.931740000000001</v>
      </c>
      <c r="G13" s="14">
        <f t="shared" si="6"/>
        <v>12.973849999999999</v>
      </c>
      <c r="H13" s="24">
        <f t="shared" si="7"/>
        <v>37.884240000000005</v>
      </c>
      <c r="I13" s="35">
        <f t="shared" si="8"/>
        <v>491.50444712400002</v>
      </c>
      <c r="J13" s="40">
        <f t="shared" si="9"/>
        <v>1435.2156403776005</v>
      </c>
    </row>
    <row r="14" spans="1:16" x14ac:dyDescent="0.25">
      <c r="A14" s="8">
        <v>5</v>
      </c>
      <c r="B14" s="14">
        <v>12.94163</v>
      </c>
      <c r="C14" s="14">
        <v>12.995520000000001</v>
      </c>
      <c r="D14" s="13">
        <v>37.874609999999997</v>
      </c>
      <c r="E14" s="13">
        <v>37.909059999999997</v>
      </c>
      <c r="F14" s="13">
        <v>24.973469999999999</v>
      </c>
      <c r="G14" s="14">
        <f t="shared" si="6"/>
        <v>12.968575000000001</v>
      </c>
      <c r="H14" s="24">
        <f t="shared" si="7"/>
        <v>37.891835</v>
      </c>
      <c r="I14" s="35">
        <f t="shared" si="8"/>
        <v>491.40310408512505</v>
      </c>
      <c r="J14" s="40">
        <f t="shared" si="9"/>
        <v>1435.791159667225</v>
      </c>
    </row>
    <row r="15" spans="1:16" x14ac:dyDescent="0.25">
      <c r="A15" s="8">
        <v>6</v>
      </c>
      <c r="B15" s="14">
        <v>12.9465</v>
      </c>
      <c r="C15" s="14">
        <v>12.987730000000001</v>
      </c>
      <c r="D15" s="13">
        <v>37.993670000000002</v>
      </c>
      <c r="E15" s="13">
        <v>37.989980000000003</v>
      </c>
      <c r="F15" s="13">
        <v>25.01266</v>
      </c>
      <c r="G15" s="14">
        <f t="shared" si="6"/>
        <v>12.967115</v>
      </c>
      <c r="H15" s="24">
        <f t="shared" si="7"/>
        <v>37.991825000000006</v>
      </c>
      <c r="I15" s="35">
        <f t="shared" si="8"/>
        <v>492.64436383487504</v>
      </c>
      <c r="J15" s="40">
        <f t="shared" si="9"/>
        <v>1443.3787668306254</v>
      </c>
    </row>
    <row r="16" spans="1:16" x14ac:dyDescent="0.25">
      <c r="A16" s="8">
        <v>7</v>
      </c>
      <c r="B16" s="14">
        <v>12.956709999999999</v>
      </c>
      <c r="C16" s="14">
        <v>13.003550000000001</v>
      </c>
      <c r="D16" s="13">
        <v>38.073120000000003</v>
      </c>
      <c r="E16" s="13">
        <v>38.037700000000001</v>
      </c>
      <c r="F16" s="13">
        <v>25.052389999999999</v>
      </c>
      <c r="G16" s="14">
        <f t="shared" si="6"/>
        <v>12.980129999999999</v>
      </c>
      <c r="H16" s="24">
        <f t="shared" si="7"/>
        <v>38.055410000000002</v>
      </c>
      <c r="I16" s="35">
        <f t="shared" si="8"/>
        <v>493.96416900330001</v>
      </c>
      <c r="J16" s="40">
        <f t="shared" si="9"/>
        <v>1448.2142302681002</v>
      </c>
    </row>
    <row r="17" spans="1:15" x14ac:dyDescent="0.25">
      <c r="A17" s="8">
        <v>8</v>
      </c>
      <c r="B17" s="14">
        <v>12.9549</v>
      </c>
      <c r="C17" s="14">
        <v>13.00975</v>
      </c>
      <c r="D17" s="14">
        <v>38.19379</v>
      </c>
      <c r="E17" s="14">
        <v>38.119349999999997</v>
      </c>
      <c r="F17" s="14">
        <v>25.060739999999999</v>
      </c>
      <c r="G17" s="14">
        <f t="shared" si="6"/>
        <v>12.982324999999999</v>
      </c>
      <c r="H17" s="24">
        <f t="shared" si="7"/>
        <v>38.156570000000002</v>
      </c>
      <c r="I17" s="35">
        <f t="shared" si="8"/>
        <v>495.36099262524999</v>
      </c>
      <c r="J17" s="40">
        <f t="shared" si="9"/>
        <v>1455.9238341649002</v>
      </c>
    </row>
    <row r="18" spans="1:15" x14ac:dyDescent="0.25">
      <c r="A18" s="8">
        <v>9</v>
      </c>
      <c r="B18" s="14">
        <v>12.95255</v>
      </c>
      <c r="C18" s="14">
        <v>13.00178</v>
      </c>
      <c r="D18" s="14">
        <v>38.115630000000003</v>
      </c>
      <c r="E18" s="14">
        <v>38.105220000000003</v>
      </c>
      <c r="F18" s="14">
        <v>25.090810000000001</v>
      </c>
      <c r="G18" s="14">
        <f t="shared" si="6"/>
        <v>12.977164999999999</v>
      </c>
      <c r="H18" s="24">
        <f t="shared" si="7"/>
        <v>38.110425000000006</v>
      </c>
      <c r="I18" s="35">
        <f t="shared" si="8"/>
        <v>494.56527344512506</v>
      </c>
      <c r="J18" s="40">
        <f t="shared" si="9"/>
        <v>1452.4044936806256</v>
      </c>
    </row>
    <row r="19" spans="1:15" x14ac:dyDescent="0.25">
      <c r="A19" s="8">
        <v>10</v>
      </c>
      <c r="B19" s="14">
        <v>12.95914</v>
      </c>
      <c r="C19" s="14">
        <v>13.007009999999999</v>
      </c>
      <c r="D19" s="13">
        <v>38.101210000000002</v>
      </c>
      <c r="E19" s="13">
        <v>38.109229999999997</v>
      </c>
      <c r="F19" s="13">
        <v>25.12565</v>
      </c>
      <c r="G19" s="14">
        <f t="shared" si="6"/>
        <v>12.983074999999999</v>
      </c>
      <c r="H19" s="24">
        <f t="shared" si="7"/>
        <v>38.105220000000003</v>
      </c>
      <c r="I19" s="35">
        <f t="shared" si="8"/>
        <v>494.72292915150001</v>
      </c>
      <c r="J19" s="40">
        <f t="shared" si="9"/>
        <v>1452.0077912484003</v>
      </c>
    </row>
    <row r="20" spans="1:15" x14ac:dyDescent="0.25">
      <c r="A20" s="8">
        <v>11</v>
      </c>
      <c r="B20" s="14">
        <v>12.955920000000001</v>
      </c>
      <c r="C20" s="14">
        <v>13.00792</v>
      </c>
      <c r="D20" s="14">
        <v>38.123289999999997</v>
      </c>
      <c r="E20" s="14">
        <v>38.125410000000002</v>
      </c>
      <c r="F20" s="14">
        <v>25.149799999999999</v>
      </c>
      <c r="G20" s="14">
        <f t="shared" si="6"/>
        <v>12.981920000000001</v>
      </c>
      <c r="H20" s="24">
        <f t="shared" si="7"/>
        <v>38.12435</v>
      </c>
      <c r="I20" s="35">
        <f t="shared" si="8"/>
        <v>494.92726175199999</v>
      </c>
      <c r="J20" s="40">
        <f t="shared" si="9"/>
        <v>1453.4660629225</v>
      </c>
    </row>
    <row r="21" spans="1:15" x14ac:dyDescent="0.25">
      <c r="A21" s="8">
        <v>12</v>
      </c>
      <c r="B21" s="14">
        <v>12.95251</v>
      </c>
      <c r="C21" s="14">
        <v>13.0044</v>
      </c>
      <c r="D21" s="14">
        <v>38.080260000000003</v>
      </c>
      <c r="E21" s="14">
        <v>38.080179999999999</v>
      </c>
      <c r="F21" s="14">
        <v>25.162199999999999</v>
      </c>
      <c r="G21" s="14">
        <f t="shared" si="6"/>
        <v>12.978455</v>
      </c>
      <c r="H21" s="24">
        <f t="shared" si="7"/>
        <v>38.080219999999997</v>
      </c>
      <c r="I21" s="35">
        <f t="shared" si="8"/>
        <v>494.2224216601</v>
      </c>
      <c r="J21" s="40">
        <f t="shared" si="9"/>
        <v>1450.1031552483998</v>
      </c>
    </row>
    <row r="22" spans="1:15" x14ac:dyDescent="0.25">
      <c r="A22" s="8">
        <v>13</v>
      </c>
      <c r="B22" s="14">
        <v>12.94956</v>
      </c>
      <c r="C22" s="14">
        <v>12.997629999999999</v>
      </c>
      <c r="D22" s="13">
        <v>38.008540000000004</v>
      </c>
      <c r="E22" s="13">
        <v>38.029389999999999</v>
      </c>
      <c r="F22" s="13">
        <v>25.171289999999999</v>
      </c>
      <c r="G22" s="14">
        <f t="shared" si="6"/>
        <v>12.973595</v>
      </c>
      <c r="H22" s="24">
        <f t="shared" si="7"/>
        <v>38.018965000000001</v>
      </c>
      <c r="I22" s="35">
        <f t="shared" si="8"/>
        <v>493.242654229175</v>
      </c>
      <c r="J22" s="40">
        <f t="shared" si="9"/>
        <v>1445.441699671225</v>
      </c>
    </row>
    <row r="23" spans="1:15" x14ac:dyDescent="0.25">
      <c r="A23" s="8">
        <v>14</v>
      </c>
      <c r="B23" s="14">
        <v>12.95234</v>
      </c>
      <c r="C23" s="14">
        <v>12.997999999999999</v>
      </c>
      <c r="D23" s="14">
        <v>37.955770000000001</v>
      </c>
      <c r="E23" s="14">
        <v>37.995429999999999</v>
      </c>
      <c r="F23" s="14">
        <v>25.18599</v>
      </c>
      <c r="G23" s="14">
        <f t="shared" si="6"/>
        <v>12.975169999999999</v>
      </c>
      <c r="H23" s="24">
        <f t="shared" si="7"/>
        <v>37.9756</v>
      </c>
      <c r="I23" s="35">
        <f t="shared" si="8"/>
        <v>492.73986585199992</v>
      </c>
      <c r="J23" s="40">
        <f t="shared" si="9"/>
        <v>1442.1461953600001</v>
      </c>
    </row>
    <row r="24" spans="1:15" x14ac:dyDescent="0.25">
      <c r="A24" s="8">
        <v>15</v>
      </c>
      <c r="B24" s="14">
        <v>12.9588</v>
      </c>
      <c r="C24" s="14">
        <v>13.01125</v>
      </c>
      <c r="D24" s="13">
        <v>37.97043</v>
      </c>
      <c r="E24" s="13">
        <v>37.981520000000003</v>
      </c>
      <c r="F24" s="13">
        <v>25.187259999999998</v>
      </c>
      <c r="G24" s="14">
        <f t="shared" si="6"/>
        <v>12.985025</v>
      </c>
      <c r="H24" s="24">
        <f t="shared" si="7"/>
        <v>37.975975000000005</v>
      </c>
      <c r="I24" s="35">
        <f t="shared" si="8"/>
        <v>493.11898477437506</v>
      </c>
      <c r="J24" s="40">
        <f t="shared" si="9"/>
        <v>1442.1746772006254</v>
      </c>
    </row>
    <row r="25" spans="1:15" x14ac:dyDescent="0.25">
      <c r="A25" s="8">
        <v>16</v>
      </c>
      <c r="B25" s="14">
        <v>12.94007</v>
      </c>
      <c r="C25" s="14">
        <v>12.995520000000001</v>
      </c>
      <c r="D25" s="13">
        <v>37.82976</v>
      </c>
      <c r="E25" s="13">
        <v>37.853360000000002</v>
      </c>
      <c r="F25" s="13">
        <v>25.084910000000001</v>
      </c>
      <c r="G25" s="14">
        <f t="shared" si="6"/>
        <v>12.967795000000001</v>
      </c>
      <c r="H25" s="24">
        <f t="shared" si="7"/>
        <v>37.841560000000001</v>
      </c>
      <c r="I25" s="35">
        <f t="shared" si="8"/>
        <v>490.72159256020007</v>
      </c>
      <c r="J25" s="40">
        <f t="shared" si="9"/>
        <v>1431.9836632336001</v>
      </c>
    </row>
    <row r="26" spans="1:15" x14ac:dyDescent="0.25">
      <c r="A26" s="8">
        <v>17</v>
      </c>
      <c r="B26" s="14">
        <v>12.933579999999999</v>
      </c>
      <c r="C26" s="14">
        <v>12.99038</v>
      </c>
      <c r="D26" s="13">
        <v>37.578209999999999</v>
      </c>
      <c r="E26" s="13">
        <v>37.609099999999998</v>
      </c>
      <c r="F26" s="13">
        <v>24.942219999999999</v>
      </c>
      <c r="G26" s="14">
        <f t="shared" si="6"/>
        <v>12.961980000000001</v>
      </c>
      <c r="H26" s="24">
        <f t="shared" si="7"/>
        <v>37.593654999999998</v>
      </c>
      <c r="I26" s="35">
        <f t="shared" si="8"/>
        <v>487.28820423690001</v>
      </c>
      <c r="J26" s="40">
        <f t="shared" si="9"/>
        <v>1413.2828962590249</v>
      </c>
      <c r="L26" s="22"/>
      <c r="M26" s="22"/>
      <c r="N26" s="22"/>
      <c r="O26" s="22"/>
    </row>
    <row r="27" spans="1:15" x14ac:dyDescent="0.25">
      <c r="A27" s="8">
        <v>18</v>
      </c>
      <c r="B27" s="14">
        <v>12.92385</v>
      </c>
      <c r="C27" s="14">
        <v>12.976229999999999</v>
      </c>
      <c r="D27" s="13">
        <v>37.272570000000002</v>
      </c>
      <c r="E27" s="13">
        <v>37.325369999999999</v>
      </c>
      <c r="F27" s="13">
        <v>24.812059999999999</v>
      </c>
      <c r="G27" s="14">
        <f t="shared" si="6"/>
        <v>12.95004</v>
      </c>
      <c r="H27" s="24">
        <f t="shared" si="7"/>
        <v>37.298969999999997</v>
      </c>
      <c r="I27" s="35">
        <f t="shared" si="8"/>
        <v>483.02315345879992</v>
      </c>
      <c r="J27" s="40">
        <f t="shared" si="9"/>
        <v>1391.2131630608999</v>
      </c>
      <c r="L27" s="22"/>
      <c r="M27" s="22"/>
      <c r="N27" s="22"/>
      <c r="O27" s="22"/>
    </row>
    <row r="28" spans="1:15" x14ac:dyDescent="0.25">
      <c r="A28" s="8">
        <v>19</v>
      </c>
      <c r="B28" s="13">
        <v>12.91943</v>
      </c>
      <c r="C28" s="13">
        <v>12.97466</v>
      </c>
      <c r="D28" s="13">
        <v>37.098050000000001</v>
      </c>
      <c r="E28" s="13">
        <v>37.168669999999999</v>
      </c>
      <c r="F28" s="13">
        <v>24.689699999999998</v>
      </c>
      <c r="G28" s="14">
        <f t="shared" si="6"/>
        <v>12.947044999999999</v>
      </c>
      <c r="H28" s="24">
        <f t="shared" si="7"/>
        <v>37.133359999999996</v>
      </c>
      <c r="I28" s="35">
        <f t="shared" si="8"/>
        <v>480.76728292119992</v>
      </c>
      <c r="J28" s="40">
        <f t="shared" si="9"/>
        <v>1378.8864248895998</v>
      </c>
      <c r="L28" s="22"/>
      <c r="M28" s="22"/>
      <c r="N28" s="22"/>
      <c r="O28" s="22"/>
    </row>
    <row r="29" spans="1:15" x14ac:dyDescent="0.25">
      <c r="A29" s="8">
        <v>20</v>
      </c>
      <c r="B29" s="13">
        <v>12.91788</v>
      </c>
      <c r="C29" s="13">
        <v>12.97485</v>
      </c>
      <c r="D29" s="13">
        <v>36.954650000000001</v>
      </c>
      <c r="E29" s="13">
        <v>37.036819999999999</v>
      </c>
      <c r="F29" s="13">
        <v>24.573910000000001</v>
      </c>
      <c r="G29" s="14">
        <f t="shared" si="6"/>
        <v>12.946365</v>
      </c>
      <c r="H29" s="24">
        <f t="shared" si="7"/>
        <v>36.995734999999996</v>
      </c>
      <c r="I29" s="35">
        <f t="shared" si="8"/>
        <v>478.96028875327494</v>
      </c>
      <c r="J29" s="40">
        <f t="shared" si="9"/>
        <v>1368.6844081902248</v>
      </c>
      <c r="L29" s="22"/>
      <c r="M29" s="22"/>
      <c r="N29" s="22"/>
      <c r="O29" s="22"/>
    </row>
    <row r="30" spans="1:15" x14ac:dyDescent="0.25">
      <c r="A30" s="8">
        <v>21</v>
      </c>
      <c r="B30" s="14">
        <v>12.91459</v>
      </c>
      <c r="C30" s="14">
        <v>12.968529999999999</v>
      </c>
      <c r="D30" s="14">
        <v>36.83907</v>
      </c>
      <c r="E30" s="14">
        <v>36.936770000000003</v>
      </c>
      <c r="F30" s="14">
        <v>24.49004</v>
      </c>
      <c r="G30" s="14">
        <f t="shared" si="6"/>
        <v>12.941559999999999</v>
      </c>
      <c r="H30" s="24">
        <f t="shared" si="7"/>
        <v>36.887920000000001</v>
      </c>
      <c r="I30" s="35">
        <f t="shared" si="8"/>
        <v>477.38722995519998</v>
      </c>
      <c r="J30" s="40">
        <f t="shared" si="9"/>
        <v>1360.7186419264001</v>
      </c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12.930908928571428</v>
      </c>
      <c r="C4" s="23">
        <f t="shared" si="0"/>
        <v>12.929894642857141</v>
      </c>
      <c r="D4" s="23">
        <f t="shared" si="0"/>
        <v>37.845437142857143</v>
      </c>
      <c r="E4" s="23">
        <f t="shared" si="0"/>
        <v>37.46373785714286</v>
      </c>
      <c r="F4" s="23">
        <f t="shared" si="0"/>
        <v>24.162243928571428</v>
      </c>
      <c r="G4" s="23">
        <f t="shared" si="0"/>
        <v>12.930401785714285</v>
      </c>
      <c r="H4" s="6">
        <f t="shared" si="0"/>
        <v>37.654587499999991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1.2934701914784874E-2</v>
      </c>
      <c r="C5" s="23">
        <f t="shared" si="1"/>
        <v>1.4676205857995022E-2</v>
      </c>
      <c r="D5" s="23">
        <f t="shared" si="1"/>
        <v>0.31008801540085024</v>
      </c>
      <c r="E5" s="23">
        <f t="shared" si="1"/>
        <v>0.31412956334227538</v>
      </c>
      <c r="F5" s="23">
        <f t="shared" si="1"/>
        <v>0.5600264238431194</v>
      </c>
      <c r="G5" s="23">
        <f t="shared" si="1"/>
        <v>1.3531733157606989E-2</v>
      </c>
      <c r="H5" s="6">
        <f t="shared" si="1"/>
        <v>0.31111000135566086</v>
      </c>
      <c r="I5" s="23">
        <f>AVERAGE(G10:G331)</f>
        <v>12.930401785714285</v>
      </c>
      <c r="J5" s="23">
        <f>AVERAGE(H10:H331)</f>
        <v>37.654587499999991</v>
      </c>
      <c r="K5" s="23">
        <f>AVERAGE(I10:I331)</f>
        <v>486.89286433609277</v>
      </c>
      <c r="L5" s="23">
        <f>AVERAGE(J10:J331)</f>
        <v>1417.9612924626379</v>
      </c>
      <c r="M5" s="8">
        <v>20</v>
      </c>
      <c r="N5" s="23">
        <f>B$4+$J$6*($M5-D$4)</f>
        <v>12.181608267264842</v>
      </c>
      <c r="O5" s="23">
        <f>C$4+$J$6*($M5-E$4)</f>
        <v>12.196620909045601</v>
      </c>
      <c r="P5" s="6">
        <f>$L$6+$J$6*$M5</f>
        <v>12.189114588163237</v>
      </c>
    </row>
    <row r="6" spans="1:16" x14ac:dyDescent="0.25">
      <c r="A6" s="9" t="s">
        <v>79</v>
      </c>
      <c r="B6" s="10">
        <f>B4+$J$6*($B$1-D4)</f>
        <v>12.937398769652006</v>
      </c>
      <c r="C6" s="10">
        <f>C4+$J$6*($B$1-E4)</f>
        <v>12.952411411432763</v>
      </c>
      <c r="D6" s="10">
        <f>$B$1</f>
        <v>38</v>
      </c>
      <c r="E6" s="10">
        <f>$B$1</f>
        <v>38</v>
      </c>
      <c r="F6" s="10">
        <f>F4</f>
        <v>24.162243928571428</v>
      </c>
      <c r="G6" s="44">
        <f>AVERAGE(B6:C6)</f>
        <v>12.944905090542385</v>
      </c>
      <c r="H6" s="7">
        <f>$B$1</f>
        <v>38</v>
      </c>
      <c r="I6" s="10" t="s">
        <v>71</v>
      </c>
      <c r="J6" s="37">
        <f>(K5-I5*J5)/(L5-J5^2)</f>
        <v>4.1988361243731273E-2</v>
      </c>
      <c r="K6" s="10" t="s">
        <v>72</v>
      </c>
      <c r="L6" s="10">
        <f>(L5*I5-K5*J5)/(L5-J5^2)</f>
        <v>11.349347363288611</v>
      </c>
      <c r="M6" s="9">
        <v>50</v>
      </c>
      <c r="N6" s="10">
        <f>B$4+$J$6*($M6-D$4)</f>
        <v>13.441259104576782</v>
      </c>
      <c r="O6" s="10">
        <f>C$4+$J$6*($M6-E$4)</f>
        <v>13.456271746357539</v>
      </c>
      <c r="P6" s="7">
        <f>$L$6+$J$6*$M6</f>
        <v>13.448765425475175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4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45" t="s">
        <v>73</v>
      </c>
      <c r="J8" s="14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45">
        <v>1</v>
      </c>
      <c r="B10" s="42">
        <v>12.92811</v>
      </c>
      <c r="C10" s="42">
        <v>12.93313</v>
      </c>
      <c r="D10" s="42">
        <v>37.764919999999996</v>
      </c>
      <c r="E10" s="42">
        <v>37.50412</v>
      </c>
      <c r="F10" s="42">
        <v>25.07687</v>
      </c>
      <c r="G10" s="42">
        <f t="shared" ref="G10:G11" si="2">AVERAGE(B10:C10)</f>
        <v>12.930620000000001</v>
      </c>
      <c r="H10" s="43">
        <f t="shared" ref="H10:H11" si="3">AVERAGE(D10:E10)</f>
        <v>37.634519999999995</v>
      </c>
      <c r="I10" s="38">
        <f>G10*H10</f>
        <v>486.63767700239998</v>
      </c>
      <c r="J10" s="39">
        <f>H10^2</f>
        <v>1416.3570956303997</v>
      </c>
    </row>
    <row r="11" spans="1:16" x14ac:dyDescent="0.25">
      <c r="A11" s="8">
        <v>2</v>
      </c>
      <c r="B11" s="14">
        <v>12.94562</v>
      </c>
      <c r="C11" s="14">
        <v>12.957800000000001</v>
      </c>
      <c r="D11" s="13">
        <v>38.166559999999997</v>
      </c>
      <c r="E11" s="13">
        <v>37.877330000000001</v>
      </c>
      <c r="F11" s="13">
        <v>25.10003</v>
      </c>
      <c r="G11" s="14">
        <f t="shared" si="2"/>
        <v>12.95171</v>
      </c>
      <c r="H11" s="24">
        <f t="shared" si="3"/>
        <v>38.021945000000002</v>
      </c>
      <c r="I11" s="35">
        <f t="shared" ref="I11" si="4">G11*H11</f>
        <v>492.44920527595002</v>
      </c>
      <c r="J11" s="40">
        <f t="shared" ref="J11" si="5">H11^2</f>
        <v>1445.6683015830251</v>
      </c>
      <c r="L11" s="5"/>
    </row>
    <row r="12" spans="1:16" x14ac:dyDescent="0.25">
      <c r="A12" s="8">
        <v>3</v>
      </c>
      <c r="B12" s="14">
        <v>12.949780000000001</v>
      </c>
      <c r="C12" s="14">
        <v>12.954280000000001</v>
      </c>
      <c r="D12" s="14">
        <v>38.31756</v>
      </c>
      <c r="E12" s="14">
        <v>38.005020000000002</v>
      </c>
      <c r="F12" s="14">
        <v>25.10866</v>
      </c>
      <c r="G12" s="14">
        <f t="shared" ref="G12:G15" si="6">AVERAGE(B12:C12)</f>
        <v>12.952030000000001</v>
      </c>
      <c r="H12" s="24">
        <f t="shared" ref="H12:H15" si="7">AVERAGE(D12:E12)</f>
        <v>38.161290000000001</v>
      </c>
      <c r="I12" s="35">
        <f t="shared" ref="I12:I15" si="8">G12*H12</f>
        <v>494.26617291870002</v>
      </c>
      <c r="J12" s="40">
        <f t="shared" ref="J12:J15" si="9">H12^2</f>
        <v>1456.2840544641001</v>
      </c>
    </row>
    <row r="13" spans="1:16" x14ac:dyDescent="0.25">
      <c r="A13" s="8">
        <v>4</v>
      </c>
      <c r="B13" s="14">
        <v>12.95046</v>
      </c>
      <c r="C13" s="14">
        <v>12.958880000000001</v>
      </c>
      <c r="D13" s="13">
        <v>38.325189999999999</v>
      </c>
      <c r="E13" s="13">
        <v>38.00658</v>
      </c>
      <c r="F13" s="13">
        <v>25.10933</v>
      </c>
      <c r="G13" s="14">
        <f t="shared" si="6"/>
        <v>12.95467</v>
      </c>
      <c r="H13" s="24">
        <f t="shared" si="7"/>
        <v>38.165885000000003</v>
      </c>
      <c r="I13" s="35">
        <f t="shared" si="8"/>
        <v>494.42644543295006</v>
      </c>
      <c r="J13" s="40">
        <f t="shared" si="9"/>
        <v>1456.6347778332251</v>
      </c>
    </row>
    <row r="14" spans="1:16" x14ac:dyDescent="0.25">
      <c r="A14" s="8">
        <v>5</v>
      </c>
      <c r="B14" s="14">
        <v>12.956379999999999</v>
      </c>
      <c r="C14" s="14">
        <v>12.95393</v>
      </c>
      <c r="D14" s="13">
        <v>38.308309999999999</v>
      </c>
      <c r="E14" s="13">
        <v>37.980379999999997</v>
      </c>
      <c r="F14" s="13">
        <v>25.102789999999999</v>
      </c>
      <c r="G14" s="14">
        <f t="shared" si="6"/>
        <v>12.955155</v>
      </c>
      <c r="H14" s="24">
        <f t="shared" si="7"/>
        <v>38.144345000000001</v>
      </c>
      <c r="I14" s="35">
        <f t="shared" si="8"/>
        <v>494.16590184847502</v>
      </c>
      <c r="J14" s="40">
        <f t="shared" si="9"/>
        <v>1454.9910554790251</v>
      </c>
    </row>
    <row r="15" spans="1:16" x14ac:dyDescent="0.25">
      <c r="A15" s="8">
        <v>6</v>
      </c>
      <c r="B15" s="14">
        <v>12.944459999999999</v>
      </c>
      <c r="C15" s="14">
        <v>12.957520000000001</v>
      </c>
      <c r="D15" s="13">
        <v>38.141350000000003</v>
      </c>
      <c r="E15" s="13">
        <v>37.739249999999998</v>
      </c>
      <c r="F15" s="13">
        <v>24.993480000000002</v>
      </c>
      <c r="G15" s="14">
        <f t="shared" si="6"/>
        <v>12.950990000000001</v>
      </c>
      <c r="H15" s="24">
        <f t="shared" si="7"/>
        <v>37.940300000000001</v>
      </c>
      <c r="I15" s="35">
        <f t="shared" si="8"/>
        <v>491.36444589700005</v>
      </c>
      <c r="J15" s="40">
        <f t="shared" si="9"/>
        <v>1439.4663640900001</v>
      </c>
    </row>
    <row r="16" spans="1:16" x14ac:dyDescent="0.25">
      <c r="A16" s="8">
        <v>7</v>
      </c>
      <c r="B16" s="14">
        <v>12.946109999999999</v>
      </c>
      <c r="C16" s="14">
        <v>12.93683</v>
      </c>
      <c r="D16" s="13">
        <v>38.308639999999997</v>
      </c>
      <c r="E16" s="13">
        <v>37.844790000000003</v>
      </c>
      <c r="F16" s="13">
        <v>24.751069999999999</v>
      </c>
      <c r="G16" s="14">
        <f t="shared" ref="G16:G36" si="10">AVERAGE(B16:C16)</f>
        <v>12.941469999999999</v>
      </c>
      <c r="H16" s="24">
        <f t="shared" ref="H16:H36" si="11">AVERAGE(D16:E16)</f>
        <v>38.076715</v>
      </c>
      <c r="I16" s="35">
        <f t="shared" ref="I16:I36" si="12">G16*H16</f>
        <v>492.76866487104996</v>
      </c>
      <c r="J16" s="40">
        <f t="shared" ref="J16:J36" si="13">H16^2</f>
        <v>1449.8362251912249</v>
      </c>
    </row>
    <row r="17" spans="1:15" x14ac:dyDescent="0.25">
      <c r="A17" s="8">
        <v>8</v>
      </c>
      <c r="B17" s="14">
        <v>12.94622</v>
      </c>
      <c r="C17" s="14">
        <v>12.93835</v>
      </c>
      <c r="D17" s="14">
        <v>38.255020000000002</v>
      </c>
      <c r="E17" s="14">
        <v>37.787550000000003</v>
      </c>
      <c r="F17" s="14">
        <v>24.52657</v>
      </c>
      <c r="G17" s="14">
        <f t="shared" si="10"/>
        <v>12.942285</v>
      </c>
      <c r="H17" s="24">
        <f t="shared" si="11"/>
        <v>38.021285000000006</v>
      </c>
      <c r="I17" s="35">
        <f t="shared" si="12"/>
        <v>492.08230653622508</v>
      </c>
      <c r="J17" s="40">
        <f t="shared" si="13"/>
        <v>1445.6181130512255</v>
      </c>
    </row>
    <row r="18" spans="1:15" x14ac:dyDescent="0.25">
      <c r="A18" s="8">
        <v>9</v>
      </c>
      <c r="B18" s="14">
        <v>12.934559999999999</v>
      </c>
      <c r="C18" s="14">
        <v>12.92742</v>
      </c>
      <c r="D18" s="14">
        <v>38.127389999999998</v>
      </c>
      <c r="E18" s="14">
        <v>37.661540000000002</v>
      </c>
      <c r="F18" s="14">
        <v>24.358750000000001</v>
      </c>
      <c r="G18" s="14">
        <f t="shared" si="10"/>
        <v>12.93099</v>
      </c>
      <c r="H18" s="24">
        <f t="shared" si="11"/>
        <v>37.894464999999997</v>
      </c>
      <c r="I18" s="35">
        <f t="shared" si="12"/>
        <v>490.01294797034996</v>
      </c>
      <c r="J18" s="40">
        <f t="shared" si="13"/>
        <v>1435.9904776362248</v>
      </c>
    </row>
    <row r="19" spans="1:15" x14ac:dyDescent="0.25">
      <c r="A19" s="8">
        <v>10</v>
      </c>
      <c r="B19" s="14">
        <v>12.939870000000001</v>
      </c>
      <c r="C19" s="14">
        <v>12.93463</v>
      </c>
      <c r="D19" s="13">
        <v>38.075319999999998</v>
      </c>
      <c r="E19" s="13">
        <v>37.647939999999998</v>
      </c>
      <c r="F19" s="13">
        <v>24.207139999999999</v>
      </c>
      <c r="G19" s="14">
        <f t="shared" si="10"/>
        <v>12.937250000000001</v>
      </c>
      <c r="H19" s="24">
        <f t="shared" si="11"/>
        <v>37.861629999999998</v>
      </c>
      <c r="I19" s="35">
        <f t="shared" si="12"/>
        <v>489.82537271749999</v>
      </c>
      <c r="J19" s="40">
        <f t="shared" si="13"/>
        <v>1433.5030262568998</v>
      </c>
    </row>
    <row r="20" spans="1:15" x14ac:dyDescent="0.25">
      <c r="A20" s="8">
        <v>11</v>
      </c>
      <c r="B20" s="14">
        <v>12.94514</v>
      </c>
      <c r="C20" s="14">
        <v>12.9354</v>
      </c>
      <c r="D20" s="14">
        <v>38.11289</v>
      </c>
      <c r="E20" s="14">
        <v>37.697580000000002</v>
      </c>
      <c r="F20" s="14">
        <v>24.109089999999998</v>
      </c>
      <c r="G20" s="14">
        <f t="shared" si="10"/>
        <v>12.94027</v>
      </c>
      <c r="H20" s="24">
        <f t="shared" si="11"/>
        <v>37.905235000000005</v>
      </c>
      <c r="I20" s="35">
        <f t="shared" si="12"/>
        <v>490.50397531345004</v>
      </c>
      <c r="J20" s="40">
        <f t="shared" si="13"/>
        <v>1436.8068404052253</v>
      </c>
    </row>
    <row r="21" spans="1:15" x14ac:dyDescent="0.25">
      <c r="A21" s="8">
        <v>12</v>
      </c>
      <c r="B21" s="14">
        <v>12.93868</v>
      </c>
      <c r="C21" s="14">
        <v>12.934229999999999</v>
      </c>
      <c r="D21" s="14">
        <v>37.973950000000002</v>
      </c>
      <c r="E21" s="14">
        <v>37.572110000000002</v>
      </c>
      <c r="F21" s="14">
        <v>24.038239999999998</v>
      </c>
      <c r="G21" s="14">
        <f t="shared" si="10"/>
        <v>12.936454999999999</v>
      </c>
      <c r="H21" s="24">
        <f t="shared" si="11"/>
        <v>37.773030000000006</v>
      </c>
      <c r="I21" s="35">
        <f t="shared" si="12"/>
        <v>488.64910280865001</v>
      </c>
      <c r="J21" s="40">
        <f t="shared" si="13"/>
        <v>1426.8017953809003</v>
      </c>
    </row>
    <row r="22" spans="1:15" x14ac:dyDescent="0.25">
      <c r="A22" s="8">
        <v>13</v>
      </c>
      <c r="B22" s="14">
        <v>12.93041</v>
      </c>
      <c r="C22" s="14">
        <v>12.929040000000001</v>
      </c>
      <c r="D22" s="13">
        <v>37.839979999999997</v>
      </c>
      <c r="E22" s="13">
        <v>37.44012</v>
      </c>
      <c r="F22" s="13">
        <v>23.96256</v>
      </c>
      <c r="G22" s="14">
        <f t="shared" si="10"/>
        <v>12.929725000000001</v>
      </c>
      <c r="H22" s="24">
        <f t="shared" si="11"/>
        <v>37.640050000000002</v>
      </c>
      <c r="I22" s="35">
        <f t="shared" si="12"/>
        <v>486.6754954862501</v>
      </c>
      <c r="J22" s="40">
        <f t="shared" si="13"/>
        <v>1416.7733640025001</v>
      </c>
    </row>
    <row r="23" spans="1:15" x14ac:dyDescent="0.25">
      <c r="A23" s="8">
        <v>14</v>
      </c>
      <c r="B23" s="14">
        <v>12.931229999999999</v>
      </c>
      <c r="C23" s="14">
        <v>12.92723</v>
      </c>
      <c r="D23" s="14">
        <v>37.845320000000001</v>
      </c>
      <c r="E23" s="14">
        <v>37.474769999999999</v>
      </c>
      <c r="F23" s="14">
        <v>23.915520000000001</v>
      </c>
      <c r="G23" s="14">
        <f t="shared" si="10"/>
        <v>12.92923</v>
      </c>
      <c r="H23" s="24">
        <f t="shared" si="11"/>
        <v>37.660044999999997</v>
      </c>
      <c r="I23" s="35">
        <f t="shared" si="12"/>
        <v>486.91538361534998</v>
      </c>
      <c r="J23" s="40">
        <f t="shared" si="13"/>
        <v>1418.2789894020248</v>
      </c>
    </row>
    <row r="24" spans="1:15" x14ac:dyDescent="0.25">
      <c r="A24" s="8">
        <v>15</v>
      </c>
      <c r="B24" s="14">
        <v>12.92731</v>
      </c>
      <c r="C24" s="14">
        <v>12.924300000000001</v>
      </c>
      <c r="D24" s="13">
        <v>37.744900000000001</v>
      </c>
      <c r="E24" s="13">
        <v>37.414279999999998</v>
      </c>
      <c r="F24" s="13">
        <v>23.893609999999999</v>
      </c>
      <c r="G24" s="14">
        <f t="shared" si="10"/>
        <v>12.925805</v>
      </c>
      <c r="H24" s="24">
        <f t="shared" si="11"/>
        <v>37.579589999999996</v>
      </c>
      <c r="I24" s="35">
        <f t="shared" si="12"/>
        <v>485.74645231994998</v>
      </c>
      <c r="J24" s="40">
        <f t="shared" si="13"/>
        <v>1412.2255845680997</v>
      </c>
    </row>
    <row r="25" spans="1:15" x14ac:dyDescent="0.25">
      <c r="A25" s="8">
        <v>16</v>
      </c>
      <c r="B25" s="14">
        <v>12.92464</v>
      </c>
      <c r="C25" s="14">
        <v>12.92686</v>
      </c>
      <c r="D25" s="13">
        <v>37.775440000000003</v>
      </c>
      <c r="E25" s="13">
        <v>37.402459999999998</v>
      </c>
      <c r="F25" s="13">
        <v>23.877030000000001</v>
      </c>
      <c r="G25" s="14">
        <f t="shared" si="10"/>
        <v>12.925750000000001</v>
      </c>
      <c r="H25" s="24">
        <f t="shared" si="11"/>
        <v>37.588949999999997</v>
      </c>
      <c r="I25" s="35">
        <f t="shared" si="12"/>
        <v>485.86537046249998</v>
      </c>
      <c r="J25" s="40">
        <f t="shared" si="13"/>
        <v>1412.9291621024997</v>
      </c>
    </row>
    <row r="26" spans="1:15" x14ac:dyDescent="0.25">
      <c r="A26" s="8">
        <v>17</v>
      </c>
      <c r="B26" s="14">
        <v>12.924189999999999</v>
      </c>
      <c r="C26" s="14">
        <v>12.91785</v>
      </c>
      <c r="D26" s="13">
        <v>37.695590000000003</v>
      </c>
      <c r="E26" s="13">
        <v>37.291240000000002</v>
      </c>
      <c r="F26" s="13">
        <v>23.82226</v>
      </c>
      <c r="G26" s="14">
        <f t="shared" si="10"/>
        <v>12.921019999999999</v>
      </c>
      <c r="H26" s="24">
        <f t="shared" si="11"/>
        <v>37.493414999999999</v>
      </c>
      <c r="I26" s="35">
        <f t="shared" si="12"/>
        <v>484.45316508329995</v>
      </c>
      <c r="J26" s="40">
        <f t="shared" si="13"/>
        <v>1405.7561683622248</v>
      </c>
      <c r="L26" s="22"/>
      <c r="M26" s="22"/>
      <c r="N26" s="22"/>
      <c r="O26" s="22"/>
    </row>
    <row r="27" spans="1:15" x14ac:dyDescent="0.25">
      <c r="A27" s="8">
        <v>18</v>
      </c>
      <c r="B27" s="14">
        <v>12.921709999999999</v>
      </c>
      <c r="C27" s="14">
        <v>12.916840000000001</v>
      </c>
      <c r="D27" s="13">
        <v>37.596870000000003</v>
      </c>
      <c r="E27" s="13">
        <v>37.183689999999999</v>
      </c>
      <c r="F27" s="13">
        <v>23.777460000000001</v>
      </c>
      <c r="G27" s="14">
        <f t="shared" si="10"/>
        <v>12.919274999999999</v>
      </c>
      <c r="H27" s="24">
        <f t="shared" si="11"/>
        <v>37.390280000000004</v>
      </c>
      <c r="I27" s="35">
        <f t="shared" si="12"/>
        <v>483.055309647</v>
      </c>
      <c r="J27" s="40">
        <f t="shared" si="13"/>
        <v>1398.0330384784004</v>
      </c>
      <c r="L27" s="22"/>
      <c r="M27" s="22"/>
      <c r="N27" s="22"/>
      <c r="O27" s="22"/>
    </row>
    <row r="28" spans="1:15" x14ac:dyDescent="0.25">
      <c r="A28" s="8">
        <v>19</v>
      </c>
      <c r="B28" s="13">
        <v>12.92343</v>
      </c>
      <c r="C28" s="13">
        <v>12.920629999999999</v>
      </c>
      <c r="D28" s="13">
        <v>37.554760000000002</v>
      </c>
      <c r="E28" s="13">
        <v>37.168120000000002</v>
      </c>
      <c r="F28" s="13">
        <v>23.74991</v>
      </c>
      <c r="G28" s="14">
        <f t="shared" si="10"/>
        <v>12.922029999999999</v>
      </c>
      <c r="H28" s="24">
        <f t="shared" si="11"/>
        <v>37.361440000000002</v>
      </c>
      <c r="I28" s="35">
        <f t="shared" si="12"/>
        <v>482.7856485232</v>
      </c>
      <c r="J28" s="40">
        <f t="shared" si="13"/>
        <v>1395.8771988736</v>
      </c>
      <c r="L28" s="22"/>
      <c r="M28" s="22"/>
      <c r="N28" s="22"/>
      <c r="O28" s="22"/>
    </row>
    <row r="29" spans="1:15" x14ac:dyDescent="0.25">
      <c r="A29" s="8">
        <v>20</v>
      </c>
      <c r="B29" s="13">
        <v>12.91624</v>
      </c>
      <c r="C29" s="13">
        <v>12.913880000000001</v>
      </c>
      <c r="D29" s="13">
        <v>37.490409999999997</v>
      </c>
      <c r="E29" s="13">
        <v>37.064100000000003</v>
      </c>
      <c r="F29" s="13">
        <v>23.72364</v>
      </c>
      <c r="G29" s="14">
        <f t="shared" si="10"/>
        <v>12.91506</v>
      </c>
      <c r="H29" s="24">
        <f t="shared" si="11"/>
        <v>37.277254999999997</v>
      </c>
      <c r="I29" s="35">
        <f t="shared" si="12"/>
        <v>481.43798496029996</v>
      </c>
      <c r="J29" s="40">
        <f t="shared" si="13"/>
        <v>1389.5937403350247</v>
      </c>
      <c r="L29" s="22"/>
      <c r="M29" s="22"/>
      <c r="N29" s="22"/>
      <c r="O29" s="22"/>
    </row>
    <row r="30" spans="1:15" x14ac:dyDescent="0.25">
      <c r="A30" s="8">
        <v>21</v>
      </c>
      <c r="B30" s="14">
        <v>12.91535</v>
      </c>
      <c r="C30" s="14">
        <v>12.91503</v>
      </c>
      <c r="D30" s="14">
        <v>37.425229999999999</v>
      </c>
      <c r="E30" s="14">
        <v>37.02543</v>
      </c>
      <c r="F30" s="14">
        <v>23.704180000000001</v>
      </c>
      <c r="G30" s="14">
        <f t="shared" si="10"/>
        <v>12.915189999999999</v>
      </c>
      <c r="H30" s="24">
        <f t="shared" si="11"/>
        <v>37.22533</v>
      </c>
      <c r="I30" s="35">
        <f t="shared" si="12"/>
        <v>480.77220976269996</v>
      </c>
      <c r="J30" s="40">
        <f t="shared" si="13"/>
        <v>1385.7251936088999</v>
      </c>
      <c r="L30" s="22"/>
      <c r="M30" s="22"/>
      <c r="N30" s="22"/>
      <c r="O30" s="22"/>
    </row>
    <row r="31" spans="1:15" x14ac:dyDescent="0.25">
      <c r="A31" s="8">
        <v>22</v>
      </c>
      <c r="B31" s="14">
        <v>12.91508</v>
      </c>
      <c r="C31" s="14">
        <v>12.913959999999999</v>
      </c>
      <c r="D31" s="14">
        <v>37.482970000000002</v>
      </c>
      <c r="E31" s="14">
        <v>37.09742</v>
      </c>
      <c r="F31" s="14">
        <v>23.695070000000001</v>
      </c>
      <c r="G31" s="14">
        <f t="shared" si="10"/>
        <v>12.91452</v>
      </c>
      <c r="H31" s="24">
        <f t="shared" si="11"/>
        <v>37.290194999999997</v>
      </c>
      <c r="I31" s="35">
        <f t="shared" si="12"/>
        <v>481.58496913139993</v>
      </c>
      <c r="J31" s="40">
        <f t="shared" si="13"/>
        <v>1390.5586431380248</v>
      </c>
      <c r="L31" s="22"/>
      <c r="M31" s="22"/>
      <c r="N31" s="22"/>
      <c r="O31" s="22"/>
    </row>
    <row r="32" spans="1:15" x14ac:dyDescent="0.25">
      <c r="A32" s="8">
        <v>23</v>
      </c>
      <c r="B32" s="14">
        <v>12.91656</v>
      </c>
      <c r="C32" s="14">
        <v>12.916679999999999</v>
      </c>
      <c r="D32" s="14">
        <v>37.478619999999999</v>
      </c>
      <c r="E32" s="14">
        <v>37.115659999999998</v>
      </c>
      <c r="F32" s="14">
        <v>23.688269999999999</v>
      </c>
      <c r="G32" s="14">
        <f t="shared" si="10"/>
        <v>12.91662</v>
      </c>
      <c r="H32" s="24">
        <f t="shared" si="11"/>
        <v>37.297139999999999</v>
      </c>
      <c r="I32" s="35">
        <f t="shared" si="12"/>
        <v>481.7529844668</v>
      </c>
      <c r="J32" s="40">
        <f t="shared" si="13"/>
        <v>1391.0766521795999</v>
      </c>
      <c r="L32" s="22"/>
      <c r="M32" s="22"/>
      <c r="N32" s="22"/>
      <c r="O32" s="22"/>
    </row>
    <row r="33" spans="1:15" x14ac:dyDescent="0.25">
      <c r="A33" s="8">
        <v>24</v>
      </c>
      <c r="B33" s="14">
        <v>12.91743</v>
      </c>
      <c r="C33" s="14">
        <v>12.91724</v>
      </c>
      <c r="D33" s="14">
        <v>37.542839999999998</v>
      </c>
      <c r="E33" s="14">
        <v>37.165120000000002</v>
      </c>
      <c r="F33" s="14">
        <v>23.677720000000001</v>
      </c>
      <c r="G33" s="14">
        <f t="shared" si="10"/>
        <v>12.917335</v>
      </c>
      <c r="H33" s="24">
        <f t="shared" si="11"/>
        <v>37.35398</v>
      </c>
      <c r="I33" s="35">
        <f t="shared" si="12"/>
        <v>482.5138732433</v>
      </c>
      <c r="J33" s="40">
        <f t="shared" si="13"/>
        <v>1395.3198218404</v>
      </c>
      <c r="L33" s="22"/>
      <c r="M33" s="22"/>
      <c r="N33" s="22"/>
      <c r="O33" s="22"/>
    </row>
    <row r="34" spans="1:15" x14ac:dyDescent="0.25">
      <c r="A34" s="8">
        <v>25</v>
      </c>
      <c r="B34" s="14">
        <v>12.91963</v>
      </c>
      <c r="C34" s="14">
        <v>12.921720000000001</v>
      </c>
      <c r="D34" s="14">
        <v>37.584479999999999</v>
      </c>
      <c r="E34" s="14">
        <v>37.199359999999999</v>
      </c>
      <c r="F34" s="14">
        <v>23.665559999999999</v>
      </c>
      <c r="G34" s="14">
        <f t="shared" si="10"/>
        <v>12.920674999999999</v>
      </c>
      <c r="H34" s="24">
        <f t="shared" si="11"/>
        <v>37.391919999999999</v>
      </c>
      <c r="I34" s="35">
        <f t="shared" si="12"/>
        <v>483.12884594599996</v>
      </c>
      <c r="J34" s="40">
        <f t="shared" si="13"/>
        <v>1398.1556812863998</v>
      </c>
      <c r="L34" s="22"/>
      <c r="M34" s="22"/>
      <c r="N34" s="22"/>
      <c r="O34" s="22"/>
    </row>
    <row r="35" spans="1:15" x14ac:dyDescent="0.25">
      <c r="A35" s="8"/>
      <c r="B35" s="14">
        <v>12.916969999999999</v>
      </c>
      <c r="C35" s="14">
        <v>12.913220000000001</v>
      </c>
      <c r="D35" s="14">
        <v>37.52787</v>
      </c>
      <c r="E35" s="14">
        <v>37.15802</v>
      </c>
      <c r="F35" s="14">
        <v>23.646049999999999</v>
      </c>
      <c r="G35" s="14">
        <f t="shared" si="10"/>
        <v>12.915095000000001</v>
      </c>
      <c r="H35" s="24">
        <f t="shared" si="11"/>
        <v>37.342945</v>
      </c>
      <c r="I35" s="35">
        <f t="shared" si="12"/>
        <v>482.28768225477506</v>
      </c>
      <c r="J35" s="40">
        <f t="shared" si="13"/>
        <v>1394.4955412730251</v>
      </c>
      <c r="L35" s="22"/>
      <c r="M35" s="22"/>
      <c r="N35" s="22"/>
      <c r="O35" s="22"/>
    </row>
    <row r="36" spans="1:15" x14ac:dyDescent="0.25">
      <c r="A36" s="8"/>
      <c r="B36" s="14">
        <v>12.91846</v>
      </c>
      <c r="C36" s="14">
        <v>12.92052</v>
      </c>
      <c r="D36" s="14">
        <v>37.62012</v>
      </c>
      <c r="E36" s="14">
        <v>37.245629999999998</v>
      </c>
      <c r="F36" s="14">
        <v>23.636800000000001</v>
      </c>
      <c r="G36" s="14">
        <f t="shared" si="10"/>
        <v>12.91949</v>
      </c>
      <c r="H36" s="24">
        <f t="shared" si="11"/>
        <v>37.432874999999996</v>
      </c>
      <c r="I36" s="35">
        <f t="shared" si="12"/>
        <v>483.61365423374991</v>
      </c>
      <c r="J36" s="40">
        <f t="shared" si="13"/>
        <v>1401.2201307656246</v>
      </c>
      <c r="L36" s="22"/>
      <c r="M36" s="22"/>
      <c r="N36" s="22"/>
      <c r="O36" s="22"/>
    </row>
    <row r="37" spans="1:15" x14ac:dyDescent="0.25">
      <c r="A37" s="8"/>
      <c r="B37" s="14">
        <v>12.921419999999999</v>
      </c>
      <c r="C37" s="14">
        <v>12.919650000000001</v>
      </c>
      <c r="D37" s="14">
        <v>37.589739999999999</v>
      </c>
      <c r="E37" s="14">
        <v>37.215049999999998</v>
      </c>
      <c r="F37" s="14">
        <v>23.625170000000001</v>
      </c>
      <c r="G37" s="14">
        <f t="shared" ref="G37" si="14">AVERAGE(B37:C37)</f>
        <v>12.920535000000001</v>
      </c>
      <c r="H37" s="24">
        <f t="shared" ref="H37" si="15">AVERAGE(D37:E37)</f>
        <v>37.402394999999999</v>
      </c>
      <c r="I37" s="35">
        <f t="shared" ref="I37" si="16">G37*H37</f>
        <v>483.25895368132501</v>
      </c>
      <c r="J37" s="40">
        <f t="shared" ref="J37" si="17">H37^2</f>
        <v>1398.939151736025</v>
      </c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12.888786666666668</v>
      </c>
      <c r="C4" s="23">
        <f t="shared" si="0"/>
        <v>12.89993888888889</v>
      </c>
      <c r="D4" s="23">
        <f t="shared" si="0"/>
        <v>37.180601111111116</v>
      </c>
      <c r="E4" s="23">
        <f t="shared" si="0"/>
        <v>37.1064111111111</v>
      </c>
      <c r="F4" s="23">
        <f t="shared" si="0"/>
        <v>24.315045555555553</v>
      </c>
      <c r="G4" s="23">
        <f t="shared" si="0"/>
        <v>12.894362777777779</v>
      </c>
      <c r="H4" s="6">
        <f t="shared" si="0"/>
        <v>37.143506111111115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6.5939707309024776E-3</v>
      </c>
      <c r="C5" s="23">
        <f t="shared" si="1"/>
        <v>1.1205895149924958E-2</v>
      </c>
      <c r="D5" s="23">
        <f t="shared" si="1"/>
        <v>0.18669422871666697</v>
      </c>
      <c r="E5" s="23">
        <f t="shared" si="1"/>
        <v>0.19580063447576285</v>
      </c>
      <c r="F5" s="23">
        <f t="shared" si="1"/>
        <v>0.15060573686874557</v>
      </c>
      <c r="G5" s="23">
        <f t="shared" si="1"/>
        <v>8.3315875254624666E-3</v>
      </c>
      <c r="H5" s="6">
        <f t="shared" si="1"/>
        <v>0.19069360165226079</v>
      </c>
      <c r="I5" s="23">
        <f>AVERAGE(G10:G331)</f>
        <v>12.894362777777779</v>
      </c>
      <c r="J5" s="23">
        <f>AVERAGE(H10:H331)</f>
        <v>37.143506111111115</v>
      </c>
      <c r="K5" s="23">
        <f>AVERAGE(I10:I331)</f>
        <v>478.94312023378893</v>
      </c>
      <c r="L5" s="23">
        <f>AVERAGE(J10:J331)</f>
        <v>1379.6723698258916</v>
      </c>
      <c r="M5" s="8">
        <v>20</v>
      </c>
      <c r="N5" s="23">
        <f>B$4+$J$6*($M5-D$4)</f>
        <v>12.209719029907383</v>
      </c>
      <c r="O5" s="23">
        <f>C$4+$J$6*($M5-E$4)</f>
        <v>12.223803630784191</v>
      </c>
      <c r="P5" s="6">
        <f>$L$6+$J$6*$M5</f>
        <v>12.216761330413746</v>
      </c>
    </row>
    <row r="6" spans="1:16" x14ac:dyDescent="0.25">
      <c r="A6" s="9" t="s">
        <v>79</v>
      </c>
      <c r="B6" s="10">
        <f>B4+$J$6*($B$1-D4)</f>
        <v>12.921173616543591</v>
      </c>
      <c r="C6" s="10">
        <f>C4+$J$6*($B$1-E4)</f>
        <v>12.935258217420399</v>
      </c>
      <c r="D6" s="10">
        <f>$B$1</f>
        <v>38</v>
      </c>
      <c r="E6" s="10">
        <f>$B$1</f>
        <v>38</v>
      </c>
      <c r="F6" s="10">
        <f>F4</f>
        <v>24.315045555555553</v>
      </c>
      <c r="G6" s="44">
        <f>AVERAGE(B6:C6)</f>
        <v>12.928215916981994</v>
      </c>
      <c r="H6" s="7">
        <f>$B$1</f>
        <v>38</v>
      </c>
      <c r="I6" s="10" t="s">
        <v>71</v>
      </c>
      <c r="J6" s="37">
        <f>(K5-I5*J5)/(L5-J5^2)</f>
        <v>3.9525254813122614E-2</v>
      </c>
      <c r="K6" s="10" t="s">
        <v>72</v>
      </c>
      <c r="L6" s="10">
        <f>(L5*I5-K5*J5)/(L5-J5^2)</f>
        <v>11.426256234151294</v>
      </c>
      <c r="M6" s="9">
        <v>50</v>
      </c>
      <c r="N6" s="10">
        <f>B$4+$J$6*($M6-D$4)</f>
        <v>13.395476674301062</v>
      </c>
      <c r="O6" s="10">
        <f>C$4+$J$6*($M6-E$4)</f>
        <v>13.40956127517787</v>
      </c>
      <c r="P6" s="7">
        <f>$L$6+$J$6*$M6</f>
        <v>13.402518974807425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12.872730000000001</v>
      </c>
      <c r="C10" s="42">
        <v>12.87571</v>
      </c>
      <c r="D10" s="42">
        <v>36.701309999999999</v>
      </c>
      <c r="E10" s="42">
        <v>36.615569999999998</v>
      </c>
      <c r="F10" s="42">
        <v>24.068390000000001</v>
      </c>
      <c r="G10" s="42">
        <f t="shared" ref="G10:G17" si="2">AVERAGE(B10:C10)</f>
        <v>12.874220000000001</v>
      </c>
      <c r="H10" s="43">
        <f t="shared" ref="H10:H17" si="3">AVERAGE(D10:E10)</f>
        <v>36.658439999999999</v>
      </c>
      <c r="I10" s="38">
        <f>G10*H10</f>
        <v>471.9488214168</v>
      </c>
      <c r="J10" s="39">
        <f>H10^2</f>
        <v>1343.8412232336</v>
      </c>
    </row>
    <row r="11" spans="1:16" x14ac:dyDescent="0.25">
      <c r="A11" s="8">
        <v>2</v>
      </c>
      <c r="B11" s="14">
        <v>12.884309999999999</v>
      </c>
      <c r="C11" s="14">
        <v>12.901300000000001</v>
      </c>
      <c r="D11" s="13">
        <v>37.137090000000001</v>
      </c>
      <c r="E11" s="13">
        <v>37.013599999999997</v>
      </c>
      <c r="F11" s="13">
        <v>24.15513</v>
      </c>
      <c r="G11" s="14">
        <f t="shared" si="2"/>
        <v>12.892804999999999</v>
      </c>
      <c r="H11" s="24">
        <f t="shared" si="3"/>
        <v>37.075344999999999</v>
      </c>
      <c r="I11" s="35">
        <f t="shared" ref="I11:I17" si="4">G11*H11</f>
        <v>478.00519339272495</v>
      </c>
      <c r="J11" s="40">
        <f t="shared" ref="J11:J17" si="5">H11^2</f>
        <v>1374.581206869025</v>
      </c>
      <c r="L11" s="5"/>
    </row>
    <row r="12" spans="1:16" x14ac:dyDescent="0.25">
      <c r="A12" s="8">
        <v>3</v>
      </c>
      <c r="B12" s="14">
        <v>12.89161</v>
      </c>
      <c r="C12" s="14">
        <v>12.90131</v>
      </c>
      <c r="D12" s="14">
        <v>37.227780000000003</v>
      </c>
      <c r="E12" s="14">
        <v>37.137219999999999</v>
      </c>
      <c r="F12" s="14">
        <v>24.214479999999998</v>
      </c>
      <c r="G12" s="14">
        <f t="shared" si="2"/>
        <v>12.896460000000001</v>
      </c>
      <c r="H12" s="24">
        <f t="shared" si="3"/>
        <v>37.182500000000005</v>
      </c>
      <c r="I12" s="35">
        <f t="shared" si="4"/>
        <v>479.52262395000008</v>
      </c>
      <c r="J12" s="40">
        <f t="shared" si="5"/>
        <v>1382.5383062500002</v>
      </c>
    </row>
    <row r="13" spans="1:16" x14ac:dyDescent="0.25">
      <c r="A13" s="8">
        <v>4</v>
      </c>
      <c r="B13" s="14">
        <v>12.891819999999999</v>
      </c>
      <c r="C13" s="14">
        <v>12.90293</v>
      </c>
      <c r="D13" s="13">
        <v>37.298209999999997</v>
      </c>
      <c r="E13" s="13">
        <v>37.220199999999998</v>
      </c>
      <c r="F13" s="13">
        <v>24.272480000000002</v>
      </c>
      <c r="G13" s="14">
        <f t="shared" si="2"/>
        <v>12.897375</v>
      </c>
      <c r="H13" s="24">
        <f t="shared" si="3"/>
        <v>37.259204999999994</v>
      </c>
      <c r="I13" s="35">
        <f t="shared" si="4"/>
        <v>480.54593908687491</v>
      </c>
      <c r="J13" s="40">
        <f t="shared" si="5"/>
        <v>1388.2483572320245</v>
      </c>
    </row>
    <row r="14" spans="1:16" x14ac:dyDescent="0.25">
      <c r="A14" s="8">
        <v>5</v>
      </c>
      <c r="B14" s="14">
        <v>12.89087</v>
      </c>
      <c r="C14" s="14">
        <v>12.89842</v>
      </c>
      <c r="D14" s="13">
        <v>37.280090000000001</v>
      </c>
      <c r="E14" s="13">
        <v>37.204830000000001</v>
      </c>
      <c r="F14" s="13">
        <v>24.332989999999999</v>
      </c>
      <c r="G14" s="14">
        <f t="shared" si="2"/>
        <v>12.894645000000001</v>
      </c>
      <c r="H14" s="24">
        <f t="shared" si="3"/>
        <v>37.242460000000001</v>
      </c>
      <c r="I14" s="35">
        <f t="shared" si="4"/>
        <v>480.22830062670005</v>
      </c>
      <c r="J14" s="40">
        <f t="shared" si="5"/>
        <v>1387.0008268516001</v>
      </c>
    </row>
    <row r="15" spans="1:16" x14ac:dyDescent="0.25">
      <c r="A15" s="8">
        <v>6</v>
      </c>
      <c r="B15" s="14">
        <v>12.893330000000001</v>
      </c>
      <c r="C15" s="14">
        <v>12.90747</v>
      </c>
      <c r="D15" s="13">
        <v>37.300069999999998</v>
      </c>
      <c r="E15" s="13">
        <v>37.230429999999998</v>
      </c>
      <c r="F15" s="13">
        <v>24.372309999999999</v>
      </c>
      <c r="G15" s="14">
        <f t="shared" si="2"/>
        <v>12.900400000000001</v>
      </c>
      <c r="H15" s="24">
        <f t="shared" si="3"/>
        <v>37.265249999999995</v>
      </c>
      <c r="I15" s="35">
        <f t="shared" si="4"/>
        <v>480.73663109999995</v>
      </c>
      <c r="J15" s="40">
        <f t="shared" si="5"/>
        <v>1388.6988575624996</v>
      </c>
    </row>
    <row r="16" spans="1:16" x14ac:dyDescent="0.25">
      <c r="A16" s="8">
        <v>7</v>
      </c>
      <c r="B16" s="14">
        <v>12.893470000000001</v>
      </c>
      <c r="C16" s="14">
        <v>12.893610000000001</v>
      </c>
      <c r="D16" s="13">
        <v>37.211489999999998</v>
      </c>
      <c r="E16" s="13">
        <v>37.194600000000001</v>
      </c>
      <c r="F16" s="13">
        <v>24.425319999999999</v>
      </c>
      <c r="G16" s="14">
        <f t="shared" si="2"/>
        <v>12.893540000000002</v>
      </c>
      <c r="H16" s="24">
        <f t="shared" si="3"/>
        <v>37.203045000000003</v>
      </c>
      <c r="I16" s="35">
        <f t="shared" si="4"/>
        <v>479.67894882930011</v>
      </c>
      <c r="J16" s="40">
        <f t="shared" si="5"/>
        <v>1384.0665572720252</v>
      </c>
    </row>
    <row r="17" spans="1:15" x14ac:dyDescent="0.25">
      <c r="A17" s="8">
        <v>8</v>
      </c>
      <c r="B17" s="14">
        <v>12.89081</v>
      </c>
      <c r="C17" s="14">
        <v>12.91737</v>
      </c>
      <c r="D17" s="14">
        <v>37.224890000000002</v>
      </c>
      <c r="E17" s="14">
        <v>37.137639999999998</v>
      </c>
      <c r="F17" s="14">
        <v>24.474460000000001</v>
      </c>
      <c r="G17" s="14">
        <f t="shared" si="2"/>
        <v>12.90409</v>
      </c>
      <c r="H17" s="24">
        <f t="shared" si="3"/>
        <v>37.181264999999996</v>
      </c>
      <c r="I17" s="35">
        <f t="shared" si="4"/>
        <v>479.79038987384996</v>
      </c>
      <c r="J17" s="40">
        <f t="shared" si="5"/>
        <v>1382.4464670002246</v>
      </c>
    </row>
    <row r="18" spans="1:15" x14ac:dyDescent="0.25">
      <c r="A18" s="8">
        <v>9</v>
      </c>
      <c r="B18" s="14">
        <v>12.890129999999999</v>
      </c>
      <c r="C18" s="14">
        <v>12.90133</v>
      </c>
      <c r="D18" s="14">
        <v>37.244480000000003</v>
      </c>
      <c r="E18" s="14">
        <v>37.203609999999998</v>
      </c>
      <c r="F18" s="14">
        <v>24.519850000000002</v>
      </c>
      <c r="G18" s="14">
        <f>AVERAGE(B18:C18)</f>
        <v>12.89573</v>
      </c>
      <c r="H18" s="24">
        <f>AVERAGE(D18:E18)</f>
        <v>37.224045000000004</v>
      </c>
      <c r="I18" s="35">
        <f>G18*H18</f>
        <v>480.03123382785009</v>
      </c>
      <c r="J18" s="40">
        <f>H18^2</f>
        <v>1385.6295261620253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12.901261111111111</v>
      </c>
      <c r="C4" s="23">
        <f t="shared" si="0"/>
        <v>12.932648888888888</v>
      </c>
      <c r="D4" s="23">
        <f t="shared" si="0"/>
        <v>38.081620000000001</v>
      </c>
      <c r="E4" s="23">
        <f t="shared" si="0"/>
        <v>38.07716111111111</v>
      </c>
      <c r="F4" s="23">
        <f t="shared" si="0"/>
        <v>24.325495555555548</v>
      </c>
      <c r="G4" s="23">
        <f t="shared" si="0"/>
        <v>12.916954999999998</v>
      </c>
      <c r="H4" s="6">
        <f t="shared" si="0"/>
        <v>38.079390555555555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1.4168383327363528E-2</v>
      </c>
      <c r="C5" s="23">
        <f t="shared" si="1"/>
        <v>2.4555373874390746E-2</v>
      </c>
      <c r="D5" s="23">
        <f t="shared" si="1"/>
        <v>0.2683329676912613</v>
      </c>
      <c r="E5" s="23">
        <f t="shared" si="1"/>
        <v>0.26444202206932071</v>
      </c>
      <c r="F5" s="23">
        <f t="shared" si="1"/>
        <v>0.2088411001282503</v>
      </c>
      <c r="G5" s="23">
        <f t="shared" si="1"/>
        <v>1.8076663823836586E-2</v>
      </c>
      <c r="H5" s="6">
        <f t="shared" si="1"/>
        <v>0.2663447397693024</v>
      </c>
      <c r="I5" s="23">
        <f>AVERAGE(G10:G331)</f>
        <v>12.916954999999998</v>
      </c>
      <c r="J5" s="23">
        <f>AVERAGE(H10:H331)</f>
        <v>38.079390555555555</v>
      </c>
      <c r="K5" s="23">
        <f>AVERAGE(I10:I331)</f>
        <v>491.87377344325836</v>
      </c>
      <c r="L5" s="23">
        <f>AVERAGE(J10:J331)</f>
        <v>1450.1030424340029</v>
      </c>
      <c r="M5" s="8">
        <v>20</v>
      </c>
      <c r="N5" s="23">
        <f>B$4+$J$6*($M5-D$4)</f>
        <v>11.75449251372048</v>
      </c>
      <c r="O5" s="23">
        <f>C$4+$J$6*($M5-E$4)</f>
        <v>11.786163082186096</v>
      </c>
      <c r="P5" s="6">
        <f>$L$6+$J$6*$M5</f>
        <v>11.770327797960924</v>
      </c>
    </row>
    <row r="6" spans="1:16" x14ac:dyDescent="0.25">
      <c r="A6" s="9" t="s">
        <v>79</v>
      </c>
      <c r="B6" s="10">
        <f>B4+$J$6*($B$1-D4)</f>
        <v>12.896084625103827</v>
      </c>
      <c r="C6" s="10">
        <f>C4+$J$6*($B$1-E4)</f>
        <v>12.927755193569443</v>
      </c>
      <c r="D6" s="10">
        <f>$B$1</f>
        <v>38</v>
      </c>
      <c r="E6" s="10">
        <f>$B$1</f>
        <v>38</v>
      </c>
      <c r="F6" s="10">
        <f>F4</f>
        <v>24.325495555555548</v>
      </c>
      <c r="G6" s="44">
        <f>AVERAGE(B6:C6)</f>
        <v>12.911919909336635</v>
      </c>
      <c r="H6" s="7">
        <f>$B$1</f>
        <v>38</v>
      </c>
      <c r="I6" s="10" t="s">
        <v>71</v>
      </c>
      <c r="J6" s="37">
        <f>(K5-I5*J5)/(L5-J5^2)</f>
        <v>6.342178396574151E-2</v>
      </c>
      <c r="K6" s="10" t="s">
        <v>72</v>
      </c>
      <c r="L6" s="10">
        <f>(L5*I5-K5*J5)/(L5-J5^2)</f>
        <v>10.501892118646094</v>
      </c>
      <c r="M6" s="9">
        <v>50</v>
      </c>
      <c r="N6" s="10">
        <f>B$4+$J$6*($M6-D$4)</f>
        <v>13.657146032692726</v>
      </c>
      <c r="O6" s="10">
        <f>C$4+$J$6*($M6-E$4)</f>
        <v>13.68881660115834</v>
      </c>
      <c r="P6" s="7">
        <f>$L$6+$J$6*$M6</f>
        <v>13.67298131693317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7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7" t="s">
        <v>73</v>
      </c>
      <c r="J8" s="68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7">
        <v>1</v>
      </c>
      <c r="B10" s="42">
        <v>12.87266</v>
      </c>
      <c r="C10" s="42">
        <v>12.882199999999999</v>
      </c>
      <c r="D10" s="42">
        <v>37.453360000000004</v>
      </c>
      <c r="E10" s="42">
        <v>37.468710000000002</v>
      </c>
      <c r="F10" s="42">
        <v>23.996179999999999</v>
      </c>
      <c r="G10" s="42">
        <f t="shared" ref="G10:G17" si="2">AVERAGE(B10:C10)</f>
        <v>12.87743</v>
      </c>
      <c r="H10" s="43">
        <f t="shared" ref="H10:H17" si="3">AVERAGE(D10:E10)</f>
        <v>37.461035000000003</v>
      </c>
      <c r="I10" s="38">
        <f>G10*H10</f>
        <v>482.40185594005004</v>
      </c>
      <c r="J10" s="39">
        <f>H10^2</f>
        <v>1403.3291432712251</v>
      </c>
    </row>
    <row r="11" spans="1:16" x14ac:dyDescent="0.25">
      <c r="A11" s="8">
        <v>2</v>
      </c>
      <c r="B11" s="14">
        <v>12.88791</v>
      </c>
      <c r="C11" s="14">
        <v>12.915979999999999</v>
      </c>
      <c r="D11" s="13">
        <v>37.917430000000003</v>
      </c>
      <c r="E11" s="13">
        <v>37.896999999999998</v>
      </c>
      <c r="F11" s="13">
        <v>24.109359999999999</v>
      </c>
      <c r="G11" s="14">
        <f t="shared" si="2"/>
        <v>12.901945</v>
      </c>
      <c r="H11" s="24">
        <f t="shared" si="3"/>
        <v>37.907215000000001</v>
      </c>
      <c r="I11" s="35">
        <f t="shared" ref="I11:I17" si="4">G11*H11</f>
        <v>489.076803033175</v>
      </c>
      <c r="J11" s="40">
        <f t="shared" ref="J11:J17" si="5">H11^2</f>
        <v>1436.9569490562251</v>
      </c>
      <c r="L11" s="5"/>
    </row>
    <row r="12" spans="1:16" x14ac:dyDescent="0.25">
      <c r="A12" s="8">
        <v>3</v>
      </c>
      <c r="B12" s="14">
        <v>12.89278</v>
      </c>
      <c r="C12" s="14">
        <v>12.958449999999999</v>
      </c>
      <c r="D12" s="14">
        <v>38.055459999999997</v>
      </c>
      <c r="E12" s="14">
        <v>38.045229999999997</v>
      </c>
      <c r="F12" s="14">
        <v>24.186260000000001</v>
      </c>
      <c r="G12" s="14">
        <f t="shared" si="2"/>
        <v>12.925615000000001</v>
      </c>
      <c r="H12" s="24">
        <f t="shared" si="3"/>
        <v>38.050344999999993</v>
      </c>
      <c r="I12" s="35">
        <f t="shared" si="4"/>
        <v>491.82411008717492</v>
      </c>
      <c r="J12" s="40">
        <f t="shared" si="5"/>
        <v>1447.8287546190245</v>
      </c>
    </row>
    <row r="13" spans="1:16" x14ac:dyDescent="0.25">
      <c r="A13" s="8">
        <v>4</v>
      </c>
      <c r="B13" s="14">
        <v>12.90568</v>
      </c>
      <c r="C13" s="14">
        <v>12.94103</v>
      </c>
      <c r="D13" s="13">
        <v>38.086030000000001</v>
      </c>
      <c r="E13" s="13">
        <v>38.078989999999997</v>
      </c>
      <c r="F13" s="13">
        <v>24.248290000000001</v>
      </c>
      <c r="G13" s="14">
        <f t="shared" si="2"/>
        <v>12.923355000000001</v>
      </c>
      <c r="H13" s="24">
        <f t="shared" si="3"/>
        <v>38.082509999999999</v>
      </c>
      <c r="I13" s="35">
        <f t="shared" si="4"/>
        <v>492.15379602105003</v>
      </c>
      <c r="J13" s="40">
        <f t="shared" si="5"/>
        <v>1450.2775679000999</v>
      </c>
    </row>
    <row r="14" spans="1:16" x14ac:dyDescent="0.25">
      <c r="A14" s="8">
        <v>5</v>
      </c>
      <c r="B14" s="14">
        <v>12.9024</v>
      </c>
      <c r="C14" s="14">
        <v>12.92426</v>
      </c>
      <c r="D14" s="13">
        <v>38.13447</v>
      </c>
      <c r="E14" s="13">
        <v>38.12979</v>
      </c>
      <c r="F14" s="13">
        <v>24.32347</v>
      </c>
      <c r="G14" s="14">
        <f t="shared" si="2"/>
        <v>12.91333</v>
      </c>
      <c r="H14" s="24">
        <f t="shared" si="3"/>
        <v>38.132130000000004</v>
      </c>
      <c r="I14" s="35">
        <f t="shared" si="4"/>
        <v>492.41277829290004</v>
      </c>
      <c r="J14" s="40">
        <f t="shared" si="5"/>
        <v>1454.0593383369003</v>
      </c>
    </row>
    <row r="15" spans="1:16" x14ac:dyDescent="0.25">
      <c r="A15" s="8">
        <v>6</v>
      </c>
      <c r="B15" s="14">
        <v>12.91107</v>
      </c>
      <c r="C15" s="14">
        <v>12.923249999999999</v>
      </c>
      <c r="D15" s="13">
        <v>38.224040000000002</v>
      </c>
      <c r="E15" s="13">
        <v>38.213149999999999</v>
      </c>
      <c r="F15" s="13">
        <v>24.405629999999999</v>
      </c>
      <c r="G15" s="14">
        <f t="shared" si="2"/>
        <v>12.917159999999999</v>
      </c>
      <c r="H15" s="24">
        <f t="shared" si="3"/>
        <v>38.218595000000001</v>
      </c>
      <c r="I15" s="35">
        <f t="shared" si="4"/>
        <v>493.67570659019998</v>
      </c>
      <c r="J15" s="40">
        <f t="shared" si="5"/>
        <v>1460.6610037740249</v>
      </c>
    </row>
    <row r="16" spans="1:16" x14ac:dyDescent="0.25">
      <c r="A16" s="8">
        <v>7</v>
      </c>
      <c r="B16" s="14">
        <v>12.910629999999999</v>
      </c>
      <c r="C16" s="14">
        <v>12.93695</v>
      </c>
      <c r="D16" s="13">
        <v>38.246000000000002</v>
      </c>
      <c r="E16" s="13">
        <v>38.250140000000002</v>
      </c>
      <c r="F16" s="13">
        <v>24.494350000000001</v>
      </c>
      <c r="G16" s="14">
        <f t="shared" si="2"/>
        <v>12.92379</v>
      </c>
      <c r="H16" s="24">
        <f t="shared" si="3"/>
        <v>38.248069999999998</v>
      </c>
      <c r="I16" s="35">
        <f t="shared" si="4"/>
        <v>494.31002458529997</v>
      </c>
      <c r="J16" s="40">
        <f t="shared" si="5"/>
        <v>1462.9148587248999</v>
      </c>
    </row>
    <row r="17" spans="1:15" x14ac:dyDescent="0.25">
      <c r="A17" s="8">
        <v>8</v>
      </c>
      <c r="B17" s="14">
        <v>12.912940000000001</v>
      </c>
      <c r="C17" s="14">
        <v>12.95811</v>
      </c>
      <c r="D17" s="14">
        <v>38.297879999999999</v>
      </c>
      <c r="E17" s="14">
        <v>38.299390000000002</v>
      </c>
      <c r="F17" s="14">
        <v>24.56183</v>
      </c>
      <c r="G17" s="14">
        <f t="shared" si="2"/>
        <v>12.935525</v>
      </c>
      <c r="H17" s="24">
        <f t="shared" si="3"/>
        <v>38.298635000000004</v>
      </c>
      <c r="I17" s="35">
        <f t="shared" si="4"/>
        <v>495.41295050837505</v>
      </c>
      <c r="J17" s="40">
        <f t="shared" si="5"/>
        <v>1466.7854428632254</v>
      </c>
    </row>
    <row r="18" spans="1:15" x14ac:dyDescent="0.25">
      <c r="A18" s="8">
        <v>9</v>
      </c>
      <c r="B18" s="14">
        <v>12.915279999999999</v>
      </c>
      <c r="C18" s="14">
        <v>12.953609999999999</v>
      </c>
      <c r="D18" s="14">
        <v>38.31991</v>
      </c>
      <c r="E18" s="14">
        <v>38.312049999999999</v>
      </c>
      <c r="F18" s="14">
        <v>24.604089999999999</v>
      </c>
      <c r="G18" s="14">
        <f>AVERAGE(B18:C18)</f>
        <v>12.934445</v>
      </c>
      <c r="H18" s="24">
        <f>AVERAGE(D18:E18)</f>
        <v>38.315979999999996</v>
      </c>
      <c r="I18" s="35">
        <f>G18*H18</f>
        <v>495.59593593109997</v>
      </c>
      <c r="J18" s="40">
        <f>H18^2</f>
        <v>1468.1143233603998</v>
      </c>
    </row>
    <row r="19" spans="1:15" x14ac:dyDescent="0.25">
      <c r="A19" s="8">
        <v>10</v>
      </c>
      <c r="B19" s="14"/>
      <c r="C19" s="14"/>
      <c r="D19" s="13"/>
      <c r="E19" s="13"/>
      <c r="F19" s="13"/>
      <c r="G19" s="14"/>
      <c r="H19" s="24"/>
      <c r="I19" s="35"/>
      <c r="J19" s="40"/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12.919214242424244</v>
      </c>
      <c r="C4" s="23">
        <f t="shared" si="0"/>
        <v>12.903150303030307</v>
      </c>
      <c r="D4" s="23">
        <f t="shared" si="0"/>
        <v>37.463841515151515</v>
      </c>
      <c r="E4" s="23">
        <f t="shared" si="0"/>
        <v>37.585020909090908</v>
      </c>
      <c r="F4" s="23">
        <f t="shared" si="0"/>
        <v>23.972377878787881</v>
      </c>
      <c r="G4" s="23">
        <f t="shared" si="0"/>
        <v>12.911182272727272</v>
      </c>
      <c r="H4" s="6">
        <f t="shared" si="0"/>
        <v>37.524431212121215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2.2966414749355124E-2</v>
      </c>
      <c r="C5" s="23">
        <f t="shared" si="1"/>
        <v>2.2218137788309528E-2</v>
      </c>
      <c r="D5" s="23">
        <f t="shared" si="1"/>
        <v>0.53524748975427983</v>
      </c>
      <c r="E5" s="23">
        <f t="shared" si="1"/>
        <v>0.49621501053829753</v>
      </c>
      <c r="F5" s="23">
        <f t="shared" si="1"/>
        <v>0.47291425586303154</v>
      </c>
      <c r="G5" s="23">
        <f t="shared" si="1"/>
        <v>2.2370561923363556E-2</v>
      </c>
      <c r="H5" s="6">
        <f t="shared" si="1"/>
        <v>0.51553976000588186</v>
      </c>
      <c r="I5" s="23">
        <f>AVERAGE(G10:G331)</f>
        <v>12.911182272727272</v>
      </c>
      <c r="J5" s="23">
        <f>AVERAGE(H10:H331)</f>
        <v>37.524431212121215</v>
      </c>
      <c r="K5" s="23">
        <f>AVERAGE(I10:I331)</f>
        <v>484.49582065277355</v>
      </c>
      <c r="L5" s="23">
        <f>AVERAGE(J10:J331)</f>
        <v>1408.3406650602681</v>
      </c>
      <c r="M5" s="8">
        <v>20</v>
      </c>
      <c r="N5" s="23">
        <f>B$4+$J$6*($M5-D$4)</f>
        <v>12.170483472753249</v>
      </c>
      <c r="O5" s="23">
        <f>C$4+$J$6*($M5-E$4)</f>
        <v>12.149224184969681</v>
      </c>
      <c r="P5" s="6">
        <f>$L$6+$J$6*$M5</f>
        <v>12.159853828862076</v>
      </c>
    </row>
    <row r="6" spans="1:16" x14ac:dyDescent="0.25">
      <c r="A6" s="9" t="s">
        <v>79</v>
      </c>
      <c r="B6" s="10">
        <f>B4+$J$6*($B$1-D4)</f>
        <v>12.942201072365295</v>
      </c>
      <c r="C6" s="10">
        <f>C4+$J$6*($B$1-E4)</f>
        <v>12.920941784581727</v>
      </c>
      <c r="D6" s="10">
        <f>$B$1</f>
        <v>38</v>
      </c>
      <c r="E6" s="10">
        <f>$B$1</f>
        <v>38</v>
      </c>
      <c r="F6" s="10">
        <f>F4</f>
        <v>23.972377878787881</v>
      </c>
      <c r="G6" s="44">
        <f>AVERAGE(B6:C6)</f>
        <v>12.931571428473511</v>
      </c>
      <c r="H6" s="7">
        <f>$B$1</f>
        <v>38</v>
      </c>
      <c r="I6" s="10" t="s">
        <v>71</v>
      </c>
      <c r="J6" s="37">
        <f>(K5-I5*J5)/(L5-J5^2)</f>
        <v>4.2873199978446942E-2</v>
      </c>
      <c r="K6" s="10" t="s">
        <v>72</v>
      </c>
      <c r="L6" s="10">
        <f>(L5*I5-K5*J5)/(L5-J5^2)</f>
        <v>11.302389829293137</v>
      </c>
      <c r="M6" s="9">
        <v>50</v>
      </c>
      <c r="N6" s="10">
        <f>B$4+$J$6*($M6-D$4)</f>
        <v>13.456679472106657</v>
      </c>
      <c r="O6" s="10">
        <f>C$4+$J$6*($M6-E$4)</f>
        <v>13.435420184323089</v>
      </c>
      <c r="P6" s="7">
        <f>$L$6+$J$6*$M6</f>
        <v>13.446049828215484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12.9436</v>
      </c>
      <c r="C10" s="42">
        <v>12.91588</v>
      </c>
      <c r="D10" s="42">
        <v>38.02261</v>
      </c>
      <c r="E10" s="42">
        <v>38.069859999999998</v>
      </c>
      <c r="F10" s="42">
        <v>24.709820000000001</v>
      </c>
      <c r="G10" s="42">
        <f t="shared" ref="G10:G17" si="2">AVERAGE(B10:C10)</f>
        <v>12.929739999999999</v>
      </c>
      <c r="H10" s="43">
        <f t="shared" ref="H10:H17" si="3">AVERAGE(D10:E10)</f>
        <v>38.046234999999996</v>
      </c>
      <c r="I10" s="38">
        <f>G10*H10</f>
        <v>491.92792652889989</v>
      </c>
      <c r="J10" s="39">
        <f>H10^2</f>
        <v>1447.5159976752248</v>
      </c>
    </row>
    <row r="11" spans="1:16" x14ac:dyDescent="0.25">
      <c r="A11" s="8">
        <v>2</v>
      </c>
      <c r="B11" s="14">
        <v>12.960240000000001</v>
      </c>
      <c r="C11" s="14">
        <v>12.936</v>
      </c>
      <c r="D11" s="13">
        <v>38.348230000000001</v>
      </c>
      <c r="E11" s="13">
        <v>38.425350000000002</v>
      </c>
      <c r="F11" s="13">
        <v>24.74492</v>
      </c>
      <c r="G11" s="14">
        <f t="shared" si="2"/>
        <v>12.948119999999999</v>
      </c>
      <c r="H11" s="24">
        <f t="shared" si="3"/>
        <v>38.386790000000005</v>
      </c>
      <c r="I11" s="35">
        <f t="shared" ref="I11:I17" si="4">G11*H11</f>
        <v>497.03676333480001</v>
      </c>
      <c r="J11" s="40">
        <f t="shared" ref="J11:J17" si="5">H11^2</f>
        <v>1473.5456465041004</v>
      </c>
      <c r="L11" s="5"/>
    </row>
    <row r="12" spans="1:16" x14ac:dyDescent="0.25">
      <c r="A12" s="8">
        <v>3</v>
      </c>
      <c r="B12" s="14">
        <v>12.96377</v>
      </c>
      <c r="C12" s="14">
        <v>12.93927</v>
      </c>
      <c r="D12" s="14">
        <v>38.448459999999997</v>
      </c>
      <c r="E12" s="14">
        <v>38.520009999999999</v>
      </c>
      <c r="F12" s="14">
        <v>24.776579999999999</v>
      </c>
      <c r="G12" s="14">
        <f t="shared" si="2"/>
        <v>12.95152</v>
      </c>
      <c r="H12" s="24">
        <f t="shared" si="3"/>
        <v>38.484234999999998</v>
      </c>
      <c r="I12" s="35">
        <f t="shared" si="4"/>
        <v>498.42933928719998</v>
      </c>
      <c r="J12" s="40">
        <f t="shared" si="5"/>
        <v>1481.0363435352249</v>
      </c>
    </row>
    <row r="13" spans="1:16" x14ac:dyDescent="0.25">
      <c r="A13" s="8">
        <v>4</v>
      </c>
      <c r="B13" s="14">
        <v>12.97011</v>
      </c>
      <c r="C13" s="14">
        <v>12.94462</v>
      </c>
      <c r="D13" s="13">
        <v>38.5535</v>
      </c>
      <c r="E13" s="13">
        <v>38.62688</v>
      </c>
      <c r="F13" s="13">
        <v>24.7944</v>
      </c>
      <c r="G13" s="14">
        <f t="shared" si="2"/>
        <v>12.957364999999999</v>
      </c>
      <c r="H13" s="24">
        <f t="shared" si="3"/>
        <v>38.59019</v>
      </c>
      <c r="I13" s="35">
        <f t="shared" si="4"/>
        <v>500.02717724934996</v>
      </c>
      <c r="J13" s="40">
        <f t="shared" si="5"/>
        <v>1489.2027642360999</v>
      </c>
    </row>
    <row r="14" spans="1:16" x14ac:dyDescent="0.25">
      <c r="A14" s="8">
        <v>5</v>
      </c>
      <c r="B14" s="14">
        <v>12.970660000000001</v>
      </c>
      <c r="C14" s="14">
        <v>12.95579</v>
      </c>
      <c r="D14" s="13">
        <v>38.580820000000003</v>
      </c>
      <c r="E14" s="13">
        <v>38.607950000000002</v>
      </c>
      <c r="F14" s="13">
        <v>24.822199999999999</v>
      </c>
      <c r="G14" s="14">
        <f t="shared" si="2"/>
        <v>12.963225000000001</v>
      </c>
      <c r="H14" s="24">
        <f t="shared" si="3"/>
        <v>38.594385000000003</v>
      </c>
      <c r="I14" s="35">
        <f t="shared" si="4"/>
        <v>500.30769649162511</v>
      </c>
      <c r="J14" s="40">
        <f t="shared" si="5"/>
        <v>1489.5265535282251</v>
      </c>
    </row>
    <row r="15" spans="1:16" x14ac:dyDescent="0.25">
      <c r="A15" s="8">
        <v>6</v>
      </c>
      <c r="B15" s="14">
        <v>12.96138</v>
      </c>
      <c r="C15" s="14">
        <v>12.94786</v>
      </c>
      <c r="D15" s="13">
        <v>38.47081</v>
      </c>
      <c r="E15" s="13">
        <v>38.467289999999998</v>
      </c>
      <c r="F15" s="13">
        <v>24.726900000000001</v>
      </c>
      <c r="G15" s="14">
        <f t="shared" si="2"/>
        <v>12.95462</v>
      </c>
      <c r="H15" s="24">
        <f t="shared" si="3"/>
        <v>38.469049999999996</v>
      </c>
      <c r="I15" s="35">
        <f t="shared" si="4"/>
        <v>498.35192451099994</v>
      </c>
      <c r="J15" s="40">
        <f t="shared" si="5"/>
        <v>1479.8678079024996</v>
      </c>
    </row>
    <row r="16" spans="1:16" x14ac:dyDescent="0.25">
      <c r="A16" s="8">
        <v>7</v>
      </c>
      <c r="B16" s="14">
        <v>12.944050000000001</v>
      </c>
      <c r="C16" s="14">
        <v>12.936109999999999</v>
      </c>
      <c r="D16" s="13">
        <v>38.150480000000002</v>
      </c>
      <c r="E16" s="13">
        <v>38.235390000000002</v>
      </c>
      <c r="F16" s="13">
        <v>24.57976</v>
      </c>
      <c r="G16" s="14">
        <f t="shared" si="2"/>
        <v>12.94008</v>
      </c>
      <c r="H16" s="24">
        <f t="shared" si="3"/>
        <v>38.192935000000006</v>
      </c>
      <c r="I16" s="35">
        <f t="shared" si="4"/>
        <v>494.21963433480005</v>
      </c>
      <c r="J16" s="40">
        <f t="shared" si="5"/>
        <v>1458.7002839142253</v>
      </c>
    </row>
    <row r="17" spans="1:15" x14ac:dyDescent="0.25">
      <c r="A17" s="8">
        <v>8</v>
      </c>
      <c r="B17" s="14">
        <v>12.93731</v>
      </c>
      <c r="C17" s="14">
        <v>12.9255</v>
      </c>
      <c r="D17" s="14">
        <v>37.89038</v>
      </c>
      <c r="E17" s="14">
        <v>38.005130000000001</v>
      </c>
      <c r="F17" s="14">
        <v>24.469860000000001</v>
      </c>
      <c r="G17" s="14">
        <f t="shared" si="2"/>
        <v>12.931405</v>
      </c>
      <c r="H17" s="24">
        <f t="shared" si="3"/>
        <v>37.947755000000001</v>
      </c>
      <c r="I17" s="35">
        <f t="shared" si="4"/>
        <v>490.71778874577501</v>
      </c>
      <c r="J17" s="40">
        <f t="shared" si="5"/>
        <v>1440.032109540025</v>
      </c>
    </row>
    <row r="18" spans="1:15" x14ac:dyDescent="0.25">
      <c r="A18" s="8">
        <v>9</v>
      </c>
      <c r="B18" s="14">
        <v>12.918659999999999</v>
      </c>
      <c r="C18" s="14">
        <v>12.915319999999999</v>
      </c>
      <c r="D18" s="14">
        <v>37.70628</v>
      </c>
      <c r="E18" s="14">
        <v>37.829180000000001</v>
      </c>
      <c r="F18" s="14">
        <v>24.359470000000002</v>
      </c>
      <c r="G18" s="14">
        <f t="shared" ref="G18:G31" si="6">AVERAGE(B18:C18)</f>
        <v>12.916989999999998</v>
      </c>
      <c r="H18" s="24">
        <f t="shared" ref="H18:H31" si="7">AVERAGE(D18:E18)</f>
        <v>37.76773</v>
      </c>
      <c r="I18" s="35">
        <f t="shared" ref="I18:I31" si="8">G18*H18</f>
        <v>487.84539073269997</v>
      </c>
      <c r="J18" s="40">
        <f t="shared" ref="J18:J31" si="9">H18^2</f>
        <v>1426.4014293529001</v>
      </c>
    </row>
    <row r="19" spans="1:15" x14ac:dyDescent="0.25">
      <c r="A19" s="8">
        <v>10</v>
      </c>
      <c r="B19" s="14">
        <v>12.922560000000001</v>
      </c>
      <c r="C19" s="14">
        <v>12.904299999999999</v>
      </c>
      <c r="D19" s="13">
        <v>37.667059999999999</v>
      </c>
      <c r="E19" s="13">
        <v>37.735619999999997</v>
      </c>
      <c r="F19" s="13">
        <v>24.230270000000001</v>
      </c>
      <c r="G19" s="14">
        <f t="shared" si="6"/>
        <v>12.91343</v>
      </c>
      <c r="H19" s="24">
        <f t="shared" si="7"/>
        <v>37.701340000000002</v>
      </c>
      <c r="I19" s="35">
        <f t="shared" si="8"/>
        <v>486.85361499620001</v>
      </c>
      <c r="J19" s="40">
        <f t="shared" si="9"/>
        <v>1421.3910377956001</v>
      </c>
    </row>
    <row r="20" spans="1:15" x14ac:dyDescent="0.25">
      <c r="A20" s="8">
        <v>11</v>
      </c>
      <c r="B20" s="14">
        <v>12.91803</v>
      </c>
      <c r="C20" s="14">
        <v>12.904109999999999</v>
      </c>
      <c r="D20" s="14">
        <v>37.535269999999997</v>
      </c>
      <c r="E20" s="14">
        <v>37.645420000000001</v>
      </c>
      <c r="F20" s="14">
        <v>24.11523</v>
      </c>
      <c r="G20" s="14">
        <f t="shared" si="6"/>
        <v>12.911069999999999</v>
      </c>
      <c r="H20" s="24">
        <f t="shared" si="7"/>
        <v>37.590344999999999</v>
      </c>
      <c r="I20" s="35">
        <f t="shared" si="8"/>
        <v>485.33157561914993</v>
      </c>
      <c r="J20" s="40">
        <f t="shared" si="9"/>
        <v>1413.0340372190249</v>
      </c>
    </row>
    <row r="21" spans="1:15" x14ac:dyDescent="0.25">
      <c r="A21" s="8">
        <v>12</v>
      </c>
      <c r="B21" s="14">
        <v>12.913320000000001</v>
      </c>
      <c r="C21" s="14">
        <v>12.898339999999999</v>
      </c>
      <c r="D21" s="14">
        <v>37.429409999999997</v>
      </c>
      <c r="E21" s="14">
        <v>37.553559999999997</v>
      </c>
      <c r="F21" s="14">
        <v>24.040780000000002</v>
      </c>
      <c r="G21" s="14">
        <f t="shared" si="6"/>
        <v>12.90583</v>
      </c>
      <c r="H21" s="24">
        <f t="shared" si="7"/>
        <v>37.491484999999997</v>
      </c>
      <c r="I21" s="35">
        <f t="shared" si="8"/>
        <v>483.85873185754997</v>
      </c>
      <c r="J21" s="40">
        <f t="shared" si="9"/>
        <v>1405.6114475052248</v>
      </c>
    </row>
    <row r="22" spans="1:15" x14ac:dyDescent="0.25">
      <c r="A22" s="8">
        <v>13</v>
      </c>
      <c r="B22" s="14">
        <v>12.91459</v>
      </c>
      <c r="C22" s="14">
        <v>12.900790000000001</v>
      </c>
      <c r="D22" s="13">
        <v>37.401829999999997</v>
      </c>
      <c r="E22" s="13">
        <v>37.533110000000001</v>
      </c>
      <c r="F22" s="13">
        <v>23.969750000000001</v>
      </c>
      <c r="G22" s="14">
        <f t="shared" si="6"/>
        <v>12.907690000000001</v>
      </c>
      <c r="H22" s="24">
        <f t="shared" si="7"/>
        <v>37.467469999999999</v>
      </c>
      <c r="I22" s="35">
        <f t="shared" si="8"/>
        <v>483.61848784429998</v>
      </c>
      <c r="J22" s="40">
        <f t="shared" si="9"/>
        <v>1403.8113082008999</v>
      </c>
    </row>
    <row r="23" spans="1:15" x14ac:dyDescent="0.25">
      <c r="A23" s="8">
        <v>14</v>
      </c>
      <c r="B23" s="14">
        <v>12.91348</v>
      </c>
      <c r="C23" s="14">
        <v>12.896430000000001</v>
      </c>
      <c r="D23" s="14">
        <v>37.327820000000003</v>
      </c>
      <c r="E23" s="14">
        <v>37.46884</v>
      </c>
      <c r="F23" s="14">
        <v>23.910640000000001</v>
      </c>
      <c r="G23" s="14">
        <f t="shared" si="6"/>
        <v>12.904955000000001</v>
      </c>
      <c r="H23" s="24">
        <f t="shared" si="7"/>
        <v>37.398330000000001</v>
      </c>
      <c r="I23" s="35">
        <f t="shared" si="8"/>
        <v>482.62376572515007</v>
      </c>
      <c r="J23" s="40">
        <f t="shared" si="9"/>
        <v>1398.6350867889</v>
      </c>
    </row>
    <row r="24" spans="1:15" x14ac:dyDescent="0.25">
      <c r="A24" s="8">
        <v>15</v>
      </c>
      <c r="B24" s="14">
        <v>12.91408</v>
      </c>
      <c r="C24" s="14">
        <v>12.89686</v>
      </c>
      <c r="D24" s="13">
        <v>37.287739999999999</v>
      </c>
      <c r="E24" s="13">
        <v>37.428159999999998</v>
      </c>
      <c r="F24" s="13">
        <v>23.85586</v>
      </c>
      <c r="G24" s="14">
        <f t="shared" si="6"/>
        <v>12.905470000000001</v>
      </c>
      <c r="H24" s="24">
        <f t="shared" si="7"/>
        <v>37.357950000000002</v>
      </c>
      <c r="I24" s="35">
        <f t="shared" si="8"/>
        <v>482.12190298650006</v>
      </c>
      <c r="J24" s="40">
        <f t="shared" si="9"/>
        <v>1395.6164282025002</v>
      </c>
    </row>
    <row r="25" spans="1:15" x14ac:dyDescent="0.25">
      <c r="A25" s="8">
        <v>16</v>
      </c>
      <c r="B25" s="14">
        <v>12.907220000000001</v>
      </c>
      <c r="C25" s="14">
        <v>12.896089999999999</v>
      </c>
      <c r="D25" s="13">
        <v>37.266289999999998</v>
      </c>
      <c r="E25" s="13">
        <v>37.404499999999999</v>
      </c>
      <c r="F25" s="13">
        <v>23.80585</v>
      </c>
      <c r="G25" s="14">
        <f t="shared" si="6"/>
        <v>12.901655</v>
      </c>
      <c r="H25" s="24">
        <f t="shared" si="7"/>
        <v>37.335394999999998</v>
      </c>
      <c r="I25" s="35">
        <f t="shared" si="8"/>
        <v>481.68838557872499</v>
      </c>
      <c r="J25" s="40">
        <f t="shared" si="9"/>
        <v>1393.9317198060248</v>
      </c>
    </row>
    <row r="26" spans="1:15" x14ac:dyDescent="0.25">
      <c r="A26" s="8">
        <v>17</v>
      </c>
      <c r="B26" s="14">
        <v>12.906079999999999</v>
      </c>
      <c r="C26" s="14">
        <v>12.895569999999999</v>
      </c>
      <c r="D26" s="13">
        <v>37.209090000000003</v>
      </c>
      <c r="E26" s="13">
        <v>37.355220000000003</v>
      </c>
      <c r="F26" s="13">
        <v>23.762139999999999</v>
      </c>
      <c r="G26" s="14">
        <f t="shared" si="6"/>
        <v>12.900824999999999</v>
      </c>
      <c r="H26" s="24">
        <f t="shared" si="7"/>
        <v>37.282155000000003</v>
      </c>
      <c r="I26" s="35">
        <f t="shared" si="8"/>
        <v>480.970557277875</v>
      </c>
      <c r="J26" s="40">
        <f t="shared" si="9"/>
        <v>1389.9590814440253</v>
      </c>
      <c r="L26" s="22"/>
      <c r="M26" s="22"/>
      <c r="N26" s="22"/>
      <c r="O26" s="22"/>
    </row>
    <row r="27" spans="1:15" x14ac:dyDescent="0.25">
      <c r="A27" s="8">
        <v>18</v>
      </c>
      <c r="B27" s="14">
        <v>12.90957</v>
      </c>
      <c r="C27" s="14">
        <v>12.89218</v>
      </c>
      <c r="D27" s="13">
        <v>37.170169999999999</v>
      </c>
      <c r="E27" s="13">
        <v>37.323090000000001</v>
      </c>
      <c r="F27" s="13">
        <v>23.728179999999998</v>
      </c>
      <c r="G27" s="14">
        <f t="shared" si="6"/>
        <v>12.900874999999999</v>
      </c>
      <c r="H27" s="24">
        <f t="shared" si="7"/>
        <v>37.246629999999996</v>
      </c>
      <c r="I27" s="35">
        <f t="shared" si="8"/>
        <v>480.51411780124994</v>
      </c>
      <c r="J27" s="40">
        <f t="shared" si="9"/>
        <v>1387.3114463568998</v>
      </c>
      <c r="L27" s="22"/>
      <c r="M27" s="22"/>
      <c r="N27" s="22"/>
      <c r="O27" s="22"/>
    </row>
    <row r="28" spans="1:15" x14ac:dyDescent="0.25">
      <c r="A28" s="8">
        <v>19</v>
      </c>
      <c r="B28" s="13">
        <v>12.9053</v>
      </c>
      <c r="C28" s="13">
        <v>12.894819999999999</v>
      </c>
      <c r="D28" s="13">
        <v>37.137479999999996</v>
      </c>
      <c r="E28" s="13">
        <v>37.296819999999997</v>
      </c>
      <c r="F28" s="13">
        <v>23.705950000000001</v>
      </c>
      <c r="G28" s="14">
        <f t="shared" si="6"/>
        <v>12.90006</v>
      </c>
      <c r="H28" s="24">
        <f t="shared" si="7"/>
        <v>37.217149999999997</v>
      </c>
      <c r="I28" s="35">
        <f t="shared" si="8"/>
        <v>480.10346802899994</v>
      </c>
      <c r="J28" s="40">
        <f t="shared" si="9"/>
        <v>1385.1162541224996</v>
      </c>
      <c r="L28" s="22"/>
      <c r="M28" s="22"/>
      <c r="N28" s="22"/>
      <c r="O28" s="22"/>
    </row>
    <row r="29" spans="1:15" x14ac:dyDescent="0.25">
      <c r="A29" s="8">
        <v>20</v>
      </c>
      <c r="B29" s="13">
        <v>12.90282</v>
      </c>
      <c r="C29" s="13">
        <v>12.89133</v>
      </c>
      <c r="D29" s="13">
        <v>37.09187</v>
      </c>
      <c r="E29" s="13">
        <v>37.244770000000003</v>
      </c>
      <c r="F29" s="13">
        <v>23.676030000000001</v>
      </c>
      <c r="G29" s="14">
        <f t="shared" si="6"/>
        <v>12.897075000000001</v>
      </c>
      <c r="H29" s="24">
        <f t="shared" si="7"/>
        <v>37.168320000000001</v>
      </c>
      <c r="I29" s="35">
        <f t="shared" si="8"/>
        <v>479.36261066400004</v>
      </c>
      <c r="J29" s="40">
        <f t="shared" si="9"/>
        <v>1381.4840116224002</v>
      </c>
      <c r="L29" s="22"/>
      <c r="M29" s="22"/>
      <c r="N29" s="22"/>
      <c r="O29" s="22"/>
    </row>
    <row r="30" spans="1:15" x14ac:dyDescent="0.25">
      <c r="A30" s="8">
        <v>21</v>
      </c>
      <c r="B30" s="14">
        <v>12.903090000000001</v>
      </c>
      <c r="C30" s="14">
        <v>12.88735</v>
      </c>
      <c r="D30" s="14">
        <v>37.11139</v>
      </c>
      <c r="E30" s="14">
        <v>37.265270000000001</v>
      </c>
      <c r="F30" s="14">
        <v>23.651119999999999</v>
      </c>
      <c r="G30" s="14">
        <f t="shared" si="6"/>
        <v>12.89522</v>
      </c>
      <c r="H30" s="24">
        <f t="shared" si="7"/>
        <v>37.188330000000001</v>
      </c>
      <c r="I30" s="35">
        <f t="shared" si="8"/>
        <v>479.5516967826</v>
      </c>
      <c r="J30" s="40">
        <f t="shared" si="9"/>
        <v>1382.9718881889</v>
      </c>
      <c r="L30" s="22"/>
      <c r="M30" s="22"/>
      <c r="N30" s="22"/>
      <c r="O30" s="22"/>
    </row>
    <row r="31" spans="1:15" x14ac:dyDescent="0.25">
      <c r="A31" s="8">
        <v>22</v>
      </c>
      <c r="B31" s="14">
        <v>12.905889999999999</v>
      </c>
      <c r="C31" s="14">
        <v>12.88927</v>
      </c>
      <c r="D31" s="14">
        <v>37.054310000000001</v>
      </c>
      <c r="E31" s="14">
        <v>37.207180000000001</v>
      </c>
      <c r="F31" s="14">
        <v>23.62567</v>
      </c>
      <c r="G31" s="14">
        <f t="shared" si="6"/>
        <v>12.89758</v>
      </c>
      <c r="H31" s="24">
        <f t="shared" si="7"/>
        <v>37.130745000000005</v>
      </c>
      <c r="I31" s="35">
        <f t="shared" si="8"/>
        <v>478.89675409710003</v>
      </c>
      <c r="J31" s="40">
        <f t="shared" si="9"/>
        <v>1378.6922242550254</v>
      </c>
      <c r="L31" s="22"/>
      <c r="M31" s="22"/>
      <c r="N31" s="22"/>
      <c r="O31" s="22"/>
    </row>
    <row r="32" spans="1:15" x14ac:dyDescent="0.25">
      <c r="A32" s="8">
        <v>23</v>
      </c>
      <c r="B32" s="14">
        <v>12.904109999999999</v>
      </c>
      <c r="C32" s="14">
        <v>12.88522</v>
      </c>
      <c r="D32" s="14">
        <v>36.994329999999998</v>
      </c>
      <c r="E32" s="14">
        <v>37.166440000000001</v>
      </c>
      <c r="F32" s="14">
        <v>23.60791</v>
      </c>
      <c r="G32" s="14">
        <f t="shared" ref="G32:G42" si="10">AVERAGE(B32:C32)</f>
        <v>12.894665</v>
      </c>
      <c r="H32" s="24">
        <f t="shared" ref="H32:H42" si="11">AVERAGE(D32:E32)</f>
        <v>37.080385</v>
      </c>
      <c r="I32" s="35">
        <f t="shared" ref="I32:I42" si="12">G32*H32</f>
        <v>478.13914264602499</v>
      </c>
      <c r="J32" s="40">
        <f t="shared" ref="J32:J42" si="13">H32^2</f>
        <v>1374.9549517482251</v>
      </c>
      <c r="L32" s="22"/>
      <c r="M32" s="22"/>
      <c r="N32" s="22"/>
      <c r="O32" s="22"/>
    </row>
    <row r="33" spans="1:15" x14ac:dyDescent="0.25">
      <c r="A33" s="8">
        <v>24</v>
      </c>
      <c r="B33" s="14">
        <v>12.903840000000001</v>
      </c>
      <c r="C33" s="14">
        <v>12.890930000000001</v>
      </c>
      <c r="D33" s="14">
        <v>37.081829999999997</v>
      </c>
      <c r="E33" s="14">
        <v>37.24671</v>
      </c>
      <c r="F33" s="14">
        <v>23.600370000000002</v>
      </c>
      <c r="G33" s="14">
        <f t="shared" si="10"/>
        <v>12.897385</v>
      </c>
      <c r="H33" s="24">
        <f t="shared" si="11"/>
        <v>37.164270000000002</v>
      </c>
      <c r="I33" s="35">
        <f t="shared" si="12"/>
        <v>479.32189843395003</v>
      </c>
      <c r="J33" s="40">
        <f t="shared" si="13"/>
        <v>1381.1829646329002</v>
      </c>
      <c r="L33" s="22"/>
      <c r="M33" s="22"/>
      <c r="N33" s="22"/>
      <c r="O33" s="22"/>
    </row>
    <row r="34" spans="1:15" x14ac:dyDescent="0.25">
      <c r="A34" s="8">
        <v>25</v>
      </c>
      <c r="B34" s="14">
        <v>12.90386</v>
      </c>
      <c r="C34" s="14">
        <v>12.887689999999999</v>
      </c>
      <c r="D34" s="14">
        <v>37.078130000000002</v>
      </c>
      <c r="E34" s="14">
        <v>37.247230000000002</v>
      </c>
      <c r="F34" s="14">
        <v>23.585290000000001</v>
      </c>
      <c r="G34" s="14">
        <f t="shared" si="10"/>
        <v>12.895775</v>
      </c>
      <c r="H34" s="24">
        <f t="shared" si="11"/>
        <v>37.162680000000002</v>
      </c>
      <c r="I34" s="35">
        <f t="shared" si="12"/>
        <v>479.24155967700005</v>
      </c>
      <c r="J34" s="40">
        <f t="shared" si="13"/>
        <v>1381.0647847824002</v>
      </c>
      <c r="L34" s="22"/>
      <c r="M34" s="22"/>
      <c r="N34" s="22"/>
      <c r="O34" s="22"/>
    </row>
    <row r="35" spans="1:15" x14ac:dyDescent="0.25">
      <c r="A35" s="8"/>
      <c r="B35" s="14">
        <v>12.90668</v>
      </c>
      <c r="C35" s="14">
        <v>12.888389999999999</v>
      </c>
      <c r="D35" s="14">
        <v>37.07761</v>
      </c>
      <c r="E35" s="14">
        <v>37.244990000000001</v>
      </c>
      <c r="F35" s="14">
        <v>23.568300000000001</v>
      </c>
      <c r="G35" s="14">
        <f t="shared" si="10"/>
        <v>12.897535</v>
      </c>
      <c r="H35" s="24">
        <f t="shared" si="11"/>
        <v>37.161299999999997</v>
      </c>
      <c r="I35" s="35">
        <f t="shared" si="12"/>
        <v>479.28916739549993</v>
      </c>
      <c r="J35" s="40">
        <f t="shared" si="13"/>
        <v>1380.9622176899998</v>
      </c>
      <c r="L35" s="22"/>
      <c r="M35" s="22"/>
      <c r="N35" s="22"/>
      <c r="O35" s="22"/>
    </row>
    <row r="36" spans="1:15" x14ac:dyDescent="0.25">
      <c r="A36" s="8"/>
      <c r="B36" s="14">
        <v>12.90235</v>
      </c>
      <c r="C36" s="14">
        <v>12.88923</v>
      </c>
      <c r="D36" s="14">
        <v>37.040779999999998</v>
      </c>
      <c r="E36" s="14">
        <v>37.20044</v>
      </c>
      <c r="F36" s="14">
        <v>23.54729</v>
      </c>
      <c r="G36" s="14">
        <f t="shared" si="10"/>
        <v>12.89579</v>
      </c>
      <c r="H36" s="24">
        <f t="shared" si="11"/>
        <v>37.120609999999999</v>
      </c>
      <c r="I36" s="35">
        <f t="shared" si="12"/>
        <v>478.6995912319</v>
      </c>
      <c r="J36" s="40">
        <f t="shared" si="13"/>
        <v>1377.9396867721</v>
      </c>
      <c r="L36" s="22"/>
      <c r="M36" s="22"/>
      <c r="N36" s="22"/>
      <c r="O36" s="22"/>
    </row>
    <row r="37" spans="1:15" x14ac:dyDescent="0.25">
      <c r="A37" s="8"/>
      <c r="B37" s="14">
        <v>12.90216</v>
      </c>
      <c r="C37" s="14">
        <v>12.88794</v>
      </c>
      <c r="D37" s="14">
        <v>36.968420000000002</v>
      </c>
      <c r="E37" s="14">
        <v>37.129539999999999</v>
      </c>
      <c r="F37" s="14">
        <v>23.51989</v>
      </c>
      <c r="G37" s="14">
        <f t="shared" si="10"/>
        <v>12.895050000000001</v>
      </c>
      <c r="H37" s="24">
        <f t="shared" si="11"/>
        <v>37.04898</v>
      </c>
      <c r="I37" s="35">
        <f t="shared" si="12"/>
        <v>477.74844954900004</v>
      </c>
      <c r="J37" s="40">
        <f t="shared" si="13"/>
        <v>1372.6269190404</v>
      </c>
      <c r="L37" s="22"/>
      <c r="M37" s="22"/>
      <c r="N37" s="22"/>
      <c r="O37" s="22"/>
    </row>
    <row r="38" spans="1:15" x14ac:dyDescent="0.25">
      <c r="A38" s="8"/>
      <c r="B38" s="14">
        <v>12.900600000000001</v>
      </c>
      <c r="C38" s="14">
        <v>12.883319999999999</v>
      </c>
      <c r="D38" s="14">
        <v>36.985700000000001</v>
      </c>
      <c r="E38" s="14">
        <v>37.149349999999998</v>
      </c>
      <c r="F38" s="14">
        <v>23.50282</v>
      </c>
      <c r="G38" s="14">
        <f t="shared" si="10"/>
        <v>12.891960000000001</v>
      </c>
      <c r="H38" s="24">
        <f t="shared" si="11"/>
        <v>37.067525000000003</v>
      </c>
      <c r="I38" s="35">
        <f t="shared" si="12"/>
        <v>477.87304959900007</v>
      </c>
      <c r="J38" s="40">
        <f t="shared" si="13"/>
        <v>1374.0014096256252</v>
      </c>
      <c r="L38" s="22"/>
      <c r="M38" s="22"/>
      <c r="N38" s="22"/>
      <c r="O38" s="22"/>
    </row>
    <row r="39" spans="1:15" x14ac:dyDescent="0.25">
      <c r="A39" s="8"/>
      <c r="B39" s="14">
        <v>12.89823</v>
      </c>
      <c r="C39" s="14">
        <v>12.89054</v>
      </c>
      <c r="D39" s="14">
        <v>36.924419999999998</v>
      </c>
      <c r="E39" s="14">
        <v>37.094279999999998</v>
      </c>
      <c r="F39" s="14">
        <v>23.49212</v>
      </c>
      <c r="G39" s="14">
        <f t="shared" si="10"/>
        <v>12.894385</v>
      </c>
      <c r="H39" s="24">
        <f t="shared" si="11"/>
        <v>37.009349999999998</v>
      </c>
      <c r="I39" s="35">
        <f t="shared" si="12"/>
        <v>477.21280749974994</v>
      </c>
      <c r="J39" s="40">
        <f t="shared" si="13"/>
        <v>1369.6919874224998</v>
      </c>
      <c r="L39" s="22"/>
      <c r="M39" s="22"/>
      <c r="N39" s="22"/>
      <c r="O39" s="22"/>
    </row>
    <row r="40" spans="1:15" x14ac:dyDescent="0.25">
      <c r="A40" s="8"/>
      <c r="B40" s="14">
        <v>12.89573</v>
      </c>
      <c r="C40" s="14">
        <v>12.88353</v>
      </c>
      <c r="D40" s="14">
        <v>36.887</v>
      </c>
      <c r="E40" s="14">
        <v>37.05124</v>
      </c>
      <c r="F40" s="14">
        <v>23.472079999999998</v>
      </c>
      <c r="G40" s="14">
        <f t="shared" si="10"/>
        <v>12.88963</v>
      </c>
      <c r="H40" s="24">
        <f t="shared" si="11"/>
        <v>36.969120000000004</v>
      </c>
      <c r="I40" s="35">
        <f t="shared" si="12"/>
        <v>476.51827822560006</v>
      </c>
      <c r="J40" s="40">
        <f t="shared" si="13"/>
        <v>1366.7158335744002</v>
      </c>
      <c r="L40" s="22"/>
      <c r="M40" s="22"/>
      <c r="N40" s="22"/>
      <c r="O40" s="22"/>
    </row>
    <row r="41" spans="1:15" x14ac:dyDescent="0.25">
      <c r="A41" s="8"/>
      <c r="B41" s="14">
        <v>12.89972</v>
      </c>
      <c r="C41" s="14">
        <v>12.86361</v>
      </c>
      <c r="D41" s="14">
        <v>37.065359999999998</v>
      </c>
      <c r="E41" s="14">
        <v>37.137990000000002</v>
      </c>
      <c r="F41" s="14">
        <v>23.491980000000002</v>
      </c>
      <c r="G41" s="14">
        <f t="shared" si="10"/>
        <v>12.881665</v>
      </c>
      <c r="H41" s="24">
        <f t="shared" si="11"/>
        <v>37.101675</v>
      </c>
      <c r="I41" s="35">
        <f t="shared" si="12"/>
        <v>477.93134828887497</v>
      </c>
      <c r="J41" s="40">
        <f t="shared" si="13"/>
        <v>1376.5342878056251</v>
      </c>
      <c r="L41" s="22"/>
      <c r="M41" s="22"/>
      <c r="N41" s="22"/>
      <c r="O41" s="22"/>
    </row>
    <row r="42" spans="1:15" x14ac:dyDescent="0.25">
      <c r="A42" s="8"/>
      <c r="B42" s="14">
        <v>12.91098</v>
      </c>
      <c r="C42" s="14">
        <v>12.88977</v>
      </c>
      <c r="D42" s="14">
        <v>37.341889999999999</v>
      </c>
      <c r="E42" s="14">
        <v>37.38888</v>
      </c>
      <c r="F42" s="14">
        <v>23.639040000000001</v>
      </c>
      <c r="G42" s="14">
        <f t="shared" si="10"/>
        <v>12.900375</v>
      </c>
      <c r="H42" s="24">
        <f t="shared" si="11"/>
        <v>37.365385000000003</v>
      </c>
      <c r="I42" s="35">
        <f t="shared" si="12"/>
        <v>482.02747851937505</v>
      </c>
      <c r="J42" s="40">
        <f t="shared" si="13"/>
        <v>1396.1719961982253</v>
      </c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12.888320999999999</v>
      </c>
      <c r="C4" s="23">
        <f t="shared" si="0"/>
        <v>12.944852000000001</v>
      </c>
      <c r="D4" s="23">
        <f t="shared" si="0"/>
        <v>36.98239199999999</v>
      </c>
      <c r="E4" s="23">
        <f t="shared" si="0"/>
        <v>36.499834</v>
      </c>
      <c r="F4" s="23">
        <f t="shared" si="0"/>
        <v>24.547136999999999</v>
      </c>
      <c r="G4" s="23">
        <f t="shared" si="0"/>
        <v>12.916586499999999</v>
      </c>
      <c r="H4" s="6">
        <f t="shared" si="0"/>
        <v>36.741113000000006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5.2529810584086029E-3</v>
      </c>
      <c r="C5" s="23">
        <f t="shared" si="1"/>
        <v>1.2897275164416421E-2</v>
      </c>
      <c r="D5" s="23">
        <f t="shared" si="1"/>
        <v>0.20326366980407881</v>
      </c>
      <c r="E5" s="23">
        <f t="shared" si="1"/>
        <v>0.18808717519041795</v>
      </c>
      <c r="F5" s="23">
        <f t="shared" si="1"/>
        <v>0.11365123620093132</v>
      </c>
      <c r="G5" s="23">
        <f t="shared" si="1"/>
        <v>7.4565344385535467E-3</v>
      </c>
      <c r="H5" s="6">
        <f t="shared" si="1"/>
        <v>0.19516341200246429</v>
      </c>
      <c r="I5" s="23">
        <f>AVERAGE(G10:G331)</f>
        <v>12.916586499999999</v>
      </c>
      <c r="J5" s="23">
        <f>AVERAGE(H10:H331)</f>
        <v>36.741113000000006</v>
      </c>
      <c r="K5" s="23">
        <f>AVERAGE(I10:I331)</f>
        <v>474.57024268218004</v>
      </c>
      <c r="L5" s="23">
        <f>AVERAGE(J10:J331)</f>
        <v>1349.9436643604149</v>
      </c>
      <c r="M5" s="8">
        <v>20</v>
      </c>
      <c r="N5" s="23">
        <f>B$4+$J$6*($M5-D$4)</f>
        <v>12.651264514543668</v>
      </c>
      <c r="O5" s="23">
        <f>C$4+$J$6*($M5-E$4)</f>
        <v>12.714531521079666</v>
      </c>
      <c r="P5" s="6">
        <f>$L$6+$J$6*$M5</f>
        <v>12.682898017801529</v>
      </c>
    </row>
    <row r="6" spans="1:16" x14ac:dyDescent="0.25">
      <c r="A6" s="9" t="s">
        <v>79</v>
      </c>
      <c r="B6" s="10">
        <f>B4+$J$6*($B$1-D4)</f>
        <v>12.902525746660674</v>
      </c>
      <c r="C6" s="10">
        <f>C4+$J$6*($B$1-E4)</f>
        <v>12.96579275319667</v>
      </c>
      <c r="D6" s="10">
        <f>$B$1</f>
        <v>38</v>
      </c>
      <c r="E6" s="10">
        <f>$B$1</f>
        <v>38</v>
      </c>
      <c r="F6" s="10">
        <f>F4</f>
        <v>24.547136999999999</v>
      </c>
      <c r="G6" s="44">
        <f>AVERAGE(B6:C6)</f>
        <v>12.934159249928673</v>
      </c>
      <c r="H6" s="7">
        <f>$B$1</f>
        <v>38</v>
      </c>
      <c r="I6" s="10" t="s">
        <v>71</v>
      </c>
      <c r="J6" s="37">
        <f>(K5-I5*J5)/(L5-J5^2)</f>
        <v>1.3958957339833607E-2</v>
      </c>
      <c r="K6" s="10" t="s">
        <v>72</v>
      </c>
      <c r="L6" s="10">
        <f>(L5*I5-K5*J5)/(L5-J5^2)</f>
        <v>12.403718871004857</v>
      </c>
      <c r="M6" s="9">
        <v>50</v>
      </c>
      <c r="N6" s="10">
        <f>B$4+$J$6*($M6-D$4)</f>
        <v>13.070033234738677</v>
      </c>
      <c r="O6" s="10">
        <f>C$4+$J$6*($M6-E$4)</f>
        <v>13.133300241274673</v>
      </c>
      <c r="P6" s="7">
        <f>$L$6+$J$6*$M6</f>
        <v>13.101666737996538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155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155" t="s">
        <v>73</v>
      </c>
      <c r="J8" s="156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155">
        <v>1</v>
      </c>
      <c r="B10" s="42">
        <v>12.880280000000001</v>
      </c>
      <c r="C10" s="42">
        <v>12.968400000000001</v>
      </c>
      <c r="D10" s="42">
        <v>36.593670000000003</v>
      </c>
      <c r="E10" s="42">
        <v>36.125300000000003</v>
      </c>
      <c r="F10" s="42">
        <v>24.36684</v>
      </c>
      <c r="G10" s="42">
        <f t="shared" ref="G10:G11" si="2">AVERAGE(B10:C10)</f>
        <v>12.924340000000001</v>
      </c>
      <c r="H10" s="43">
        <f t="shared" ref="H10:H11" si="3">AVERAGE(D10:E10)</f>
        <v>36.359485000000006</v>
      </c>
      <c r="I10" s="38">
        <f>G10*H10</f>
        <v>469.92234636490014</v>
      </c>
      <c r="J10" s="39">
        <f>H10^2</f>
        <v>1322.0121494652255</v>
      </c>
    </row>
    <row r="11" spans="1:16" x14ac:dyDescent="0.25">
      <c r="A11" s="8">
        <v>2</v>
      </c>
      <c r="B11" s="14">
        <v>12.885210000000001</v>
      </c>
      <c r="C11" s="14">
        <v>12.946059999999999</v>
      </c>
      <c r="D11" s="13">
        <v>36.913449999999997</v>
      </c>
      <c r="E11" s="13">
        <v>36.427660000000003</v>
      </c>
      <c r="F11" s="13">
        <v>24.396360000000001</v>
      </c>
      <c r="G11" s="14">
        <f t="shared" si="2"/>
        <v>12.915635</v>
      </c>
      <c r="H11" s="24">
        <f t="shared" si="3"/>
        <v>36.670555</v>
      </c>
      <c r="I11" s="35">
        <f t="shared" ref="I11" si="4">G11*H11</f>
        <v>473.62350362742501</v>
      </c>
      <c r="J11" s="40">
        <f t="shared" ref="J11" si="5">H11^2</f>
        <v>1344.729604008025</v>
      </c>
      <c r="L11" s="5"/>
    </row>
    <row r="12" spans="1:16" x14ac:dyDescent="0.25">
      <c r="A12" s="8">
        <v>3</v>
      </c>
      <c r="B12" s="14">
        <v>12.890639999999999</v>
      </c>
      <c r="C12" s="14">
        <v>12.945930000000001</v>
      </c>
      <c r="D12" s="14">
        <v>37.10698</v>
      </c>
      <c r="E12" s="14">
        <v>36.637369999999997</v>
      </c>
      <c r="F12" s="14">
        <v>24.448740000000001</v>
      </c>
      <c r="G12" s="14">
        <f t="shared" ref="G12" si="6">AVERAGE(B12:C12)</f>
        <v>12.918285000000001</v>
      </c>
      <c r="H12" s="24">
        <f t="shared" ref="H12" si="7">AVERAGE(D12:E12)</f>
        <v>36.872174999999999</v>
      </c>
      <c r="I12" s="35">
        <f t="shared" ref="I12" si="8">G12*H12</f>
        <v>476.32526521987501</v>
      </c>
      <c r="J12" s="40">
        <f t="shared" ref="J12" si="9">H12^2</f>
        <v>1359.557289230625</v>
      </c>
    </row>
    <row r="13" spans="1:16" x14ac:dyDescent="0.25">
      <c r="A13" s="8">
        <v>4</v>
      </c>
      <c r="B13" s="14">
        <v>12.890470000000001</v>
      </c>
      <c r="C13" s="14">
        <v>12.940659999999999</v>
      </c>
      <c r="D13" s="13">
        <v>37.028419999999997</v>
      </c>
      <c r="E13" s="13">
        <v>36.579590000000003</v>
      </c>
      <c r="F13" s="13">
        <v>24.51566</v>
      </c>
      <c r="G13" s="14">
        <f t="shared" ref="G13:G19" si="10">AVERAGE(B13:C13)</f>
        <v>12.915565000000001</v>
      </c>
      <c r="H13" s="24">
        <f t="shared" ref="H13:H19" si="11">AVERAGE(D13:E13)</f>
        <v>36.804005000000004</v>
      </c>
      <c r="I13" s="35">
        <f t="shared" ref="I13:I19" si="12">G13*H13</f>
        <v>475.34451883782509</v>
      </c>
      <c r="J13" s="40">
        <f t="shared" ref="J13:J19" si="13">H13^2</f>
        <v>1354.5347840400252</v>
      </c>
    </row>
    <row r="14" spans="1:16" x14ac:dyDescent="0.25">
      <c r="A14" s="8">
        <v>5</v>
      </c>
      <c r="B14" s="14">
        <v>12.888299999999999</v>
      </c>
      <c r="C14" s="14">
        <v>12.9415</v>
      </c>
      <c r="D14" s="13">
        <v>36.960470000000001</v>
      </c>
      <c r="E14" s="13">
        <v>36.525109999999998</v>
      </c>
      <c r="F14" s="13">
        <v>24.567799999999998</v>
      </c>
      <c r="G14" s="14">
        <f t="shared" si="10"/>
        <v>12.914899999999999</v>
      </c>
      <c r="H14" s="24">
        <f t="shared" si="11"/>
        <v>36.742789999999999</v>
      </c>
      <c r="I14" s="35">
        <f t="shared" si="12"/>
        <v>474.52945857099996</v>
      </c>
      <c r="J14" s="40">
        <f t="shared" si="13"/>
        <v>1350.0326169841001</v>
      </c>
    </row>
    <row r="15" spans="1:16" x14ac:dyDescent="0.25">
      <c r="A15" s="8">
        <v>6</v>
      </c>
      <c r="B15" s="14">
        <v>12.8878</v>
      </c>
      <c r="C15" s="14">
        <v>12.932510000000001</v>
      </c>
      <c r="D15" s="13">
        <v>36.934840000000001</v>
      </c>
      <c r="E15" s="13">
        <v>36.43638</v>
      </c>
      <c r="F15" s="13">
        <v>24.605060000000002</v>
      </c>
      <c r="G15" s="14">
        <f t="shared" si="10"/>
        <v>12.910155</v>
      </c>
      <c r="H15" s="24">
        <f t="shared" si="11"/>
        <v>36.685609999999997</v>
      </c>
      <c r="I15" s="35">
        <f t="shared" si="12"/>
        <v>473.61691136954994</v>
      </c>
      <c r="J15" s="40">
        <f t="shared" si="13"/>
        <v>1345.8339810720997</v>
      </c>
    </row>
    <row r="16" spans="1:16" x14ac:dyDescent="0.25">
      <c r="A16" s="8">
        <v>7</v>
      </c>
      <c r="B16" s="14">
        <v>12.885439999999999</v>
      </c>
      <c r="C16" s="14">
        <v>12.933479999999999</v>
      </c>
      <c r="D16" s="13">
        <v>36.853909999999999</v>
      </c>
      <c r="E16" s="13">
        <v>36.3628</v>
      </c>
      <c r="F16" s="13">
        <v>24.599399999999999</v>
      </c>
      <c r="G16" s="14">
        <f t="shared" si="10"/>
        <v>12.909459999999999</v>
      </c>
      <c r="H16" s="24">
        <f t="shared" si="11"/>
        <v>36.608355000000003</v>
      </c>
      <c r="I16" s="35">
        <f t="shared" si="12"/>
        <v>472.5940945383</v>
      </c>
      <c r="J16" s="40">
        <f t="shared" si="13"/>
        <v>1340.1716558060252</v>
      </c>
    </row>
    <row r="17" spans="1:15" x14ac:dyDescent="0.25">
      <c r="A17" s="8">
        <v>8</v>
      </c>
      <c r="B17" s="14">
        <v>12.88622</v>
      </c>
      <c r="C17" s="14">
        <v>12.931710000000001</v>
      </c>
      <c r="D17" s="14">
        <v>36.929200000000002</v>
      </c>
      <c r="E17" s="14">
        <v>36.450479999999999</v>
      </c>
      <c r="F17" s="14">
        <v>24.607890000000001</v>
      </c>
      <c r="G17" s="14">
        <f t="shared" si="10"/>
        <v>12.908965</v>
      </c>
      <c r="H17" s="24">
        <f t="shared" si="11"/>
        <v>36.689840000000004</v>
      </c>
      <c r="I17" s="35">
        <f t="shared" si="12"/>
        <v>473.62786041560008</v>
      </c>
      <c r="J17" s="40">
        <f t="shared" si="13"/>
        <v>1346.1443592256003</v>
      </c>
    </row>
    <row r="18" spans="1:15" x14ac:dyDescent="0.25">
      <c r="A18" s="8">
        <v>9</v>
      </c>
      <c r="B18" s="14">
        <v>12.88824</v>
      </c>
      <c r="C18" s="14">
        <v>12.942209999999999</v>
      </c>
      <c r="D18" s="14">
        <v>37.126109999999997</v>
      </c>
      <c r="E18" s="14">
        <v>36.630130000000001</v>
      </c>
      <c r="F18" s="14">
        <v>24.637889999999999</v>
      </c>
      <c r="G18" s="14">
        <f t="shared" si="10"/>
        <v>12.915225</v>
      </c>
      <c r="H18" s="24">
        <f t="shared" si="11"/>
        <v>36.878119999999996</v>
      </c>
      <c r="I18" s="35">
        <f t="shared" si="12"/>
        <v>476.28921737699994</v>
      </c>
      <c r="J18" s="40">
        <f t="shared" si="13"/>
        <v>1359.9957347343998</v>
      </c>
    </row>
    <row r="19" spans="1:15" x14ac:dyDescent="0.25">
      <c r="A19" s="8">
        <v>10</v>
      </c>
      <c r="B19" s="14">
        <v>12.90061</v>
      </c>
      <c r="C19" s="14">
        <v>12.966060000000001</v>
      </c>
      <c r="D19" s="13">
        <v>37.376869999999997</v>
      </c>
      <c r="E19" s="13">
        <v>36.823520000000002</v>
      </c>
      <c r="F19" s="13">
        <v>24.725729999999999</v>
      </c>
      <c r="G19" s="14">
        <f t="shared" si="10"/>
        <v>12.933335</v>
      </c>
      <c r="H19" s="24">
        <f t="shared" si="11"/>
        <v>37.100194999999999</v>
      </c>
      <c r="I19" s="35">
        <f t="shared" si="12"/>
        <v>479.82925050032497</v>
      </c>
      <c r="J19" s="40">
        <f t="shared" si="13"/>
        <v>1376.4244690380249</v>
      </c>
    </row>
    <row r="20" spans="1:15" x14ac:dyDescent="0.25">
      <c r="A20" s="8">
        <v>11</v>
      </c>
      <c r="B20" s="14"/>
      <c r="C20" s="14"/>
      <c r="D20" s="14"/>
      <c r="E20" s="14"/>
      <c r="F20" s="14"/>
      <c r="G20" s="14"/>
      <c r="H20" s="24"/>
      <c r="I20" s="35"/>
      <c r="J20" s="40"/>
    </row>
    <row r="21" spans="1:15" x14ac:dyDescent="0.25">
      <c r="A21" s="8">
        <v>12</v>
      </c>
      <c r="B21" s="14"/>
      <c r="C21" s="14"/>
      <c r="D21" s="14"/>
      <c r="E21" s="14"/>
      <c r="F21" s="14"/>
      <c r="G21" s="14"/>
      <c r="H21" s="24"/>
      <c r="I21" s="35"/>
      <c r="J21" s="40"/>
    </row>
    <row r="22" spans="1:15" x14ac:dyDescent="0.25">
      <c r="A22" s="8">
        <v>13</v>
      </c>
      <c r="B22" s="14"/>
      <c r="C22" s="14"/>
      <c r="D22" s="13"/>
      <c r="E22" s="13"/>
      <c r="F22" s="13"/>
      <c r="G22" s="14"/>
      <c r="H22" s="24"/>
      <c r="I22" s="35"/>
      <c r="J22" s="40"/>
    </row>
    <row r="23" spans="1:15" x14ac:dyDescent="0.25">
      <c r="A23" s="8">
        <v>14</v>
      </c>
      <c r="B23" s="14"/>
      <c r="C23" s="14"/>
      <c r="D23" s="14"/>
      <c r="E23" s="14"/>
      <c r="F23" s="14"/>
      <c r="G23" s="14"/>
      <c r="H23" s="24"/>
      <c r="I23" s="35"/>
      <c r="J23" s="40"/>
    </row>
    <row r="24" spans="1:15" x14ac:dyDescent="0.25">
      <c r="A24" s="8">
        <v>15</v>
      </c>
      <c r="B24" s="14"/>
      <c r="C24" s="14"/>
      <c r="D24" s="13"/>
      <c r="E24" s="13"/>
      <c r="F24" s="13"/>
      <c r="G24" s="14"/>
      <c r="H24" s="24"/>
      <c r="I24" s="35"/>
      <c r="J24" s="40"/>
    </row>
    <row r="25" spans="1:15" x14ac:dyDescent="0.25">
      <c r="A25" s="8">
        <v>16</v>
      </c>
      <c r="B25" s="14"/>
      <c r="C25" s="14"/>
      <c r="D25" s="13"/>
      <c r="E25" s="13"/>
      <c r="F25" s="13"/>
      <c r="G25" s="14"/>
      <c r="H25" s="24"/>
      <c r="I25" s="35"/>
      <c r="J25" s="40"/>
    </row>
    <row r="26" spans="1:15" x14ac:dyDescent="0.25">
      <c r="A26" s="8">
        <v>17</v>
      </c>
      <c r="B26" s="14"/>
      <c r="C26" s="14"/>
      <c r="D26" s="13"/>
      <c r="E26" s="13"/>
      <c r="F26" s="13"/>
      <c r="G26" s="14"/>
      <c r="H26" s="24"/>
      <c r="I26" s="35"/>
      <c r="J26" s="40"/>
      <c r="L26" s="22"/>
      <c r="M26" s="22"/>
      <c r="N26" s="22"/>
      <c r="O26" s="22"/>
    </row>
    <row r="27" spans="1:15" x14ac:dyDescent="0.25">
      <c r="A27" s="8">
        <v>18</v>
      </c>
      <c r="B27" s="14"/>
      <c r="C27" s="14"/>
      <c r="D27" s="13"/>
      <c r="E27" s="13"/>
      <c r="F27" s="13"/>
      <c r="G27" s="14"/>
      <c r="H27" s="24"/>
      <c r="I27" s="35"/>
      <c r="J27" s="40"/>
      <c r="L27" s="22"/>
      <c r="M27" s="22"/>
      <c r="N27" s="22"/>
      <c r="O27" s="22"/>
    </row>
    <row r="28" spans="1:15" x14ac:dyDescent="0.25">
      <c r="A28" s="8">
        <v>19</v>
      </c>
      <c r="B28" s="13"/>
      <c r="C28" s="13"/>
      <c r="D28" s="13"/>
      <c r="E28" s="13"/>
      <c r="F28" s="13"/>
      <c r="G28" s="14"/>
      <c r="H28" s="24"/>
      <c r="I28" s="35"/>
      <c r="J28" s="40"/>
      <c r="L28" s="22"/>
      <c r="M28" s="22"/>
      <c r="N28" s="22"/>
      <c r="O28" s="22"/>
    </row>
    <row r="29" spans="1:15" x14ac:dyDescent="0.25">
      <c r="A29" s="8">
        <v>20</v>
      </c>
      <c r="B29" s="13"/>
      <c r="C29" s="13"/>
      <c r="D29" s="13"/>
      <c r="E29" s="13"/>
      <c r="F29" s="13"/>
      <c r="G29" s="14"/>
      <c r="H29" s="24"/>
      <c r="I29" s="35"/>
      <c r="J29" s="40"/>
      <c r="L29" s="22"/>
      <c r="M29" s="22"/>
      <c r="N29" s="22"/>
      <c r="O29" s="22"/>
    </row>
    <row r="30" spans="1:15" x14ac:dyDescent="0.25">
      <c r="A30" s="8">
        <v>21</v>
      </c>
      <c r="B30" s="14"/>
      <c r="C30" s="14"/>
      <c r="D30" s="14"/>
      <c r="E30" s="14"/>
      <c r="F30" s="14"/>
      <c r="G30" s="14"/>
      <c r="H30" s="24"/>
      <c r="I30" s="35"/>
      <c r="J30" s="40"/>
      <c r="L30" s="22"/>
      <c r="M30" s="22"/>
      <c r="N30" s="22"/>
      <c r="O30" s="22"/>
    </row>
    <row r="31" spans="1:15" x14ac:dyDescent="0.25">
      <c r="A31" s="8">
        <v>22</v>
      </c>
      <c r="B31" s="14"/>
      <c r="C31" s="14"/>
      <c r="D31" s="14"/>
      <c r="E31" s="14"/>
      <c r="F31" s="14"/>
      <c r="G31" s="14"/>
      <c r="H31" s="24"/>
      <c r="I31" s="35"/>
      <c r="J31" s="40"/>
      <c r="L31" s="22"/>
      <c r="M31" s="22"/>
      <c r="N31" s="22"/>
      <c r="O31" s="22"/>
    </row>
    <row r="32" spans="1:15" x14ac:dyDescent="0.25">
      <c r="A32" s="8">
        <v>23</v>
      </c>
      <c r="B32" s="14"/>
      <c r="C32" s="14"/>
      <c r="D32" s="14"/>
      <c r="E32" s="14"/>
      <c r="F32" s="14"/>
      <c r="G32" s="14"/>
      <c r="H32" s="24"/>
      <c r="I32" s="35"/>
      <c r="J32" s="40"/>
      <c r="L32" s="22"/>
      <c r="M32" s="22"/>
      <c r="N32" s="22"/>
      <c r="O32" s="22"/>
    </row>
    <row r="33" spans="1:15" x14ac:dyDescent="0.25">
      <c r="A33" s="8">
        <v>24</v>
      </c>
      <c r="B33" s="14"/>
      <c r="C33" s="14"/>
      <c r="D33" s="14"/>
      <c r="E33" s="14"/>
      <c r="F33" s="14"/>
      <c r="G33" s="14"/>
      <c r="H33" s="24"/>
      <c r="I33" s="35"/>
      <c r="J33" s="40"/>
      <c r="L33" s="22"/>
      <c r="M33" s="22"/>
      <c r="N33" s="22"/>
      <c r="O33" s="22"/>
    </row>
    <row r="34" spans="1:15" x14ac:dyDescent="0.25">
      <c r="A34" s="8">
        <v>25</v>
      </c>
      <c r="B34" s="14"/>
      <c r="C34" s="14"/>
      <c r="D34" s="14"/>
      <c r="E34" s="14"/>
      <c r="F34" s="14"/>
      <c r="G34" s="14"/>
      <c r="H34" s="24"/>
      <c r="I34" s="35"/>
      <c r="J34" s="40"/>
      <c r="L34" s="22"/>
      <c r="M34" s="22"/>
      <c r="N34" s="22"/>
      <c r="O34" s="22"/>
    </row>
    <row r="35" spans="1:15" x14ac:dyDescent="0.25">
      <c r="A35" s="8"/>
      <c r="B35" s="14"/>
      <c r="C35" s="14"/>
      <c r="D35" s="14"/>
      <c r="E35" s="14"/>
      <c r="F35" s="14"/>
      <c r="G35" s="14"/>
      <c r="H35" s="24"/>
      <c r="I35" s="35"/>
      <c r="J35" s="40"/>
      <c r="L35" s="22"/>
      <c r="M35" s="22"/>
      <c r="N35" s="22"/>
      <c r="O35" s="22"/>
    </row>
    <row r="36" spans="1:15" x14ac:dyDescent="0.25">
      <c r="A36" s="8"/>
      <c r="B36" s="14"/>
      <c r="C36" s="14"/>
      <c r="D36" s="14"/>
      <c r="E36" s="14"/>
      <c r="F36" s="14"/>
      <c r="G36" s="14"/>
      <c r="H36" s="24"/>
      <c r="I36" s="35"/>
      <c r="J36" s="40"/>
      <c r="L36" s="22"/>
      <c r="M36" s="22"/>
      <c r="N36" s="22"/>
      <c r="O36" s="22"/>
    </row>
    <row r="37" spans="1:15" x14ac:dyDescent="0.25">
      <c r="A37" s="8"/>
      <c r="B37" s="14"/>
      <c r="C37" s="14"/>
      <c r="D37" s="14"/>
      <c r="E37" s="14"/>
      <c r="F37" s="14"/>
      <c r="G37" s="14"/>
      <c r="H37" s="24"/>
      <c r="I37" s="35"/>
      <c r="J37" s="40"/>
      <c r="L37" s="22"/>
      <c r="M37" s="22"/>
      <c r="N37" s="22"/>
      <c r="O37" s="22"/>
    </row>
    <row r="38" spans="1:15" x14ac:dyDescent="0.25">
      <c r="A38" s="8"/>
      <c r="B38" s="14"/>
      <c r="C38" s="14"/>
      <c r="D38" s="14"/>
      <c r="E38" s="14"/>
      <c r="F38" s="14"/>
      <c r="G38" s="14"/>
      <c r="H38" s="24"/>
      <c r="I38" s="35"/>
      <c r="J38" s="40"/>
      <c r="L38" s="22"/>
      <c r="M38" s="22"/>
      <c r="N38" s="22"/>
      <c r="O38" s="22"/>
    </row>
    <row r="39" spans="1:15" x14ac:dyDescent="0.25">
      <c r="A39" s="8"/>
      <c r="B39" s="14"/>
      <c r="C39" s="14"/>
      <c r="D39" s="14"/>
      <c r="E39" s="14"/>
      <c r="F39" s="14"/>
      <c r="G39" s="14"/>
      <c r="H39" s="24"/>
      <c r="I39" s="35"/>
      <c r="J39" s="40"/>
      <c r="L39" s="22"/>
      <c r="M39" s="22"/>
      <c r="N39" s="22"/>
      <c r="O39" s="22"/>
    </row>
    <row r="40" spans="1:15" x14ac:dyDescent="0.25">
      <c r="A40" s="8"/>
      <c r="B40" s="14"/>
      <c r="C40" s="14"/>
      <c r="D40" s="14"/>
      <c r="E40" s="14"/>
      <c r="F40" s="14"/>
      <c r="G40" s="14"/>
      <c r="H40" s="24"/>
      <c r="I40" s="35"/>
      <c r="J40" s="40"/>
      <c r="L40" s="22"/>
      <c r="M40" s="22"/>
      <c r="N40" s="22"/>
      <c r="O40" s="22"/>
    </row>
    <row r="41" spans="1:15" x14ac:dyDescent="0.25">
      <c r="A41" s="8"/>
      <c r="B41" s="14"/>
      <c r="C41" s="14"/>
      <c r="D41" s="14"/>
      <c r="E41" s="14"/>
      <c r="F41" s="14"/>
      <c r="G41" s="14"/>
      <c r="H41" s="24"/>
      <c r="I41" s="35"/>
      <c r="J41" s="40"/>
      <c r="L41" s="22"/>
      <c r="M41" s="22"/>
      <c r="N41" s="22"/>
      <c r="O41" s="22"/>
    </row>
    <row r="42" spans="1:15" x14ac:dyDescent="0.25">
      <c r="A42" s="8"/>
      <c r="B42" s="14"/>
      <c r="C42" s="14"/>
      <c r="D42" s="14"/>
      <c r="E42" s="14"/>
      <c r="F42" s="14"/>
      <c r="G42" s="14"/>
      <c r="H42" s="24"/>
      <c r="I42" s="35"/>
      <c r="J42" s="40"/>
      <c r="L42" s="22"/>
      <c r="M42" s="22"/>
      <c r="N42" s="22"/>
      <c r="O42" s="22"/>
    </row>
    <row r="43" spans="1:15" x14ac:dyDescent="0.25">
      <c r="A43" s="8"/>
      <c r="B43" s="14"/>
      <c r="C43" s="14"/>
      <c r="D43" s="14"/>
      <c r="E43" s="14"/>
      <c r="F43" s="14"/>
      <c r="G43" s="14"/>
      <c r="H43" s="24"/>
      <c r="I43" s="35"/>
      <c r="J43" s="40"/>
      <c r="L43" s="22"/>
      <c r="M43" s="22"/>
      <c r="N43" s="22"/>
      <c r="O43" s="22"/>
    </row>
    <row r="44" spans="1:15" x14ac:dyDescent="0.25">
      <c r="A44" s="8"/>
      <c r="B44" s="14"/>
      <c r="C44" s="14"/>
      <c r="D44" s="14"/>
      <c r="E44" s="14"/>
      <c r="F44" s="14"/>
      <c r="G44" s="14"/>
      <c r="H44" s="24"/>
      <c r="I44" s="35"/>
      <c r="J44" s="40"/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9696"/>
  </sheetPr>
  <dimension ref="A1:P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9"/>
    <col min="2" max="3" width="10.625" style="22"/>
    <col min="4" max="4" width="10.625" style="22" customWidth="1"/>
    <col min="5" max="6" width="10.625" style="22"/>
    <col min="7" max="9" width="10.625" style="19"/>
    <col min="10" max="10" width="10.625" style="19" customWidth="1"/>
    <col min="11" max="16384" width="10.625" style="19"/>
  </cols>
  <sheetData>
    <row r="1" spans="1:16" x14ac:dyDescent="0.25">
      <c r="A1" s="19" t="s">
        <v>78</v>
      </c>
      <c r="B1" s="47">
        <v>38</v>
      </c>
      <c r="C1" s="22" t="s">
        <v>1</v>
      </c>
    </row>
    <row r="2" spans="1:16" x14ac:dyDescent="0.25">
      <c r="B2" s="19"/>
      <c r="C2" s="19"/>
    </row>
    <row r="3" spans="1:16" x14ac:dyDescent="0.25">
      <c r="A3" s="199" t="s">
        <v>13</v>
      </c>
      <c r="B3" s="200"/>
      <c r="C3" s="200"/>
      <c r="D3" s="200"/>
      <c r="E3" s="200"/>
      <c r="F3" s="200"/>
      <c r="G3" s="200"/>
      <c r="H3" s="201"/>
      <c r="I3" s="202" t="s">
        <v>77</v>
      </c>
      <c r="J3" s="202"/>
      <c r="K3" s="202"/>
      <c r="L3" s="202"/>
      <c r="M3" s="199" t="s">
        <v>8</v>
      </c>
      <c r="N3" s="200"/>
      <c r="O3" s="200"/>
      <c r="P3" s="201"/>
    </row>
    <row r="4" spans="1:16" x14ac:dyDescent="0.25">
      <c r="A4" s="8" t="s">
        <v>6</v>
      </c>
      <c r="B4" s="23">
        <f t="shared" ref="B4:H4" si="0">AVERAGE(B10:B334)</f>
        <v>10.73139942857143</v>
      </c>
      <c r="C4" s="23">
        <f t="shared" si="0"/>
        <v>10.719100571428575</v>
      </c>
      <c r="D4" s="23">
        <f t="shared" si="0"/>
        <v>36.516708857142845</v>
      </c>
      <c r="E4" s="23">
        <f t="shared" si="0"/>
        <v>36.610768571428565</v>
      </c>
      <c r="F4" s="23">
        <f t="shared" si="0"/>
        <v>23.901719428571429</v>
      </c>
      <c r="G4" s="23">
        <f t="shared" si="0"/>
        <v>10.725249999999999</v>
      </c>
      <c r="H4" s="6">
        <f t="shared" si="0"/>
        <v>36.563738714285712</v>
      </c>
      <c r="I4" s="18" t="s">
        <v>67</v>
      </c>
      <c r="J4" s="18" t="s">
        <v>69</v>
      </c>
      <c r="K4" s="18" t="s">
        <v>68</v>
      </c>
      <c r="L4" s="18" t="s">
        <v>70</v>
      </c>
      <c r="M4" s="8"/>
      <c r="N4" s="18" t="s">
        <v>9</v>
      </c>
      <c r="O4" s="18" t="s">
        <v>10</v>
      </c>
      <c r="P4" s="46" t="s">
        <v>6</v>
      </c>
    </row>
    <row r="5" spans="1:16" x14ac:dyDescent="0.25">
      <c r="A5" s="8" t="s">
        <v>7</v>
      </c>
      <c r="B5" s="23">
        <f t="shared" ref="B5:H5" si="1">STDEV(B10:B334)</f>
        <v>1.7491996983975043E-2</v>
      </c>
      <c r="C5" s="23">
        <f t="shared" si="1"/>
        <v>1.5446720562451329E-2</v>
      </c>
      <c r="D5" s="23">
        <f t="shared" si="1"/>
        <v>0.56007215109132824</v>
      </c>
      <c r="E5" s="23">
        <f t="shared" si="1"/>
        <v>0.50065706898471851</v>
      </c>
      <c r="F5" s="23">
        <f t="shared" si="1"/>
        <v>0.43729181882517376</v>
      </c>
      <c r="G5" s="23">
        <f t="shared" si="1"/>
        <v>1.5368139789454964E-2</v>
      </c>
      <c r="H5" s="6">
        <f t="shared" si="1"/>
        <v>0.52953341046393221</v>
      </c>
      <c r="I5" s="23">
        <f>AVERAGE(G10:G331)</f>
        <v>10.725249999999999</v>
      </c>
      <c r="J5" s="23">
        <f>AVERAGE(H10:H331)</f>
        <v>36.563738714285712</v>
      </c>
      <c r="K5" s="23">
        <f>AVERAGE(I10:I331)</f>
        <v>392.16231566404946</v>
      </c>
      <c r="L5" s="23">
        <f>AVERAGE(J10:J331)</f>
        <v>1337.1793828098455</v>
      </c>
      <c r="M5" s="8">
        <v>20</v>
      </c>
      <c r="N5" s="23">
        <f>B$4+$J$6*($M5-D$4)</f>
        <v>10.302281907067833</v>
      </c>
      <c r="O5" s="23">
        <f>C$4+$J$6*($M5-E$4)</f>
        <v>10.287539302092602</v>
      </c>
      <c r="P5" s="6">
        <f>$L$6+$J$6*$M5</f>
        <v>10.294910604577066</v>
      </c>
    </row>
    <row r="6" spans="1:16" x14ac:dyDescent="0.25">
      <c r="A6" s="9" t="s">
        <v>79</v>
      </c>
      <c r="B6" s="10">
        <f>B4+$J$6*($B$1-D4)</f>
        <v>10.769936538137047</v>
      </c>
      <c r="C6" s="10">
        <f>C4+$J$6*($B$1-E4)</f>
        <v>10.755193933161815</v>
      </c>
      <c r="D6" s="10">
        <f>$B$1</f>
        <v>38</v>
      </c>
      <c r="E6" s="10">
        <f>$B$1</f>
        <v>38</v>
      </c>
      <c r="F6" s="10">
        <f>F4</f>
        <v>23.901719428571429</v>
      </c>
      <c r="G6" s="44">
        <f>AVERAGE(B6:C6)</f>
        <v>10.762565235649431</v>
      </c>
      <c r="H6" s="7">
        <f>$B$1</f>
        <v>38</v>
      </c>
      <c r="I6" s="10" t="s">
        <v>71</v>
      </c>
      <c r="J6" s="37">
        <f>(K5-I5*J5)/(L5-J5^2)</f>
        <v>2.5980812837178523E-2</v>
      </c>
      <c r="K6" s="10" t="s">
        <v>72</v>
      </c>
      <c r="L6" s="10">
        <f>(L5*I5-K5*J5)/(L5-J5^2)</f>
        <v>9.7752943478334959</v>
      </c>
      <c r="M6" s="9">
        <v>50</v>
      </c>
      <c r="N6" s="10">
        <f>B$4+$J$6*($M6-D$4)</f>
        <v>11.081706292183188</v>
      </c>
      <c r="O6" s="10">
        <f>C$4+$J$6*($M6-E$4)</f>
        <v>11.066963687207958</v>
      </c>
      <c r="P6" s="7">
        <f>$L$6+$J$6*$M6</f>
        <v>11.074334989692423</v>
      </c>
    </row>
    <row r="7" spans="1:16" x14ac:dyDescent="0.25">
      <c r="B7" s="19"/>
      <c r="C7" s="19"/>
      <c r="D7" s="19"/>
      <c r="E7" s="19"/>
      <c r="F7" s="19"/>
    </row>
    <row r="8" spans="1:16" x14ac:dyDescent="0.25">
      <c r="A8" s="61"/>
      <c r="B8" s="11" t="s">
        <v>2</v>
      </c>
      <c r="C8" s="11" t="s">
        <v>3</v>
      </c>
      <c r="D8" s="11" t="s">
        <v>4</v>
      </c>
      <c r="E8" s="11" t="s">
        <v>5</v>
      </c>
      <c r="F8" s="11" t="s">
        <v>14</v>
      </c>
      <c r="G8" s="11" t="s">
        <v>76</v>
      </c>
      <c r="H8" s="12" t="s">
        <v>75</v>
      </c>
      <c r="I8" s="61" t="s">
        <v>73</v>
      </c>
      <c r="J8" s="62" t="s">
        <v>74</v>
      </c>
      <c r="L8" s="5"/>
      <c r="M8" s="13"/>
    </row>
    <row r="9" spans="1:16" x14ac:dyDescent="0.25">
      <c r="A9" s="9"/>
      <c r="B9" s="16" t="s">
        <v>11</v>
      </c>
      <c r="C9" s="16" t="s">
        <v>11</v>
      </c>
      <c r="D9" s="21" t="s">
        <v>12</v>
      </c>
      <c r="E9" s="21" t="s">
        <v>12</v>
      </c>
      <c r="F9" s="21" t="s">
        <v>12</v>
      </c>
      <c r="G9" s="16" t="s">
        <v>0</v>
      </c>
      <c r="H9" s="17" t="s">
        <v>1</v>
      </c>
      <c r="I9" s="9"/>
      <c r="J9" s="15"/>
      <c r="L9" s="5"/>
      <c r="M9" s="20"/>
    </row>
    <row r="10" spans="1:16" x14ac:dyDescent="0.25">
      <c r="A10" s="61">
        <v>1</v>
      </c>
      <c r="B10" s="42">
        <v>10.76736</v>
      </c>
      <c r="C10" s="42">
        <v>10.72631</v>
      </c>
      <c r="D10" s="42">
        <v>37.193989999999999</v>
      </c>
      <c r="E10" s="42">
        <v>37.109769999999997</v>
      </c>
      <c r="F10" s="42">
        <v>24.645969999999998</v>
      </c>
      <c r="G10" s="42">
        <f t="shared" ref="G10:G17" si="2">AVERAGE(B10:C10)</f>
        <v>10.746835000000001</v>
      </c>
      <c r="H10" s="43">
        <f t="shared" ref="H10:H17" si="3">AVERAGE(D10:E10)</f>
        <v>37.151879999999998</v>
      </c>
      <c r="I10" s="38">
        <f>G10*H10</f>
        <v>399.26512429979999</v>
      </c>
      <c r="J10" s="39">
        <f>H10^2</f>
        <v>1380.2621875343998</v>
      </c>
    </row>
    <row r="11" spans="1:16" x14ac:dyDescent="0.25">
      <c r="A11" s="8">
        <v>2</v>
      </c>
      <c r="B11" s="14">
        <v>10.76742</v>
      </c>
      <c r="C11" s="14">
        <v>10.728020000000001</v>
      </c>
      <c r="D11" s="13">
        <v>37.572789999999998</v>
      </c>
      <c r="E11" s="13">
        <v>37.514290000000003</v>
      </c>
      <c r="F11" s="13">
        <v>24.670179999999998</v>
      </c>
      <c r="G11" s="14">
        <f t="shared" si="2"/>
        <v>10.747720000000001</v>
      </c>
      <c r="H11" s="24">
        <f t="shared" si="3"/>
        <v>37.54354</v>
      </c>
      <c r="I11" s="35">
        <f t="shared" ref="I11:I17" si="4">G11*H11</f>
        <v>403.50745572880004</v>
      </c>
      <c r="J11" s="40">
        <f t="shared" ref="J11:J17" si="5">H11^2</f>
        <v>1409.5173957316001</v>
      </c>
      <c r="L11" s="5"/>
    </row>
    <row r="12" spans="1:16" x14ac:dyDescent="0.25">
      <c r="A12" s="8">
        <v>3</v>
      </c>
      <c r="B12" s="14">
        <v>10.76407</v>
      </c>
      <c r="C12" s="14">
        <v>10.74654</v>
      </c>
      <c r="D12" s="14">
        <v>37.705060000000003</v>
      </c>
      <c r="E12" s="14">
        <v>37.610309999999998</v>
      </c>
      <c r="F12" s="14">
        <v>24.684889999999999</v>
      </c>
      <c r="G12" s="14">
        <f t="shared" si="2"/>
        <v>10.755305</v>
      </c>
      <c r="H12" s="24">
        <f t="shared" si="3"/>
        <v>37.657685000000001</v>
      </c>
      <c r="I12" s="35">
        <f t="shared" si="4"/>
        <v>405.019887768925</v>
      </c>
      <c r="J12" s="40">
        <f t="shared" si="5"/>
        <v>1418.101239559225</v>
      </c>
    </row>
    <row r="13" spans="1:16" x14ac:dyDescent="0.25">
      <c r="A13" s="8">
        <v>4</v>
      </c>
      <c r="B13" s="14">
        <v>10.766579999999999</v>
      </c>
      <c r="C13" s="14">
        <v>10.740690000000001</v>
      </c>
      <c r="D13" s="13">
        <v>37.733609999999999</v>
      </c>
      <c r="E13" s="13">
        <v>37.66639</v>
      </c>
      <c r="F13" s="13">
        <v>24.702770000000001</v>
      </c>
      <c r="G13" s="14">
        <f t="shared" si="2"/>
        <v>10.753634999999999</v>
      </c>
      <c r="H13" s="24">
        <f t="shared" si="3"/>
        <v>37.700000000000003</v>
      </c>
      <c r="I13" s="35">
        <f t="shared" si="4"/>
        <v>405.41203949999999</v>
      </c>
      <c r="J13" s="40">
        <f t="shared" si="5"/>
        <v>1421.2900000000002</v>
      </c>
    </row>
    <row r="14" spans="1:16" x14ac:dyDescent="0.25">
      <c r="A14" s="8">
        <v>5</v>
      </c>
      <c r="B14" s="14">
        <v>10.76627</v>
      </c>
      <c r="C14" s="14">
        <v>10.735900000000001</v>
      </c>
      <c r="D14" s="13">
        <v>37.636650000000003</v>
      </c>
      <c r="E14" s="13">
        <v>37.612479999999998</v>
      </c>
      <c r="F14" s="13">
        <v>24.662710000000001</v>
      </c>
      <c r="G14" s="14">
        <f t="shared" si="2"/>
        <v>10.751085</v>
      </c>
      <c r="H14" s="24">
        <f t="shared" si="3"/>
        <v>37.624565000000004</v>
      </c>
      <c r="I14" s="35">
        <f t="shared" si="4"/>
        <v>404.50489640302504</v>
      </c>
      <c r="J14" s="40">
        <f t="shared" si="5"/>
        <v>1415.6078914392253</v>
      </c>
    </row>
    <row r="15" spans="1:16" x14ac:dyDescent="0.25">
      <c r="A15" s="8">
        <v>6</v>
      </c>
      <c r="B15" s="14">
        <v>10.75131</v>
      </c>
      <c r="C15" s="14">
        <v>10.72987</v>
      </c>
      <c r="D15" s="13">
        <v>37.314019999999999</v>
      </c>
      <c r="E15" s="13">
        <v>37.415129999999998</v>
      </c>
      <c r="F15" s="13">
        <v>24.524979999999999</v>
      </c>
      <c r="G15" s="14">
        <f t="shared" si="2"/>
        <v>10.740590000000001</v>
      </c>
      <c r="H15" s="24">
        <f t="shared" si="3"/>
        <v>37.364575000000002</v>
      </c>
      <c r="I15" s="35">
        <f t="shared" si="4"/>
        <v>401.31758059925005</v>
      </c>
      <c r="J15" s="40">
        <f t="shared" si="5"/>
        <v>1396.1114649306251</v>
      </c>
    </row>
    <row r="16" spans="1:16" x14ac:dyDescent="0.25">
      <c r="A16" s="8">
        <v>7</v>
      </c>
      <c r="B16" s="14">
        <v>10.74919</v>
      </c>
      <c r="C16" s="14">
        <v>10.74671</v>
      </c>
      <c r="D16" s="13">
        <v>37.042490000000001</v>
      </c>
      <c r="E16" s="13">
        <v>37.170960000000001</v>
      </c>
      <c r="F16" s="13">
        <v>24.397960000000001</v>
      </c>
      <c r="G16" s="14">
        <f t="shared" si="2"/>
        <v>10.747949999999999</v>
      </c>
      <c r="H16" s="24">
        <f t="shared" si="3"/>
        <v>37.106724999999997</v>
      </c>
      <c r="I16" s="35">
        <f t="shared" si="4"/>
        <v>398.82122496374996</v>
      </c>
      <c r="J16" s="40">
        <f t="shared" si="5"/>
        <v>1376.9090402256247</v>
      </c>
    </row>
    <row r="17" spans="1:15" x14ac:dyDescent="0.25">
      <c r="A17" s="8">
        <v>8</v>
      </c>
      <c r="B17" s="14">
        <v>10.740209999999999</v>
      </c>
      <c r="C17" s="14">
        <v>10.72911</v>
      </c>
      <c r="D17" s="14">
        <v>36.828060000000001</v>
      </c>
      <c r="E17" s="14">
        <v>36.978259999999999</v>
      </c>
      <c r="F17" s="14">
        <v>24.29195</v>
      </c>
      <c r="G17" s="14">
        <f t="shared" si="2"/>
        <v>10.73466</v>
      </c>
      <c r="H17" s="24">
        <f t="shared" si="3"/>
        <v>36.90316</v>
      </c>
      <c r="I17" s="35">
        <f t="shared" si="4"/>
        <v>396.1428755256</v>
      </c>
      <c r="J17" s="40">
        <f t="shared" si="5"/>
        <v>1361.8432179855999</v>
      </c>
    </row>
    <row r="18" spans="1:15" x14ac:dyDescent="0.25">
      <c r="A18" s="8">
        <v>9</v>
      </c>
      <c r="B18" s="14">
        <v>10.73396</v>
      </c>
      <c r="C18" s="14">
        <v>10.72475</v>
      </c>
      <c r="D18" s="14">
        <v>36.636189999999999</v>
      </c>
      <c r="E18" s="14">
        <v>36.789859999999997</v>
      </c>
      <c r="F18" s="14">
        <v>24.191680000000002</v>
      </c>
      <c r="G18" s="14">
        <f t="shared" ref="G18:G37" si="6">AVERAGE(B18:C18)</f>
        <v>10.729355</v>
      </c>
      <c r="H18" s="24">
        <f t="shared" ref="H18:H37" si="7">AVERAGE(D18:E18)</f>
        <v>36.713025000000002</v>
      </c>
      <c r="I18" s="35">
        <f t="shared" ref="I18:I37" si="8">G18*H18</f>
        <v>393.90707834887502</v>
      </c>
      <c r="J18" s="40">
        <f t="shared" ref="J18:J37" si="9">H18^2</f>
        <v>1347.8462046506252</v>
      </c>
    </row>
    <row r="19" spans="1:15" x14ac:dyDescent="0.25">
      <c r="A19" s="8">
        <v>10</v>
      </c>
      <c r="B19" s="14">
        <v>10.73574</v>
      </c>
      <c r="C19" s="14">
        <v>10.71945</v>
      </c>
      <c r="D19" s="13">
        <v>36.49089</v>
      </c>
      <c r="E19" s="13">
        <v>36.644329999999997</v>
      </c>
      <c r="F19" s="13">
        <v>24.106739999999999</v>
      </c>
      <c r="G19" s="14">
        <f t="shared" si="6"/>
        <v>10.727595000000001</v>
      </c>
      <c r="H19" s="24">
        <f t="shared" si="7"/>
        <v>36.567610000000002</v>
      </c>
      <c r="I19" s="35">
        <f t="shared" si="8"/>
        <v>392.28251019795005</v>
      </c>
      <c r="J19" s="40">
        <f t="shared" si="9"/>
        <v>1337.1901011121001</v>
      </c>
    </row>
    <row r="20" spans="1:15" x14ac:dyDescent="0.25">
      <c r="A20" s="8">
        <v>11</v>
      </c>
      <c r="B20" s="14">
        <v>10.726660000000001</v>
      </c>
      <c r="C20" s="14">
        <v>10.720800000000001</v>
      </c>
      <c r="D20" s="14">
        <v>36.371549999999999</v>
      </c>
      <c r="E20" s="14">
        <v>36.51773</v>
      </c>
      <c r="F20" s="14">
        <v>24.019600000000001</v>
      </c>
      <c r="G20" s="14">
        <f t="shared" si="6"/>
        <v>10.72373</v>
      </c>
      <c r="H20" s="24">
        <f t="shared" si="7"/>
        <v>36.44464</v>
      </c>
      <c r="I20" s="35">
        <f t="shared" si="8"/>
        <v>390.82247930720001</v>
      </c>
      <c r="J20" s="40">
        <f t="shared" si="9"/>
        <v>1328.2117847295999</v>
      </c>
    </row>
    <row r="21" spans="1:15" x14ac:dyDescent="0.25">
      <c r="A21" s="8">
        <v>12</v>
      </c>
      <c r="B21" s="14">
        <v>10.72268</v>
      </c>
      <c r="C21" s="14">
        <v>10.71701</v>
      </c>
      <c r="D21" s="14">
        <v>36.274929999999998</v>
      </c>
      <c r="E21" s="14">
        <v>36.440950000000001</v>
      </c>
      <c r="F21" s="14">
        <v>23.944520000000001</v>
      </c>
      <c r="G21" s="14">
        <f t="shared" si="6"/>
        <v>10.719844999999999</v>
      </c>
      <c r="H21" s="24">
        <f t="shared" si="7"/>
        <v>36.357939999999999</v>
      </c>
      <c r="I21" s="35">
        <f t="shared" si="8"/>
        <v>389.75148131929996</v>
      </c>
      <c r="J21" s="40">
        <f t="shared" si="9"/>
        <v>1321.8998010435998</v>
      </c>
    </row>
    <row r="22" spans="1:15" x14ac:dyDescent="0.25">
      <c r="A22" s="8">
        <v>13</v>
      </c>
      <c r="B22" s="14">
        <v>10.724909999999999</v>
      </c>
      <c r="C22" s="14">
        <v>10.718590000000001</v>
      </c>
      <c r="D22" s="13">
        <v>36.213279999999997</v>
      </c>
      <c r="E22" s="13">
        <v>36.3767</v>
      </c>
      <c r="F22" s="13">
        <v>23.887070000000001</v>
      </c>
      <c r="G22" s="14">
        <f t="shared" si="6"/>
        <v>10.72175</v>
      </c>
      <c r="H22" s="24">
        <f t="shared" si="7"/>
        <v>36.294989999999999</v>
      </c>
      <c r="I22" s="35">
        <f t="shared" si="8"/>
        <v>389.14580903249998</v>
      </c>
      <c r="J22" s="40">
        <f t="shared" si="9"/>
        <v>1317.3262991001</v>
      </c>
    </row>
    <row r="23" spans="1:15" x14ac:dyDescent="0.25">
      <c r="A23" s="8">
        <v>14</v>
      </c>
      <c r="B23" s="14">
        <v>10.718920000000001</v>
      </c>
      <c r="C23" s="14">
        <v>10.68539</v>
      </c>
      <c r="D23" s="14">
        <v>36.417859999999997</v>
      </c>
      <c r="E23" s="14">
        <v>36.50132</v>
      </c>
      <c r="F23" s="14">
        <v>23.88815</v>
      </c>
      <c r="G23" s="14">
        <f t="shared" si="6"/>
        <v>10.702155000000001</v>
      </c>
      <c r="H23" s="24">
        <f t="shared" si="7"/>
        <v>36.459589999999999</v>
      </c>
      <c r="I23" s="35">
        <f t="shared" si="8"/>
        <v>390.19618341645003</v>
      </c>
      <c r="J23" s="40">
        <f t="shared" si="9"/>
        <v>1329.3017029680998</v>
      </c>
    </row>
    <row r="24" spans="1:15" x14ac:dyDescent="0.25">
      <c r="A24" s="8">
        <v>15</v>
      </c>
      <c r="B24" s="14">
        <v>10.73681</v>
      </c>
      <c r="C24" s="14">
        <v>10.71598</v>
      </c>
      <c r="D24" s="13">
        <v>36.81738</v>
      </c>
      <c r="E24" s="13">
        <v>36.836579999999998</v>
      </c>
      <c r="F24" s="13">
        <v>24.001809999999999</v>
      </c>
      <c r="G24" s="14">
        <f t="shared" si="6"/>
        <v>10.726395</v>
      </c>
      <c r="H24" s="24">
        <f t="shared" si="7"/>
        <v>36.826979999999999</v>
      </c>
      <c r="I24" s="35">
        <f t="shared" si="8"/>
        <v>395.02073413710002</v>
      </c>
      <c r="J24" s="40">
        <f t="shared" si="9"/>
        <v>1356.2264559204</v>
      </c>
    </row>
    <row r="25" spans="1:15" x14ac:dyDescent="0.25">
      <c r="A25" s="8">
        <v>16</v>
      </c>
      <c r="B25" s="14">
        <v>10.74287</v>
      </c>
      <c r="C25" s="14">
        <v>10.745279999999999</v>
      </c>
      <c r="D25" s="13">
        <v>36.876220000000004</v>
      </c>
      <c r="E25" s="13">
        <v>36.932769999999998</v>
      </c>
      <c r="F25" s="13">
        <v>24.025210000000001</v>
      </c>
      <c r="G25" s="14">
        <f t="shared" si="6"/>
        <v>10.744074999999999</v>
      </c>
      <c r="H25" s="24">
        <f t="shared" si="7"/>
        <v>36.904494999999997</v>
      </c>
      <c r="I25" s="35">
        <f t="shared" si="8"/>
        <v>396.50466211712489</v>
      </c>
      <c r="J25" s="40">
        <f t="shared" si="9"/>
        <v>1361.9417512050247</v>
      </c>
    </row>
    <row r="26" spans="1:15" x14ac:dyDescent="0.25">
      <c r="A26" s="8">
        <v>17</v>
      </c>
      <c r="B26" s="14">
        <v>10.73068</v>
      </c>
      <c r="C26" s="14">
        <v>10.72465</v>
      </c>
      <c r="D26" s="13">
        <v>36.591140000000003</v>
      </c>
      <c r="E26" s="13">
        <v>36.730939999999997</v>
      </c>
      <c r="F26" s="13">
        <v>23.944959999999998</v>
      </c>
      <c r="G26" s="14">
        <f t="shared" si="6"/>
        <v>10.727665</v>
      </c>
      <c r="H26" s="24">
        <f t="shared" si="7"/>
        <v>36.66104</v>
      </c>
      <c r="I26" s="35">
        <f t="shared" si="8"/>
        <v>393.28735567159998</v>
      </c>
      <c r="J26" s="40">
        <f t="shared" si="9"/>
        <v>1344.0318538816</v>
      </c>
      <c r="L26" s="22"/>
      <c r="M26" s="22"/>
      <c r="N26" s="22"/>
      <c r="O26" s="22"/>
    </row>
    <row r="27" spans="1:15" x14ac:dyDescent="0.25">
      <c r="A27" s="8">
        <v>18</v>
      </c>
      <c r="B27" s="14">
        <v>10.728440000000001</v>
      </c>
      <c r="C27" s="14">
        <v>10.72677</v>
      </c>
      <c r="D27" s="13">
        <v>36.372869999999999</v>
      </c>
      <c r="E27" s="13">
        <v>36.531030000000001</v>
      </c>
      <c r="F27" s="13">
        <v>23.86824</v>
      </c>
      <c r="G27" s="14">
        <f t="shared" si="6"/>
        <v>10.727605000000001</v>
      </c>
      <c r="H27" s="24">
        <f t="shared" si="7"/>
        <v>36.451949999999997</v>
      </c>
      <c r="I27" s="35">
        <f t="shared" si="8"/>
        <v>391.04212107974996</v>
      </c>
      <c r="J27" s="40">
        <f t="shared" si="9"/>
        <v>1328.7446588024998</v>
      </c>
      <c r="L27" s="22"/>
      <c r="M27" s="22"/>
      <c r="N27" s="22"/>
      <c r="O27" s="22"/>
    </row>
    <row r="28" spans="1:15" x14ac:dyDescent="0.25">
      <c r="A28" s="8">
        <v>19</v>
      </c>
      <c r="B28" s="13">
        <v>10.72603</v>
      </c>
      <c r="C28" s="13">
        <v>10.722519999999999</v>
      </c>
      <c r="D28" s="13">
        <v>36.258620000000001</v>
      </c>
      <c r="E28" s="13">
        <v>36.407119999999999</v>
      </c>
      <c r="F28" s="13">
        <v>23.793980000000001</v>
      </c>
      <c r="G28" s="14">
        <f t="shared" si="6"/>
        <v>10.724274999999999</v>
      </c>
      <c r="H28" s="24">
        <f t="shared" si="7"/>
        <v>36.33287</v>
      </c>
      <c r="I28" s="35">
        <f t="shared" si="8"/>
        <v>389.64368941924994</v>
      </c>
      <c r="J28" s="40">
        <f t="shared" si="9"/>
        <v>1320.0774424368999</v>
      </c>
      <c r="L28" s="22"/>
      <c r="M28" s="22"/>
      <c r="N28" s="22"/>
      <c r="O28" s="22"/>
    </row>
    <row r="29" spans="1:15" x14ac:dyDescent="0.25">
      <c r="A29" s="8">
        <v>20</v>
      </c>
      <c r="B29" s="13">
        <v>10.721220000000001</v>
      </c>
      <c r="C29" s="13">
        <v>10.713979999999999</v>
      </c>
      <c r="D29" s="13">
        <v>36.187849999999997</v>
      </c>
      <c r="E29" s="13">
        <v>36.340890000000002</v>
      </c>
      <c r="F29" s="13">
        <v>23.7258</v>
      </c>
      <c r="G29" s="14">
        <f t="shared" si="6"/>
        <v>10.717600000000001</v>
      </c>
      <c r="H29" s="24">
        <f t="shared" si="7"/>
        <v>36.26437</v>
      </c>
      <c r="I29" s="35">
        <f t="shared" si="8"/>
        <v>388.66701191200002</v>
      </c>
      <c r="J29" s="40">
        <f t="shared" si="9"/>
        <v>1315.1045314968999</v>
      </c>
      <c r="L29" s="22"/>
      <c r="M29" s="22"/>
      <c r="N29" s="22"/>
      <c r="O29" s="22"/>
    </row>
    <row r="30" spans="1:15" x14ac:dyDescent="0.25">
      <c r="A30" s="8">
        <v>21</v>
      </c>
      <c r="B30" s="14">
        <v>10.720190000000001</v>
      </c>
      <c r="C30" s="14">
        <v>10.71157</v>
      </c>
      <c r="D30" s="14">
        <v>36.078220000000002</v>
      </c>
      <c r="E30" s="14">
        <v>36.241750000000003</v>
      </c>
      <c r="F30" s="14">
        <v>23.667290000000001</v>
      </c>
      <c r="G30" s="14">
        <f t="shared" si="6"/>
        <v>10.71588</v>
      </c>
      <c r="H30" s="24">
        <f t="shared" si="7"/>
        <v>36.159985000000006</v>
      </c>
      <c r="I30" s="35">
        <f t="shared" si="8"/>
        <v>387.48606006180006</v>
      </c>
      <c r="J30" s="40">
        <f t="shared" si="9"/>
        <v>1307.5445152002255</v>
      </c>
      <c r="L30" s="22"/>
      <c r="M30" s="22"/>
      <c r="N30" s="22"/>
      <c r="O30" s="22"/>
    </row>
    <row r="31" spans="1:15" x14ac:dyDescent="0.25">
      <c r="A31" s="8">
        <v>22</v>
      </c>
      <c r="B31" s="14">
        <v>10.717980000000001</v>
      </c>
      <c r="C31" s="14">
        <v>10.70856</v>
      </c>
      <c r="D31" s="14">
        <v>36.006010000000003</v>
      </c>
      <c r="E31" s="14">
        <v>36.161799999999999</v>
      </c>
      <c r="F31" s="14">
        <v>23.612770000000001</v>
      </c>
      <c r="G31" s="14">
        <f t="shared" si="6"/>
        <v>10.713270000000001</v>
      </c>
      <c r="H31" s="24">
        <f t="shared" si="7"/>
        <v>36.083905000000001</v>
      </c>
      <c r="I31" s="35">
        <f t="shared" si="8"/>
        <v>386.57661691935004</v>
      </c>
      <c r="J31" s="40">
        <f t="shared" si="9"/>
        <v>1302.0482000490251</v>
      </c>
      <c r="L31" s="22"/>
      <c r="M31" s="22"/>
      <c r="N31" s="22"/>
      <c r="O31" s="22"/>
    </row>
    <row r="32" spans="1:15" x14ac:dyDescent="0.25">
      <c r="A32" s="8">
        <v>23</v>
      </c>
      <c r="B32" s="14">
        <v>10.71565</v>
      </c>
      <c r="C32" s="14">
        <v>10.71631</v>
      </c>
      <c r="D32" s="14">
        <v>35.951990000000002</v>
      </c>
      <c r="E32" s="14">
        <v>36.103270000000002</v>
      </c>
      <c r="F32" s="14">
        <v>23.564109999999999</v>
      </c>
      <c r="G32" s="14">
        <f t="shared" si="6"/>
        <v>10.71598</v>
      </c>
      <c r="H32" s="24">
        <f t="shared" si="7"/>
        <v>36.027630000000002</v>
      </c>
      <c r="I32" s="35">
        <f t="shared" si="8"/>
        <v>386.07136252740003</v>
      </c>
      <c r="J32" s="40">
        <f t="shared" si="9"/>
        <v>1297.9901234169001</v>
      </c>
      <c r="L32" s="22"/>
      <c r="M32" s="22"/>
      <c r="N32" s="22"/>
      <c r="O32" s="22"/>
    </row>
    <row r="33" spans="1:15" x14ac:dyDescent="0.25">
      <c r="A33" s="8">
        <v>24</v>
      </c>
      <c r="B33" s="14">
        <v>10.71616</v>
      </c>
      <c r="C33" s="14">
        <v>10.71261</v>
      </c>
      <c r="D33" s="14">
        <v>35.945140000000002</v>
      </c>
      <c r="E33" s="14">
        <v>36.093530000000001</v>
      </c>
      <c r="F33" s="14">
        <v>23.522279999999999</v>
      </c>
      <c r="G33" s="14">
        <f t="shared" si="6"/>
        <v>10.714385</v>
      </c>
      <c r="H33" s="24">
        <f t="shared" si="7"/>
        <v>36.019334999999998</v>
      </c>
      <c r="I33" s="35">
        <f t="shared" si="8"/>
        <v>385.925022633975</v>
      </c>
      <c r="J33" s="40">
        <f t="shared" si="9"/>
        <v>1297.3924938422249</v>
      </c>
      <c r="L33" s="22"/>
      <c r="M33" s="22"/>
      <c r="N33" s="22"/>
      <c r="O33" s="22"/>
    </row>
    <row r="34" spans="1:15" x14ac:dyDescent="0.25">
      <c r="A34" s="8">
        <v>25</v>
      </c>
      <c r="B34" s="14">
        <v>10.7196</v>
      </c>
      <c r="C34" s="14">
        <v>10.709199999999999</v>
      </c>
      <c r="D34" s="14">
        <v>36.0045</v>
      </c>
      <c r="E34" s="14">
        <v>36.14434</v>
      </c>
      <c r="F34" s="14">
        <v>23.496649999999999</v>
      </c>
      <c r="G34" s="14">
        <f t="shared" si="6"/>
        <v>10.714399999999999</v>
      </c>
      <c r="H34" s="24">
        <f t="shared" si="7"/>
        <v>36.074420000000003</v>
      </c>
      <c r="I34" s="35">
        <f t="shared" si="8"/>
        <v>386.51576564800001</v>
      </c>
      <c r="J34" s="40">
        <f t="shared" si="9"/>
        <v>1301.3637783364002</v>
      </c>
      <c r="L34" s="22"/>
      <c r="M34" s="22"/>
      <c r="N34" s="22"/>
      <c r="O34" s="22"/>
    </row>
    <row r="35" spans="1:15" x14ac:dyDescent="0.25">
      <c r="A35" s="8"/>
      <c r="B35" s="14">
        <v>10.71475</v>
      </c>
      <c r="C35" s="14">
        <v>10.7087</v>
      </c>
      <c r="D35" s="14">
        <v>35.951749999999997</v>
      </c>
      <c r="E35" s="14">
        <v>36.12426</v>
      </c>
      <c r="F35" s="14">
        <v>23.475090000000002</v>
      </c>
      <c r="G35" s="14">
        <f t="shared" si="6"/>
        <v>10.711725000000001</v>
      </c>
      <c r="H35" s="24">
        <f t="shared" si="7"/>
        <v>36.038004999999998</v>
      </c>
      <c r="I35" s="35">
        <f t="shared" si="8"/>
        <v>386.02919910862505</v>
      </c>
      <c r="J35" s="40">
        <f t="shared" si="9"/>
        <v>1298.737804380025</v>
      </c>
      <c r="L35" s="22"/>
      <c r="M35" s="22"/>
      <c r="N35" s="22"/>
      <c r="O35" s="22"/>
    </row>
    <row r="36" spans="1:15" x14ac:dyDescent="0.25">
      <c r="A36" s="8"/>
      <c r="B36" s="14">
        <v>10.71641</v>
      </c>
      <c r="C36" s="14">
        <v>10.70786</v>
      </c>
      <c r="D36" s="14">
        <v>35.901820000000001</v>
      </c>
      <c r="E36" s="14">
        <v>36.040950000000002</v>
      </c>
      <c r="F36" s="14">
        <v>23.44257</v>
      </c>
      <c r="G36" s="14">
        <f t="shared" si="6"/>
        <v>10.712135</v>
      </c>
      <c r="H36" s="24">
        <f t="shared" si="7"/>
        <v>35.971384999999998</v>
      </c>
      <c r="I36" s="35">
        <f t="shared" si="8"/>
        <v>385.330332256975</v>
      </c>
      <c r="J36" s="40">
        <f t="shared" si="9"/>
        <v>1293.9405388182249</v>
      </c>
      <c r="L36" s="22"/>
      <c r="M36" s="22"/>
      <c r="N36" s="22"/>
      <c r="O36" s="22"/>
    </row>
    <row r="37" spans="1:15" x14ac:dyDescent="0.25">
      <c r="A37" s="8"/>
      <c r="B37" s="14">
        <v>10.718500000000001</v>
      </c>
      <c r="C37" s="14">
        <v>10.71158</v>
      </c>
      <c r="D37" s="14">
        <v>35.936459999999997</v>
      </c>
      <c r="E37" s="14">
        <v>36.077629999999999</v>
      </c>
      <c r="F37" s="14">
        <v>23.42436</v>
      </c>
      <c r="G37" s="14">
        <f t="shared" si="6"/>
        <v>10.71504</v>
      </c>
      <c r="H37" s="24">
        <f t="shared" si="7"/>
        <v>36.007044999999998</v>
      </c>
      <c r="I37" s="35">
        <f t="shared" si="8"/>
        <v>385.81692745679999</v>
      </c>
      <c r="J37" s="40">
        <f t="shared" si="9"/>
        <v>1296.5072896320248</v>
      </c>
      <c r="L37" s="22"/>
      <c r="M37" s="22"/>
      <c r="N37" s="22"/>
      <c r="O37" s="22"/>
    </row>
    <row r="38" spans="1:15" x14ac:dyDescent="0.25">
      <c r="A38" s="8"/>
      <c r="B38" s="14">
        <v>10.71693</v>
      </c>
      <c r="C38" s="14">
        <v>10.71514</v>
      </c>
      <c r="D38" s="14">
        <v>35.95814</v>
      </c>
      <c r="E38" s="14">
        <v>36.113669999999999</v>
      </c>
      <c r="F38" s="14">
        <v>23.412109999999998</v>
      </c>
      <c r="G38" s="14">
        <f t="shared" ref="G38:G44" si="10">AVERAGE(B38:C38)</f>
        <v>10.716035</v>
      </c>
      <c r="H38" s="24">
        <f t="shared" ref="H38:H44" si="11">AVERAGE(D38:E38)</f>
        <v>36.035905</v>
      </c>
      <c r="I38" s="35">
        <f t="shared" ref="I38:I44" si="12">G38*H38</f>
        <v>386.16201923667501</v>
      </c>
      <c r="J38" s="40">
        <f t="shared" ref="J38:J44" si="13">H38^2</f>
        <v>1298.5864491690249</v>
      </c>
      <c r="L38" s="22"/>
      <c r="M38" s="22"/>
      <c r="N38" s="22"/>
      <c r="O38" s="22"/>
    </row>
    <row r="39" spans="1:15" x14ac:dyDescent="0.25">
      <c r="A39" s="8"/>
      <c r="B39" s="14">
        <v>10.71923</v>
      </c>
      <c r="C39" s="14">
        <v>10.706530000000001</v>
      </c>
      <c r="D39" s="14">
        <v>36.123849999999997</v>
      </c>
      <c r="E39" s="14">
        <v>36.228020000000001</v>
      </c>
      <c r="F39" s="14">
        <v>23.39828</v>
      </c>
      <c r="G39" s="14">
        <f t="shared" si="10"/>
        <v>10.71288</v>
      </c>
      <c r="H39" s="24">
        <f t="shared" si="11"/>
        <v>36.175934999999996</v>
      </c>
      <c r="I39" s="35">
        <f t="shared" si="12"/>
        <v>387.54845054279997</v>
      </c>
      <c r="J39" s="40">
        <f t="shared" si="13"/>
        <v>1308.6982731242247</v>
      </c>
      <c r="L39" s="22"/>
      <c r="M39" s="22"/>
      <c r="N39" s="22"/>
      <c r="O39" s="22"/>
    </row>
    <row r="40" spans="1:15" x14ac:dyDescent="0.25">
      <c r="A40" s="8"/>
      <c r="B40" s="14">
        <v>10.71787</v>
      </c>
      <c r="C40" s="14">
        <v>10.70922</v>
      </c>
      <c r="D40" s="14">
        <v>36.159619999999997</v>
      </c>
      <c r="E40" s="14">
        <v>36.284230000000001</v>
      </c>
      <c r="F40" s="14">
        <v>23.401900000000001</v>
      </c>
      <c r="G40" s="14">
        <f t="shared" si="10"/>
        <v>10.713545</v>
      </c>
      <c r="H40" s="24">
        <f t="shared" si="11"/>
        <v>36.221924999999999</v>
      </c>
      <c r="I40" s="35">
        <f t="shared" si="12"/>
        <v>388.06522347412499</v>
      </c>
      <c r="J40" s="40">
        <f t="shared" si="13"/>
        <v>1312.0278507056248</v>
      </c>
      <c r="L40" s="22"/>
      <c r="M40" s="22"/>
      <c r="N40" s="22"/>
      <c r="O40" s="22"/>
    </row>
    <row r="41" spans="1:15" x14ac:dyDescent="0.25">
      <c r="A41" s="8"/>
      <c r="B41" s="14">
        <v>10.7181</v>
      </c>
      <c r="C41" s="14">
        <v>10.717230000000001</v>
      </c>
      <c r="D41" s="14">
        <v>36.088050000000003</v>
      </c>
      <c r="E41" s="14">
        <v>36.208190000000002</v>
      </c>
      <c r="F41" s="14">
        <v>23.403759999999998</v>
      </c>
      <c r="G41" s="14">
        <f t="shared" si="10"/>
        <v>10.717665</v>
      </c>
      <c r="H41" s="24">
        <f t="shared" si="11"/>
        <v>36.148120000000006</v>
      </c>
      <c r="I41" s="35">
        <f t="shared" si="12"/>
        <v>387.42344053980008</v>
      </c>
      <c r="J41" s="40">
        <f t="shared" si="13"/>
        <v>1306.6865795344004</v>
      </c>
      <c r="L41" s="22"/>
      <c r="M41" s="22"/>
      <c r="N41" s="22"/>
      <c r="O41" s="22"/>
    </row>
    <row r="42" spans="1:15" x14ac:dyDescent="0.25">
      <c r="A42" s="8"/>
      <c r="B42" s="14">
        <v>10.709350000000001</v>
      </c>
      <c r="C42" s="14">
        <v>10.669169999999999</v>
      </c>
      <c r="D42" s="14">
        <v>36.203330000000001</v>
      </c>
      <c r="E42" s="14">
        <v>36.179589999999997</v>
      </c>
      <c r="F42" s="14">
        <v>23.428439999999998</v>
      </c>
      <c r="G42" s="14">
        <f t="shared" si="10"/>
        <v>10.689260000000001</v>
      </c>
      <c r="H42" s="24">
        <f t="shared" si="11"/>
        <v>36.191459999999999</v>
      </c>
      <c r="I42" s="35">
        <f t="shared" si="12"/>
        <v>386.85992571960003</v>
      </c>
      <c r="J42" s="40">
        <f t="shared" si="13"/>
        <v>1309.8217769316</v>
      </c>
      <c r="L42" s="22"/>
      <c r="M42" s="22"/>
      <c r="N42" s="22"/>
      <c r="O42" s="22"/>
    </row>
    <row r="43" spans="1:15" x14ac:dyDescent="0.25">
      <c r="A43" s="8"/>
      <c r="B43" s="14">
        <v>10.72289</v>
      </c>
      <c r="C43" s="14">
        <v>10.716430000000001</v>
      </c>
      <c r="D43" s="14">
        <v>36.507199999999997</v>
      </c>
      <c r="E43" s="14">
        <v>36.478200000000001</v>
      </c>
      <c r="F43" s="14">
        <v>23.5778</v>
      </c>
      <c r="G43" s="14">
        <f t="shared" si="10"/>
        <v>10.719660000000001</v>
      </c>
      <c r="H43" s="24">
        <f t="shared" si="11"/>
        <v>36.492699999999999</v>
      </c>
      <c r="I43" s="35">
        <f t="shared" si="12"/>
        <v>391.18933648200004</v>
      </c>
      <c r="J43" s="40">
        <f t="shared" si="13"/>
        <v>1331.7171532899999</v>
      </c>
      <c r="L43" s="22"/>
      <c r="M43" s="22"/>
      <c r="N43" s="22"/>
      <c r="O43" s="22"/>
    </row>
    <row r="44" spans="1:15" x14ac:dyDescent="0.25">
      <c r="A44" s="8"/>
      <c r="B44" s="14">
        <v>10.73404</v>
      </c>
      <c r="C44" s="14">
        <v>10.730090000000001</v>
      </c>
      <c r="D44" s="14">
        <v>36.733280000000001</v>
      </c>
      <c r="E44" s="14">
        <v>36.769660000000002</v>
      </c>
      <c r="F44" s="14">
        <v>23.753599999999999</v>
      </c>
      <c r="G44" s="14">
        <f t="shared" si="10"/>
        <v>10.732065</v>
      </c>
      <c r="H44" s="24">
        <f t="shared" si="11"/>
        <v>36.751469999999998</v>
      </c>
      <c r="I44" s="35">
        <f t="shared" si="12"/>
        <v>394.41916488555</v>
      </c>
      <c r="J44" s="40">
        <f t="shared" si="13"/>
        <v>1350.6705471608998</v>
      </c>
      <c r="L44" s="22"/>
      <c r="M44" s="22"/>
      <c r="N44" s="22"/>
      <c r="O44" s="22"/>
    </row>
    <row r="45" spans="1:15" x14ac:dyDescent="0.25">
      <c r="A45" s="8"/>
      <c r="B45" s="14"/>
      <c r="C45" s="14"/>
      <c r="D45" s="14"/>
      <c r="E45" s="14"/>
      <c r="F45" s="14"/>
      <c r="G45" s="14"/>
      <c r="H45" s="24"/>
      <c r="I45" s="35"/>
      <c r="J45" s="40"/>
      <c r="L45" s="22"/>
      <c r="M45" s="22"/>
      <c r="N45" s="22"/>
      <c r="O45" s="22"/>
    </row>
    <row r="46" spans="1:15" x14ac:dyDescent="0.25">
      <c r="A46" s="8"/>
      <c r="B46" s="14"/>
      <c r="C46" s="14"/>
      <c r="D46" s="14"/>
      <c r="E46" s="14"/>
      <c r="F46" s="14"/>
      <c r="G46" s="14"/>
      <c r="H46" s="24"/>
      <c r="I46" s="35"/>
      <c r="J46" s="40"/>
      <c r="L46" s="22"/>
      <c r="M46" s="22"/>
      <c r="N46" s="22"/>
      <c r="O46" s="22"/>
    </row>
    <row r="47" spans="1:15" x14ac:dyDescent="0.25">
      <c r="A47" s="8"/>
      <c r="B47" s="23"/>
      <c r="C47" s="23"/>
      <c r="D47" s="23"/>
      <c r="E47" s="23"/>
      <c r="F47" s="23"/>
      <c r="G47" s="14"/>
      <c r="H47" s="24"/>
      <c r="I47" s="35"/>
      <c r="J47" s="40"/>
      <c r="L47" s="22"/>
      <c r="M47" s="22"/>
      <c r="N47" s="22"/>
      <c r="O47" s="22"/>
    </row>
    <row r="48" spans="1:15" x14ac:dyDescent="0.25">
      <c r="A48" s="8"/>
      <c r="B48" s="23"/>
      <c r="C48" s="23"/>
      <c r="D48" s="23"/>
      <c r="E48" s="23"/>
      <c r="F48" s="23"/>
      <c r="G48" s="14"/>
      <c r="H48" s="24"/>
      <c r="I48" s="35"/>
      <c r="J48" s="40"/>
      <c r="L48" s="22"/>
      <c r="M48" s="22"/>
      <c r="N48" s="22"/>
      <c r="O48" s="22"/>
    </row>
    <row r="49" spans="1:15" x14ac:dyDescent="0.25">
      <c r="A49" s="8"/>
      <c r="B49" s="23"/>
      <c r="C49" s="23"/>
      <c r="D49" s="23"/>
      <c r="E49" s="23"/>
      <c r="F49" s="23"/>
      <c r="G49" s="14"/>
      <c r="H49" s="24"/>
      <c r="I49" s="35"/>
      <c r="J49" s="40"/>
      <c r="L49" s="22"/>
      <c r="M49" s="22"/>
      <c r="N49" s="22"/>
      <c r="O49" s="22"/>
    </row>
    <row r="50" spans="1:15" x14ac:dyDescent="0.25">
      <c r="A50" s="8"/>
      <c r="B50" s="23"/>
      <c r="C50" s="23"/>
      <c r="D50" s="23"/>
      <c r="E50" s="23"/>
      <c r="F50" s="23"/>
      <c r="G50" s="14"/>
      <c r="H50" s="24"/>
      <c r="I50" s="35"/>
      <c r="J50" s="40"/>
      <c r="L50" s="22"/>
      <c r="M50" s="22"/>
      <c r="N50" s="22"/>
      <c r="O50" s="22"/>
    </row>
    <row r="51" spans="1:15" x14ac:dyDescent="0.25">
      <c r="A51" s="8"/>
      <c r="B51" s="23"/>
      <c r="C51" s="23"/>
      <c r="D51" s="23"/>
      <c r="E51" s="23"/>
      <c r="F51" s="23"/>
      <c r="G51" s="14"/>
      <c r="H51" s="24"/>
      <c r="I51" s="35"/>
      <c r="J51" s="40"/>
    </row>
    <row r="52" spans="1:15" x14ac:dyDescent="0.25">
      <c r="A52" s="8"/>
      <c r="B52" s="23"/>
      <c r="C52" s="23"/>
      <c r="D52" s="23"/>
      <c r="E52" s="23"/>
      <c r="F52" s="23"/>
      <c r="G52" s="14"/>
      <c r="H52" s="24"/>
      <c r="I52" s="35"/>
      <c r="J52" s="40"/>
    </row>
    <row r="53" spans="1:15" x14ac:dyDescent="0.25">
      <c r="A53" s="8"/>
      <c r="B53" s="23"/>
      <c r="C53" s="23"/>
      <c r="D53" s="23"/>
      <c r="E53" s="23"/>
      <c r="F53" s="23"/>
      <c r="G53" s="14"/>
      <c r="H53" s="24"/>
      <c r="I53" s="35"/>
      <c r="J53" s="40"/>
    </row>
    <row r="54" spans="1:15" x14ac:dyDescent="0.25">
      <c r="A54" s="8"/>
      <c r="B54" s="23"/>
      <c r="C54" s="23"/>
      <c r="D54" s="23"/>
      <c r="E54" s="23"/>
      <c r="F54" s="23"/>
      <c r="G54" s="14"/>
      <c r="H54" s="24"/>
      <c r="I54" s="35"/>
      <c r="J54" s="40"/>
    </row>
    <row r="55" spans="1:15" x14ac:dyDescent="0.25">
      <c r="A55" s="8"/>
      <c r="B55" s="23"/>
      <c r="C55" s="23"/>
      <c r="D55" s="23"/>
      <c r="E55" s="23"/>
      <c r="F55" s="23"/>
      <c r="G55" s="14"/>
      <c r="H55" s="24"/>
      <c r="I55" s="35"/>
      <c r="J55" s="40"/>
    </row>
    <row r="56" spans="1:15" x14ac:dyDescent="0.25">
      <c r="A56" s="8"/>
      <c r="B56" s="23"/>
      <c r="C56" s="23"/>
      <c r="D56" s="23"/>
      <c r="E56" s="23"/>
      <c r="F56" s="23"/>
      <c r="G56" s="14"/>
      <c r="H56" s="24"/>
      <c r="I56" s="35"/>
      <c r="J56" s="40"/>
    </row>
    <row r="57" spans="1:15" x14ac:dyDescent="0.25">
      <c r="A57" s="8"/>
      <c r="B57" s="23"/>
      <c r="C57" s="23"/>
      <c r="D57" s="23"/>
      <c r="E57" s="23"/>
      <c r="F57" s="23"/>
      <c r="G57" s="14"/>
      <c r="H57" s="24"/>
      <c r="I57" s="35"/>
      <c r="J57" s="40"/>
    </row>
    <row r="58" spans="1:15" x14ac:dyDescent="0.25">
      <c r="A58" s="8"/>
      <c r="B58" s="23"/>
      <c r="C58" s="23"/>
      <c r="D58" s="23"/>
      <c r="E58" s="23"/>
      <c r="F58" s="23"/>
      <c r="G58" s="14"/>
      <c r="H58" s="24"/>
      <c r="I58" s="35"/>
      <c r="J58" s="40"/>
    </row>
    <row r="59" spans="1:15" x14ac:dyDescent="0.25">
      <c r="A59" s="8"/>
      <c r="B59" s="23"/>
      <c r="C59" s="23"/>
      <c r="D59" s="23"/>
      <c r="E59" s="23"/>
      <c r="F59" s="23"/>
      <c r="G59" s="14"/>
      <c r="H59" s="24"/>
      <c r="I59" s="35"/>
      <c r="J59" s="40"/>
    </row>
    <row r="60" spans="1:15" x14ac:dyDescent="0.25">
      <c r="A60" s="8"/>
      <c r="B60" s="23"/>
      <c r="C60" s="23"/>
      <c r="D60" s="23"/>
      <c r="E60" s="23"/>
      <c r="F60" s="23"/>
      <c r="G60" s="14"/>
      <c r="H60" s="24"/>
      <c r="I60" s="35"/>
      <c r="J60" s="40"/>
    </row>
    <row r="61" spans="1:15" x14ac:dyDescent="0.25">
      <c r="A61" s="8"/>
      <c r="B61" s="23"/>
      <c r="C61" s="23"/>
      <c r="D61" s="23"/>
      <c r="E61" s="23"/>
      <c r="F61" s="23"/>
      <c r="G61" s="14"/>
      <c r="H61" s="24"/>
      <c r="I61" s="35"/>
      <c r="J61" s="40"/>
    </row>
    <row r="62" spans="1:15" x14ac:dyDescent="0.25">
      <c r="A62" s="8"/>
      <c r="B62" s="23"/>
      <c r="C62" s="23"/>
      <c r="D62" s="23"/>
      <c r="E62" s="23"/>
      <c r="F62" s="23"/>
      <c r="G62" s="14"/>
      <c r="H62" s="24"/>
      <c r="I62" s="35"/>
      <c r="J62" s="40"/>
    </row>
    <row r="63" spans="1:15" x14ac:dyDescent="0.25">
      <c r="A63" s="8"/>
      <c r="B63" s="23"/>
      <c r="C63" s="23"/>
      <c r="D63" s="23"/>
      <c r="E63" s="23"/>
      <c r="F63" s="23"/>
      <c r="G63" s="14"/>
      <c r="H63" s="24"/>
      <c r="I63" s="35"/>
      <c r="J63" s="40"/>
    </row>
    <row r="64" spans="1:15" x14ac:dyDescent="0.25">
      <c r="A64" s="8"/>
      <c r="B64" s="23"/>
      <c r="C64" s="23"/>
      <c r="D64" s="23"/>
      <c r="E64" s="23"/>
      <c r="F64" s="23"/>
      <c r="G64" s="14"/>
      <c r="H64" s="24"/>
      <c r="I64" s="35"/>
      <c r="J64" s="40"/>
    </row>
    <row r="65" spans="1:10" x14ac:dyDescent="0.25">
      <c r="A65" s="8"/>
      <c r="B65" s="23"/>
      <c r="C65" s="23"/>
      <c r="D65" s="23"/>
      <c r="E65" s="23"/>
      <c r="F65" s="23"/>
      <c r="G65" s="14"/>
      <c r="H65" s="24"/>
      <c r="I65" s="35"/>
      <c r="J65" s="40"/>
    </row>
    <row r="66" spans="1:10" x14ac:dyDescent="0.25">
      <c r="A66" s="8"/>
      <c r="B66" s="23"/>
      <c r="C66" s="23"/>
      <c r="D66" s="23"/>
      <c r="E66" s="23"/>
      <c r="F66" s="23"/>
      <c r="G66" s="14"/>
      <c r="H66" s="24"/>
      <c r="I66" s="35"/>
      <c r="J66" s="40"/>
    </row>
    <row r="67" spans="1:10" x14ac:dyDescent="0.25">
      <c r="A67" s="8"/>
      <c r="B67" s="23"/>
      <c r="C67" s="23"/>
      <c r="D67" s="23"/>
      <c r="E67" s="23"/>
      <c r="F67" s="23"/>
      <c r="G67" s="14"/>
      <c r="H67" s="24"/>
      <c r="I67" s="35"/>
      <c r="J67" s="40"/>
    </row>
    <row r="68" spans="1:10" x14ac:dyDescent="0.25">
      <c r="A68" s="8"/>
      <c r="B68" s="23"/>
      <c r="C68" s="23"/>
      <c r="D68" s="23"/>
      <c r="E68" s="23"/>
      <c r="F68" s="23"/>
      <c r="G68" s="14"/>
      <c r="H68" s="24"/>
      <c r="I68" s="35"/>
      <c r="J68" s="40"/>
    </row>
    <row r="69" spans="1:10" x14ac:dyDescent="0.25">
      <c r="A69" s="8"/>
      <c r="B69" s="23"/>
      <c r="C69" s="23"/>
      <c r="D69" s="23"/>
      <c r="E69" s="23"/>
      <c r="F69" s="23"/>
      <c r="G69" s="14"/>
      <c r="H69" s="24"/>
      <c r="I69" s="35"/>
      <c r="J69" s="40"/>
    </row>
    <row r="70" spans="1:10" x14ac:dyDescent="0.25">
      <c r="A70" s="8"/>
      <c r="B70" s="23"/>
      <c r="C70" s="23"/>
      <c r="D70" s="23"/>
      <c r="E70" s="23"/>
      <c r="F70" s="23"/>
      <c r="G70" s="14"/>
      <c r="H70" s="24"/>
      <c r="I70" s="35"/>
      <c r="J70" s="40"/>
    </row>
    <row r="71" spans="1:10" x14ac:dyDescent="0.25">
      <c r="A71" s="8"/>
      <c r="B71" s="23"/>
      <c r="C71" s="23"/>
      <c r="D71" s="23"/>
      <c r="E71" s="23"/>
      <c r="F71" s="23"/>
      <c r="G71" s="14"/>
      <c r="H71" s="24"/>
      <c r="I71" s="35"/>
      <c r="J71" s="40"/>
    </row>
    <row r="72" spans="1:10" x14ac:dyDescent="0.25">
      <c r="A72" s="8"/>
      <c r="B72" s="23"/>
      <c r="C72" s="23"/>
      <c r="D72" s="23"/>
      <c r="E72" s="23"/>
      <c r="F72" s="23"/>
      <c r="G72" s="14"/>
      <c r="H72" s="24"/>
      <c r="I72" s="35"/>
      <c r="J72" s="40"/>
    </row>
    <row r="73" spans="1:10" x14ac:dyDescent="0.25">
      <c r="A73" s="8"/>
      <c r="B73" s="23"/>
      <c r="C73" s="23"/>
      <c r="D73" s="23"/>
      <c r="E73" s="23"/>
      <c r="F73" s="23"/>
      <c r="G73" s="14"/>
      <c r="H73" s="24"/>
      <c r="I73" s="35"/>
      <c r="J73" s="40"/>
    </row>
    <row r="74" spans="1:10" x14ac:dyDescent="0.25">
      <c r="A74" s="8"/>
      <c r="B74" s="23"/>
      <c r="C74" s="23"/>
      <c r="D74" s="23"/>
      <c r="E74" s="23"/>
      <c r="F74" s="23"/>
      <c r="G74" s="14"/>
      <c r="H74" s="24"/>
      <c r="I74" s="35"/>
      <c r="J74" s="40"/>
    </row>
    <row r="75" spans="1:10" x14ac:dyDescent="0.25">
      <c r="A75" s="8"/>
      <c r="B75" s="23"/>
      <c r="C75" s="23"/>
      <c r="D75" s="23"/>
      <c r="E75" s="23"/>
      <c r="F75" s="23"/>
      <c r="G75" s="14"/>
      <c r="H75" s="24"/>
      <c r="I75" s="35"/>
      <c r="J75" s="40"/>
    </row>
    <row r="76" spans="1:10" x14ac:dyDescent="0.25">
      <c r="A76" s="8"/>
      <c r="B76" s="23"/>
      <c r="C76" s="23"/>
      <c r="D76" s="23"/>
      <c r="E76" s="23"/>
      <c r="F76" s="23"/>
      <c r="G76" s="14"/>
      <c r="H76" s="24"/>
      <c r="I76" s="35"/>
      <c r="J76" s="40"/>
    </row>
    <row r="77" spans="1:10" x14ac:dyDescent="0.25">
      <c r="A77" s="8"/>
      <c r="B77" s="23"/>
      <c r="C77" s="23"/>
      <c r="D77" s="23"/>
      <c r="E77" s="23"/>
      <c r="F77" s="23"/>
      <c r="G77" s="14"/>
      <c r="H77" s="24"/>
      <c r="I77" s="35"/>
      <c r="J77" s="40"/>
    </row>
    <row r="78" spans="1:10" x14ac:dyDescent="0.25">
      <c r="A78" s="8"/>
      <c r="B78" s="23"/>
      <c r="C78" s="23"/>
      <c r="D78" s="23"/>
      <c r="E78" s="23"/>
      <c r="F78" s="23"/>
      <c r="G78" s="14"/>
      <c r="H78" s="24"/>
      <c r="I78" s="35"/>
      <c r="J78" s="40"/>
    </row>
    <row r="79" spans="1:10" x14ac:dyDescent="0.25">
      <c r="A79" s="8"/>
      <c r="B79" s="23"/>
      <c r="C79" s="23"/>
      <c r="D79" s="23"/>
      <c r="E79" s="23"/>
      <c r="F79" s="23"/>
      <c r="G79" s="14"/>
      <c r="H79" s="24"/>
      <c r="I79" s="35"/>
      <c r="J79" s="40"/>
    </row>
    <row r="80" spans="1:10" x14ac:dyDescent="0.25">
      <c r="A80" s="8"/>
      <c r="B80" s="23"/>
      <c r="C80" s="23"/>
      <c r="D80" s="23"/>
      <c r="E80" s="23"/>
      <c r="F80" s="23"/>
      <c r="G80" s="14"/>
      <c r="H80" s="24"/>
      <c r="I80" s="35"/>
      <c r="J80" s="40"/>
    </row>
    <row r="81" spans="1:10" x14ac:dyDescent="0.25">
      <c r="A81" s="8"/>
      <c r="B81" s="23"/>
      <c r="C81" s="23"/>
      <c r="D81" s="23"/>
      <c r="E81" s="23"/>
      <c r="F81" s="23"/>
      <c r="G81" s="14"/>
      <c r="H81" s="24"/>
      <c r="I81" s="35"/>
      <c r="J81" s="40"/>
    </row>
    <row r="82" spans="1:10" x14ac:dyDescent="0.25">
      <c r="A82" s="8"/>
      <c r="B82" s="23"/>
      <c r="C82" s="23"/>
      <c r="D82" s="23"/>
      <c r="E82" s="23"/>
      <c r="F82" s="23"/>
      <c r="G82" s="14"/>
      <c r="H82" s="24"/>
      <c r="I82" s="35"/>
      <c r="J82" s="40"/>
    </row>
    <row r="83" spans="1:10" x14ac:dyDescent="0.25">
      <c r="A83" s="8"/>
      <c r="B83" s="23"/>
      <c r="C83" s="23"/>
      <c r="D83" s="23"/>
      <c r="E83" s="23"/>
      <c r="F83" s="23"/>
      <c r="G83" s="14"/>
      <c r="H83" s="24"/>
      <c r="I83" s="35"/>
      <c r="J83" s="40"/>
    </row>
    <row r="84" spans="1:10" x14ac:dyDescent="0.25">
      <c r="A84" s="8"/>
      <c r="B84" s="23"/>
      <c r="C84" s="23"/>
      <c r="D84" s="23"/>
      <c r="E84" s="23"/>
      <c r="F84" s="23"/>
      <c r="G84" s="14"/>
      <c r="H84" s="24"/>
      <c r="I84" s="35"/>
      <c r="J84" s="40"/>
    </row>
    <row r="85" spans="1:10" x14ac:dyDescent="0.25">
      <c r="A85" s="8"/>
      <c r="B85" s="23"/>
      <c r="C85" s="23"/>
      <c r="D85" s="23"/>
      <c r="E85" s="23"/>
      <c r="F85" s="23"/>
      <c r="G85" s="14"/>
      <c r="H85" s="24"/>
      <c r="I85" s="35"/>
      <c r="J85" s="40"/>
    </row>
    <row r="86" spans="1:10" x14ac:dyDescent="0.25">
      <c r="A86" s="8"/>
      <c r="B86" s="23"/>
      <c r="C86" s="23"/>
      <c r="D86" s="23"/>
      <c r="E86" s="23"/>
      <c r="F86" s="23"/>
      <c r="G86" s="14"/>
      <c r="H86" s="24"/>
      <c r="I86" s="35"/>
      <c r="J86" s="40"/>
    </row>
    <row r="87" spans="1:10" x14ac:dyDescent="0.25">
      <c r="A87" s="8"/>
      <c r="B87" s="23"/>
      <c r="C87" s="23"/>
      <c r="D87" s="23"/>
      <c r="E87" s="23"/>
      <c r="F87" s="23"/>
      <c r="G87" s="14"/>
      <c r="H87" s="24"/>
      <c r="I87" s="35"/>
      <c r="J87" s="40"/>
    </row>
    <row r="88" spans="1:10" x14ac:dyDescent="0.25">
      <c r="A88" s="8"/>
      <c r="B88" s="23"/>
      <c r="C88" s="23"/>
      <c r="D88" s="23"/>
      <c r="E88" s="23"/>
      <c r="F88" s="23"/>
      <c r="G88" s="14"/>
      <c r="H88" s="24"/>
      <c r="I88" s="35"/>
      <c r="J88" s="40"/>
    </row>
    <row r="89" spans="1:10" x14ac:dyDescent="0.25">
      <c r="A89" s="8"/>
      <c r="B89" s="23"/>
      <c r="C89" s="23"/>
      <c r="D89" s="23"/>
      <c r="E89" s="23"/>
      <c r="F89" s="23"/>
      <c r="G89" s="14"/>
      <c r="H89" s="24"/>
      <c r="I89" s="35"/>
      <c r="J89" s="40"/>
    </row>
    <row r="90" spans="1:10" x14ac:dyDescent="0.25">
      <c r="A90" s="8"/>
      <c r="B90" s="23"/>
      <c r="C90" s="23"/>
      <c r="D90" s="23"/>
      <c r="E90" s="23"/>
      <c r="F90" s="23"/>
      <c r="G90" s="14"/>
      <c r="H90" s="24"/>
      <c r="I90" s="35"/>
      <c r="J90" s="40"/>
    </row>
    <row r="91" spans="1:10" x14ac:dyDescent="0.25">
      <c r="A91" s="8"/>
      <c r="B91" s="23"/>
      <c r="C91" s="23"/>
      <c r="D91" s="23"/>
      <c r="E91" s="23"/>
      <c r="F91" s="23"/>
      <c r="G91" s="14"/>
      <c r="H91" s="24"/>
      <c r="I91" s="35"/>
      <c r="J91" s="40"/>
    </row>
    <row r="92" spans="1:10" x14ac:dyDescent="0.25">
      <c r="A92" s="8"/>
      <c r="B92" s="23"/>
      <c r="C92" s="23"/>
      <c r="D92" s="23"/>
      <c r="E92" s="23"/>
      <c r="F92" s="23"/>
      <c r="G92" s="14"/>
      <c r="H92" s="24"/>
      <c r="I92" s="35"/>
      <c r="J92" s="40"/>
    </row>
    <row r="93" spans="1:10" x14ac:dyDescent="0.25">
      <c r="A93" s="8"/>
      <c r="B93" s="23"/>
      <c r="C93" s="23"/>
      <c r="D93" s="23"/>
      <c r="E93" s="23"/>
      <c r="F93" s="23"/>
      <c r="G93" s="14"/>
      <c r="H93" s="24"/>
      <c r="I93" s="35"/>
      <c r="J93" s="40"/>
    </row>
    <row r="94" spans="1:10" x14ac:dyDescent="0.25">
      <c r="A94" s="8"/>
      <c r="B94" s="23"/>
      <c r="C94" s="23"/>
      <c r="D94" s="23"/>
      <c r="E94" s="23"/>
      <c r="F94" s="23"/>
      <c r="G94" s="14"/>
      <c r="H94" s="24"/>
      <c r="I94" s="35"/>
      <c r="J94" s="40"/>
    </row>
    <row r="95" spans="1:10" x14ac:dyDescent="0.25">
      <c r="A95" s="8"/>
      <c r="B95" s="23"/>
      <c r="C95" s="23"/>
      <c r="D95" s="23"/>
      <c r="E95" s="23"/>
      <c r="F95" s="23"/>
      <c r="G95" s="14"/>
      <c r="H95" s="24"/>
      <c r="I95" s="35"/>
      <c r="J95" s="40"/>
    </row>
    <row r="96" spans="1:10" x14ac:dyDescent="0.25">
      <c r="A96" s="8"/>
      <c r="B96" s="23"/>
      <c r="C96" s="23"/>
      <c r="D96" s="23"/>
      <c r="E96" s="23"/>
      <c r="F96" s="23"/>
      <c r="G96" s="14"/>
      <c r="H96" s="24"/>
      <c r="I96" s="35"/>
      <c r="J96" s="40"/>
    </row>
    <row r="97" spans="1:10" x14ac:dyDescent="0.25">
      <c r="A97" s="8"/>
      <c r="B97" s="23"/>
      <c r="C97" s="23"/>
      <c r="D97" s="23"/>
      <c r="E97" s="23"/>
      <c r="F97" s="23"/>
      <c r="G97" s="14"/>
      <c r="H97" s="24"/>
      <c r="I97" s="35"/>
      <c r="J97" s="40"/>
    </row>
    <row r="98" spans="1:10" x14ac:dyDescent="0.25">
      <c r="A98" s="8"/>
      <c r="B98" s="23"/>
      <c r="C98" s="23"/>
      <c r="D98" s="23"/>
      <c r="E98" s="23"/>
      <c r="F98" s="23"/>
      <c r="G98" s="14"/>
      <c r="H98" s="24"/>
      <c r="I98" s="35"/>
      <c r="J98" s="40"/>
    </row>
    <row r="99" spans="1:10" x14ac:dyDescent="0.25">
      <c r="A99" s="8"/>
      <c r="B99" s="23"/>
      <c r="C99" s="23"/>
      <c r="D99" s="23"/>
      <c r="E99" s="23"/>
      <c r="F99" s="23"/>
      <c r="G99" s="14"/>
      <c r="H99" s="24"/>
      <c r="I99" s="35"/>
      <c r="J99" s="40"/>
    </row>
    <row r="100" spans="1:10" x14ac:dyDescent="0.25">
      <c r="A100" s="8"/>
      <c r="B100" s="23"/>
      <c r="C100" s="23"/>
      <c r="D100" s="23"/>
      <c r="E100" s="23"/>
      <c r="F100" s="23"/>
      <c r="G100" s="14"/>
      <c r="H100" s="24"/>
      <c r="I100" s="35"/>
      <c r="J100" s="40"/>
    </row>
    <row r="101" spans="1:10" x14ac:dyDescent="0.25">
      <c r="A101" s="8"/>
      <c r="B101" s="23"/>
      <c r="C101" s="23"/>
      <c r="D101" s="23"/>
      <c r="E101" s="23"/>
      <c r="F101" s="23"/>
      <c r="G101" s="14"/>
      <c r="H101" s="24"/>
      <c r="I101" s="35"/>
      <c r="J101" s="40"/>
    </row>
    <row r="102" spans="1:10" x14ac:dyDescent="0.25">
      <c r="A102" s="8"/>
      <c r="B102" s="23"/>
      <c r="C102" s="23"/>
      <c r="D102" s="23"/>
      <c r="E102" s="23"/>
      <c r="F102" s="23"/>
      <c r="G102" s="14"/>
      <c r="H102" s="24"/>
      <c r="I102" s="35"/>
      <c r="J102" s="40"/>
    </row>
    <row r="103" spans="1:10" x14ac:dyDescent="0.25">
      <c r="A103" s="8"/>
      <c r="B103" s="23"/>
      <c r="C103" s="23"/>
      <c r="D103" s="23"/>
      <c r="E103" s="23"/>
      <c r="F103" s="23"/>
      <c r="G103" s="14"/>
      <c r="H103" s="24"/>
      <c r="I103" s="35"/>
      <c r="J103" s="40"/>
    </row>
    <row r="104" spans="1:10" x14ac:dyDescent="0.25">
      <c r="A104" s="8"/>
      <c r="B104" s="23"/>
      <c r="C104" s="23"/>
      <c r="D104" s="23"/>
      <c r="E104" s="23"/>
      <c r="F104" s="23"/>
      <c r="G104" s="14"/>
      <c r="H104" s="24"/>
      <c r="I104" s="35"/>
      <c r="J104" s="40"/>
    </row>
    <row r="105" spans="1:10" x14ac:dyDescent="0.25">
      <c r="A105" s="8"/>
      <c r="B105" s="23"/>
      <c r="C105" s="23"/>
      <c r="D105" s="23"/>
      <c r="E105" s="23"/>
      <c r="F105" s="23"/>
      <c r="G105" s="14"/>
      <c r="H105" s="24"/>
      <c r="I105" s="35"/>
      <c r="J105" s="40"/>
    </row>
    <row r="106" spans="1:10" x14ac:dyDescent="0.25">
      <c r="A106" s="8"/>
      <c r="B106" s="23"/>
      <c r="C106" s="23"/>
      <c r="D106" s="23"/>
      <c r="E106" s="23"/>
      <c r="F106" s="23"/>
      <c r="G106" s="14"/>
      <c r="H106" s="24"/>
      <c r="I106" s="35"/>
      <c r="J106" s="40"/>
    </row>
    <row r="107" spans="1:10" x14ac:dyDescent="0.25">
      <c r="A107" s="8"/>
      <c r="B107" s="23"/>
      <c r="C107" s="23"/>
      <c r="D107" s="23"/>
      <c r="E107" s="23"/>
      <c r="F107" s="23"/>
      <c r="G107" s="14"/>
      <c r="H107" s="24"/>
      <c r="I107" s="35"/>
      <c r="J107" s="40"/>
    </row>
    <row r="108" spans="1:10" x14ac:dyDescent="0.25">
      <c r="A108" s="8"/>
      <c r="B108" s="23"/>
      <c r="C108" s="23"/>
      <c r="D108" s="23"/>
      <c r="E108" s="23"/>
      <c r="F108" s="23"/>
      <c r="G108" s="14"/>
      <c r="H108" s="24"/>
      <c r="I108" s="35"/>
      <c r="J108" s="40"/>
    </row>
    <row r="109" spans="1:10" x14ac:dyDescent="0.25">
      <c r="A109" s="8"/>
      <c r="B109" s="23"/>
      <c r="C109" s="23"/>
      <c r="D109" s="23"/>
      <c r="E109" s="23"/>
      <c r="F109" s="23"/>
      <c r="G109" s="14"/>
      <c r="H109" s="24"/>
      <c r="I109" s="35"/>
      <c r="J109" s="40"/>
    </row>
    <row r="110" spans="1:10" x14ac:dyDescent="0.25">
      <c r="A110" s="8"/>
      <c r="B110" s="23"/>
      <c r="C110" s="23"/>
      <c r="D110" s="23"/>
      <c r="E110" s="23"/>
      <c r="F110" s="23"/>
      <c r="G110" s="14"/>
      <c r="H110" s="24"/>
      <c r="I110" s="35"/>
      <c r="J110" s="40"/>
    </row>
    <row r="111" spans="1:10" x14ac:dyDescent="0.25">
      <c r="A111" s="8"/>
      <c r="B111" s="23"/>
      <c r="C111" s="23"/>
      <c r="D111" s="23"/>
      <c r="E111" s="23"/>
      <c r="F111" s="23"/>
      <c r="G111" s="14"/>
      <c r="H111" s="24"/>
      <c r="I111" s="35"/>
      <c r="J111" s="40"/>
    </row>
    <row r="112" spans="1:10" x14ac:dyDescent="0.25">
      <c r="A112" s="8"/>
      <c r="B112" s="23"/>
      <c r="C112" s="23"/>
      <c r="D112" s="23"/>
      <c r="E112" s="23"/>
      <c r="F112" s="23"/>
      <c r="G112" s="14"/>
      <c r="H112" s="24"/>
      <c r="I112" s="35"/>
      <c r="J112" s="40"/>
    </row>
    <row r="113" spans="1:10" x14ac:dyDescent="0.25">
      <c r="A113" s="8"/>
      <c r="B113" s="23"/>
      <c r="C113" s="23"/>
      <c r="D113" s="23"/>
      <c r="E113" s="23"/>
      <c r="F113" s="23"/>
      <c r="G113" s="14"/>
      <c r="H113" s="24"/>
      <c r="I113" s="35"/>
      <c r="J113" s="40"/>
    </row>
    <row r="114" spans="1:10" x14ac:dyDescent="0.25">
      <c r="A114" s="8"/>
      <c r="B114" s="23"/>
      <c r="C114" s="23"/>
      <c r="D114" s="23"/>
      <c r="E114" s="23"/>
      <c r="F114" s="23"/>
      <c r="G114" s="14"/>
      <c r="H114" s="24"/>
      <c r="I114" s="35"/>
      <c r="J114" s="40"/>
    </row>
    <row r="115" spans="1:10" x14ac:dyDescent="0.25">
      <c r="A115" s="8"/>
      <c r="B115" s="23"/>
      <c r="C115" s="23"/>
      <c r="D115" s="23"/>
      <c r="E115" s="23"/>
      <c r="F115" s="23"/>
      <c r="G115" s="14"/>
      <c r="H115" s="24"/>
      <c r="I115" s="35"/>
      <c r="J115" s="40"/>
    </row>
    <row r="116" spans="1:10" x14ac:dyDescent="0.25">
      <c r="A116" s="8"/>
      <c r="B116" s="23"/>
      <c r="C116" s="23"/>
      <c r="D116" s="23"/>
      <c r="E116" s="23"/>
      <c r="F116" s="23"/>
      <c r="G116" s="14"/>
      <c r="H116" s="24"/>
      <c r="I116" s="35"/>
      <c r="J116" s="40"/>
    </row>
    <row r="117" spans="1:10" x14ac:dyDescent="0.25">
      <c r="A117" s="8"/>
      <c r="B117" s="23"/>
      <c r="C117" s="23"/>
      <c r="D117" s="23"/>
      <c r="E117" s="23"/>
      <c r="F117" s="23"/>
      <c r="G117" s="14"/>
      <c r="H117" s="24"/>
      <c r="I117" s="35"/>
      <c r="J117" s="40"/>
    </row>
    <row r="118" spans="1:10" x14ac:dyDescent="0.25">
      <c r="A118" s="8"/>
      <c r="B118" s="23"/>
      <c r="C118" s="23"/>
      <c r="D118" s="23"/>
      <c r="E118" s="23"/>
      <c r="F118" s="23"/>
      <c r="G118" s="14"/>
      <c r="H118" s="24"/>
      <c r="I118" s="35"/>
      <c r="J118" s="40"/>
    </row>
    <row r="119" spans="1:10" x14ac:dyDescent="0.25">
      <c r="A119" s="8"/>
      <c r="B119" s="23"/>
      <c r="C119" s="23"/>
      <c r="D119" s="23"/>
      <c r="E119" s="23"/>
      <c r="F119" s="23"/>
      <c r="G119" s="14"/>
      <c r="H119" s="24"/>
      <c r="I119" s="35"/>
      <c r="J119" s="40"/>
    </row>
    <row r="120" spans="1:10" x14ac:dyDescent="0.25">
      <c r="A120" s="8"/>
      <c r="B120" s="23"/>
      <c r="C120" s="23"/>
      <c r="D120" s="23"/>
      <c r="E120" s="23"/>
      <c r="F120" s="23"/>
      <c r="G120" s="14"/>
      <c r="H120" s="24"/>
      <c r="I120" s="35"/>
      <c r="J120" s="40"/>
    </row>
    <row r="121" spans="1:10" x14ac:dyDescent="0.25">
      <c r="A121" s="8"/>
      <c r="B121" s="23"/>
      <c r="C121" s="23"/>
      <c r="D121" s="23"/>
      <c r="E121" s="23"/>
      <c r="F121" s="23"/>
      <c r="G121" s="14"/>
      <c r="H121" s="24"/>
      <c r="I121" s="35"/>
      <c r="J121" s="40"/>
    </row>
    <row r="122" spans="1:10" x14ac:dyDescent="0.25">
      <c r="A122" s="8"/>
      <c r="B122" s="23"/>
      <c r="C122" s="23"/>
      <c r="D122" s="23"/>
      <c r="E122" s="23"/>
      <c r="F122" s="23"/>
      <c r="G122" s="14"/>
      <c r="H122" s="24"/>
      <c r="I122" s="35"/>
      <c r="J122" s="40"/>
    </row>
    <row r="123" spans="1:10" x14ac:dyDescent="0.25">
      <c r="A123" s="8"/>
      <c r="B123" s="23"/>
      <c r="C123" s="23"/>
      <c r="D123" s="23"/>
      <c r="E123" s="23"/>
      <c r="F123" s="23"/>
      <c r="G123" s="14"/>
      <c r="H123" s="24"/>
      <c r="I123" s="35"/>
      <c r="J123" s="40"/>
    </row>
    <row r="124" spans="1:10" x14ac:dyDescent="0.25">
      <c r="A124" s="8"/>
      <c r="B124" s="23"/>
      <c r="C124" s="23"/>
      <c r="D124" s="23"/>
      <c r="E124" s="23"/>
      <c r="F124" s="23"/>
      <c r="G124" s="14"/>
      <c r="H124" s="24"/>
      <c r="I124" s="35"/>
      <c r="J124" s="40"/>
    </row>
    <row r="125" spans="1:10" x14ac:dyDescent="0.25">
      <c r="A125" s="8"/>
      <c r="B125" s="23"/>
      <c r="C125" s="23"/>
      <c r="D125" s="23"/>
      <c r="E125" s="23"/>
      <c r="F125" s="23"/>
      <c r="G125" s="14"/>
      <c r="H125" s="24"/>
      <c r="I125" s="35"/>
      <c r="J125" s="40"/>
    </row>
    <row r="126" spans="1:10" x14ac:dyDescent="0.25">
      <c r="A126" s="8"/>
      <c r="B126" s="23"/>
      <c r="C126" s="23"/>
      <c r="D126" s="23"/>
      <c r="E126" s="23"/>
      <c r="F126" s="23"/>
      <c r="G126" s="14"/>
      <c r="H126" s="24"/>
      <c r="I126" s="35"/>
      <c r="J126" s="40"/>
    </row>
    <row r="127" spans="1:10" x14ac:dyDescent="0.25">
      <c r="A127" s="8"/>
      <c r="B127" s="23"/>
      <c r="C127" s="23"/>
      <c r="D127" s="23"/>
      <c r="E127" s="23"/>
      <c r="F127" s="23"/>
      <c r="G127" s="14"/>
      <c r="H127" s="24"/>
      <c r="I127" s="35"/>
      <c r="J127" s="40"/>
    </row>
    <row r="128" spans="1:10" x14ac:dyDescent="0.25">
      <c r="A128" s="8"/>
      <c r="B128" s="23"/>
      <c r="C128" s="23"/>
      <c r="D128" s="23"/>
      <c r="E128" s="23"/>
      <c r="F128" s="23"/>
      <c r="G128" s="14"/>
      <c r="H128" s="24"/>
      <c r="I128" s="35"/>
      <c r="J128" s="40"/>
    </row>
    <row r="129" spans="1:10" x14ac:dyDescent="0.25">
      <c r="A129" s="8"/>
      <c r="B129" s="23"/>
      <c r="C129" s="23"/>
      <c r="D129" s="23"/>
      <c r="E129" s="23"/>
      <c r="F129" s="23"/>
      <c r="G129" s="14"/>
      <c r="H129" s="24"/>
      <c r="I129" s="35"/>
      <c r="J129" s="40"/>
    </row>
    <row r="130" spans="1:10" x14ac:dyDescent="0.25">
      <c r="A130" s="8"/>
      <c r="B130" s="23"/>
      <c r="C130" s="23"/>
      <c r="D130" s="23"/>
      <c r="E130" s="23"/>
      <c r="F130" s="23"/>
      <c r="G130" s="14"/>
      <c r="H130" s="24"/>
      <c r="I130" s="35"/>
      <c r="J130" s="40"/>
    </row>
    <row r="131" spans="1:10" x14ac:dyDescent="0.25">
      <c r="A131" s="8"/>
      <c r="B131" s="23"/>
      <c r="C131" s="23"/>
      <c r="D131" s="23"/>
      <c r="E131" s="23"/>
      <c r="F131" s="23"/>
      <c r="G131" s="14"/>
      <c r="H131" s="24"/>
      <c r="I131" s="35"/>
      <c r="J131" s="40"/>
    </row>
    <row r="132" spans="1:10" x14ac:dyDescent="0.25">
      <c r="A132" s="8"/>
      <c r="B132" s="23"/>
      <c r="C132" s="23"/>
      <c r="D132" s="23"/>
      <c r="E132" s="23"/>
      <c r="F132" s="23"/>
      <c r="G132" s="14"/>
      <c r="H132" s="24"/>
      <c r="I132" s="35"/>
      <c r="J132" s="40"/>
    </row>
    <row r="133" spans="1:10" x14ac:dyDescent="0.25">
      <c r="A133" s="8"/>
      <c r="B133" s="23"/>
      <c r="C133" s="23"/>
      <c r="D133" s="23"/>
      <c r="E133" s="23"/>
      <c r="F133" s="23"/>
      <c r="G133" s="14"/>
      <c r="H133" s="24"/>
      <c r="I133" s="35"/>
      <c r="J133" s="40"/>
    </row>
    <row r="134" spans="1:10" x14ac:dyDescent="0.25">
      <c r="A134" s="8"/>
      <c r="B134" s="23"/>
      <c r="C134" s="23"/>
      <c r="D134" s="23"/>
      <c r="E134" s="23"/>
      <c r="F134" s="23"/>
      <c r="G134" s="14"/>
      <c r="H134" s="24"/>
      <c r="I134" s="35"/>
      <c r="J134" s="40"/>
    </row>
    <row r="135" spans="1:10" x14ac:dyDescent="0.25">
      <c r="A135" s="8"/>
      <c r="B135" s="23"/>
      <c r="C135" s="23"/>
      <c r="D135" s="23"/>
      <c r="E135" s="23"/>
      <c r="F135" s="23"/>
      <c r="G135" s="14"/>
      <c r="H135" s="24"/>
      <c r="I135" s="35"/>
      <c r="J135" s="40"/>
    </row>
    <row r="136" spans="1:10" x14ac:dyDescent="0.25">
      <c r="A136" s="8"/>
      <c r="B136" s="23"/>
      <c r="C136" s="23"/>
      <c r="D136" s="23"/>
      <c r="E136" s="23"/>
      <c r="F136" s="23"/>
      <c r="G136" s="14"/>
      <c r="H136" s="24"/>
      <c r="I136" s="35"/>
      <c r="J136" s="40"/>
    </row>
    <row r="137" spans="1:10" x14ac:dyDescent="0.25">
      <c r="A137" s="8"/>
      <c r="B137" s="23"/>
      <c r="C137" s="23"/>
      <c r="D137" s="23"/>
      <c r="E137" s="23"/>
      <c r="F137" s="23"/>
      <c r="G137" s="14"/>
      <c r="H137" s="24"/>
      <c r="I137" s="35"/>
      <c r="J137" s="40"/>
    </row>
    <row r="138" spans="1:10" x14ac:dyDescent="0.25">
      <c r="A138" s="8"/>
      <c r="B138" s="23"/>
      <c r="C138" s="23"/>
      <c r="D138" s="23"/>
      <c r="E138" s="23"/>
      <c r="F138" s="23"/>
      <c r="G138" s="14"/>
      <c r="H138" s="24"/>
      <c r="I138" s="35"/>
      <c r="J138" s="40"/>
    </row>
    <row r="139" spans="1:10" x14ac:dyDescent="0.25">
      <c r="A139" s="8"/>
      <c r="B139" s="23"/>
      <c r="C139" s="23"/>
      <c r="D139" s="23"/>
      <c r="E139" s="23"/>
      <c r="F139" s="23"/>
      <c r="G139" s="14"/>
      <c r="H139" s="24"/>
      <c r="I139" s="35"/>
      <c r="J139" s="40"/>
    </row>
    <row r="140" spans="1:10" x14ac:dyDescent="0.25">
      <c r="A140" s="8"/>
      <c r="B140" s="23"/>
      <c r="C140" s="23"/>
      <c r="D140" s="23"/>
      <c r="E140" s="23"/>
      <c r="F140" s="23"/>
      <c r="G140" s="14"/>
      <c r="H140" s="24"/>
      <c r="I140" s="35"/>
      <c r="J140" s="40"/>
    </row>
    <row r="141" spans="1:10" x14ac:dyDescent="0.25">
      <c r="A141" s="8"/>
      <c r="B141" s="23"/>
      <c r="C141" s="23"/>
      <c r="D141" s="23"/>
      <c r="E141" s="23"/>
      <c r="F141" s="23"/>
      <c r="G141" s="14"/>
      <c r="H141" s="24"/>
      <c r="I141" s="35"/>
      <c r="J141" s="40"/>
    </row>
    <row r="142" spans="1:10" x14ac:dyDescent="0.25">
      <c r="A142" s="8"/>
      <c r="B142" s="23"/>
      <c r="C142" s="23"/>
      <c r="D142" s="23"/>
      <c r="E142" s="23"/>
      <c r="F142" s="23"/>
      <c r="G142" s="14"/>
      <c r="H142" s="24"/>
      <c r="I142" s="35"/>
      <c r="J142" s="40"/>
    </row>
    <row r="143" spans="1:10" x14ac:dyDescent="0.25">
      <c r="A143" s="8"/>
      <c r="B143" s="23"/>
      <c r="C143" s="23"/>
      <c r="D143" s="23"/>
      <c r="E143" s="23"/>
      <c r="F143" s="23"/>
      <c r="G143" s="14"/>
      <c r="H143" s="24"/>
      <c r="I143" s="35"/>
      <c r="J143" s="40"/>
    </row>
    <row r="144" spans="1:10" x14ac:dyDescent="0.25">
      <c r="A144" s="8"/>
      <c r="B144" s="23"/>
      <c r="C144" s="23"/>
      <c r="D144" s="23"/>
      <c r="E144" s="23"/>
      <c r="F144" s="23"/>
      <c r="G144" s="14"/>
      <c r="H144" s="24"/>
      <c r="I144" s="35"/>
      <c r="J144" s="40"/>
    </row>
    <row r="145" spans="1:10" x14ac:dyDescent="0.25">
      <c r="A145" s="8"/>
      <c r="B145" s="23"/>
      <c r="C145" s="23"/>
      <c r="D145" s="23"/>
      <c r="E145" s="23"/>
      <c r="F145" s="23"/>
      <c r="G145" s="14"/>
      <c r="H145" s="24"/>
      <c r="I145" s="35"/>
      <c r="J145" s="40"/>
    </row>
    <row r="146" spans="1:10" x14ac:dyDescent="0.25">
      <c r="A146" s="8"/>
      <c r="B146" s="23"/>
      <c r="C146" s="23"/>
      <c r="D146" s="23"/>
      <c r="E146" s="23"/>
      <c r="F146" s="23"/>
      <c r="G146" s="14"/>
      <c r="H146" s="24"/>
      <c r="I146" s="35"/>
      <c r="J146" s="40"/>
    </row>
    <row r="147" spans="1:10" x14ac:dyDescent="0.25">
      <c r="A147" s="8"/>
      <c r="B147" s="23"/>
      <c r="C147" s="23"/>
      <c r="D147" s="23"/>
      <c r="E147" s="23"/>
      <c r="F147" s="23"/>
      <c r="G147" s="14"/>
      <c r="H147" s="24"/>
      <c r="I147" s="35"/>
      <c r="J147" s="40"/>
    </row>
    <row r="148" spans="1:10" x14ac:dyDescent="0.25">
      <c r="A148" s="8"/>
      <c r="B148" s="23"/>
      <c r="C148" s="23"/>
      <c r="D148" s="23"/>
      <c r="E148" s="23"/>
      <c r="F148" s="23"/>
      <c r="G148" s="14"/>
      <c r="H148" s="24"/>
      <c r="I148" s="35"/>
      <c r="J148" s="40"/>
    </row>
    <row r="149" spans="1:10" x14ac:dyDescent="0.25">
      <c r="A149" s="8"/>
      <c r="B149" s="23"/>
      <c r="C149" s="23"/>
      <c r="D149" s="23"/>
      <c r="E149" s="23"/>
      <c r="F149" s="23"/>
      <c r="G149" s="14"/>
      <c r="H149" s="24"/>
      <c r="I149" s="35"/>
      <c r="J149" s="40"/>
    </row>
    <row r="150" spans="1:10" x14ac:dyDescent="0.25">
      <c r="A150" s="8"/>
      <c r="B150" s="23"/>
      <c r="C150" s="23"/>
      <c r="D150" s="23"/>
      <c r="E150" s="23"/>
      <c r="F150" s="23"/>
      <c r="G150" s="14"/>
      <c r="H150" s="24"/>
      <c r="I150" s="35"/>
      <c r="J150" s="40"/>
    </row>
    <row r="151" spans="1:10" x14ac:dyDescent="0.25">
      <c r="A151" s="8"/>
      <c r="B151" s="23"/>
      <c r="C151" s="23"/>
      <c r="D151" s="23"/>
      <c r="E151" s="23"/>
      <c r="F151" s="23"/>
      <c r="G151" s="14"/>
      <c r="H151" s="24"/>
      <c r="I151" s="35"/>
      <c r="J151" s="40"/>
    </row>
    <row r="152" spans="1:10" x14ac:dyDescent="0.25">
      <c r="A152" s="8"/>
      <c r="B152" s="23"/>
      <c r="C152" s="23"/>
      <c r="D152" s="23"/>
      <c r="E152" s="23"/>
      <c r="F152" s="23"/>
      <c r="G152" s="14"/>
      <c r="H152" s="24"/>
      <c r="I152" s="35"/>
      <c r="J152" s="40"/>
    </row>
    <row r="153" spans="1:10" x14ac:dyDescent="0.25">
      <c r="A153" s="8"/>
      <c r="B153" s="23"/>
      <c r="C153" s="23"/>
      <c r="D153" s="23"/>
      <c r="E153" s="23"/>
      <c r="F153" s="23"/>
      <c r="G153" s="14"/>
      <c r="H153" s="24"/>
      <c r="I153" s="35"/>
      <c r="J153" s="40"/>
    </row>
    <row r="154" spans="1:10" x14ac:dyDescent="0.25">
      <c r="A154" s="8"/>
      <c r="B154" s="23"/>
      <c r="C154" s="23"/>
      <c r="D154" s="23"/>
      <c r="E154" s="23"/>
      <c r="F154" s="23"/>
      <c r="G154" s="14"/>
      <c r="H154" s="24"/>
      <c r="I154" s="35"/>
      <c r="J154" s="40"/>
    </row>
    <row r="155" spans="1:10" x14ac:dyDescent="0.25">
      <c r="A155" s="8"/>
      <c r="B155" s="23"/>
      <c r="C155" s="23"/>
      <c r="D155" s="23"/>
      <c r="E155" s="23"/>
      <c r="F155" s="23"/>
      <c r="G155" s="14"/>
      <c r="H155" s="24"/>
      <c r="I155" s="35"/>
      <c r="J155" s="40"/>
    </row>
    <row r="156" spans="1:10" x14ac:dyDescent="0.25">
      <c r="A156" s="8"/>
      <c r="B156" s="23"/>
      <c r="C156" s="23"/>
      <c r="D156" s="23"/>
      <c r="E156" s="23"/>
      <c r="F156" s="23"/>
      <c r="G156" s="14"/>
      <c r="H156" s="24"/>
      <c r="I156" s="35"/>
      <c r="J156" s="40"/>
    </row>
    <row r="157" spans="1:10" x14ac:dyDescent="0.25">
      <c r="A157" s="8"/>
      <c r="B157" s="23"/>
      <c r="C157" s="23"/>
      <c r="D157" s="23"/>
      <c r="E157" s="23"/>
      <c r="F157" s="23"/>
      <c r="G157" s="14"/>
      <c r="H157" s="24"/>
      <c r="I157" s="35"/>
      <c r="J157" s="40"/>
    </row>
    <row r="158" spans="1:10" x14ac:dyDescent="0.25">
      <c r="A158" s="8"/>
      <c r="B158" s="23"/>
      <c r="C158" s="23"/>
      <c r="D158" s="23"/>
      <c r="E158" s="23"/>
      <c r="F158" s="23"/>
      <c r="G158" s="14"/>
      <c r="H158" s="24"/>
      <c r="I158" s="35"/>
      <c r="J158" s="40"/>
    </row>
    <row r="159" spans="1:10" x14ac:dyDescent="0.25">
      <c r="A159" s="8"/>
      <c r="B159" s="23"/>
      <c r="C159" s="23"/>
      <c r="D159" s="23"/>
      <c r="E159" s="23"/>
      <c r="F159" s="23"/>
      <c r="G159" s="14"/>
      <c r="H159" s="24"/>
      <c r="I159" s="35"/>
      <c r="J159" s="40"/>
    </row>
    <row r="160" spans="1:10" x14ac:dyDescent="0.25">
      <c r="A160" s="8"/>
      <c r="B160" s="23"/>
      <c r="C160" s="23"/>
      <c r="D160" s="23"/>
      <c r="E160" s="23"/>
      <c r="F160" s="23"/>
      <c r="G160" s="14"/>
      <c r="H160" s="24"/>
      <c r="I160" s="35"/>
      <c r="J160" s="40"/>
    </row>
    <row r="161" spans="1:10" x14ac:dyDescent="0.25">
      <c r="A161" s="8"/>
      <c r="B161" s="23"/>
      <c r="C161" s="23"/>
      <c r="D161" s="23"/>
      <c r="E161" s="23"/>
      <c r="F161" s="23"/>
      <c r="G161" s="14"/>
      <c r="H161" s="24"/>
      <c r="I161" s="35"/>
      <c r="J161" s="40"/>
    </row>
    <row r="162" spans="1:10" x14ac:dyDescent="0.25">
      <c r="A162" s="8"/>
      <c r="B162" s="23"/>
      <c r="C162" s="23"/>
      <c r="D162" s="23"/>
      <c r="E162" s="23"/>
      <c r="F162" s="23"/>
      <c r="G162" s="14"/>
      <c r="H162" s="24"/>
      <c r="I162" s="35"/>
      <c r="J162" s="40"/>
    </row>
    <row r="163" spans="1:10" x14ac:dyDescent="0.25">
      <c r="A163" s="8"/>
      <c r="B163" s="23"/>
      <c r="C163" s="23"/>
      <c r="D163" s="23"/>
      <c r="E163" s="23"/>
      <c r="F163" s="23"/>
      <c r="G163" s="14"/>
      <c r="H163" s="24"/>
      <c r="I163" s="35"/>
      <c r="J163" s="40"/>
    </row>
    <row r="164" spans="1:10" x14ac:dyDescent="0.25">
      <c r="A164" s="8"/>
      <c r="B164" s="23"/>
      <c r="C164" s="23"/>
      <c r="D164" s="23"/>
      <c r="E164" s="23"/>
      <c r="F164" s="23"/>
      <c r="G164" s="14"/>
      <c r="H164" s="24"/>
      <c r="I164" s="35"/>
      <c r="J164" s="40"/>
    </row>
    <row r="165" spans="1:10" x14ac:dyDescent="0.25">
      <c r="A165" s="8"/>
      <c r="B165" s="23"/>
      <c r="C165" s="23"/>
      <c r="D165" s="23"/>
      <c r="E165" s="23"/>
      <c r="F165" s="23"/>
      <c r="G165" s="14"/>
      <c r="H165" s="24"/>
      <c r="I165" s="35"/>
      <c r="J165" s="40"/>
    </row>
    <row r="166" spans="1:10" x14ac:dyDescent="0.25">
      <c r="A166" s="8"/>
      <c r="B166" s="23"/>
      <c r="C166" s="23"/>
      <c r="D166" s="23"/>
      <c r="E166" s="23"/>
      <c r="F166" s="23"/>
      <c r="G166" s="14"/>
      <c r="H166" s="24"/>
      <c r="I166" s="35"/>
      <c r="J166" s="40"/>
    </row>
    <row r="167" spans="1:10" x14ac:dyDescent="0.25">
      <c r="A167" s="8"/>
      <c r="B167" s="23"/>
      <c r="C167" s="23"/>
      <c r="D167" s="23"/>
      <c r="E167" s="23"/>
      <c r="F167" s="23"/>
      <c r="G167" s="14"/>
      <c r="H167" s="24"/>
      <c r="I167" s="35"/>
      <c r="J167" s="40"/>
    </row>
    <row r="168" spans="1:10" x14ac:dyDescent="0.25">
      <c r="A168" s="8"/>
      <c r="B168" s="23"/>
      <c r="C168" s="23"/>
      <c r="D168" s="23"/>
      <c r="E168" s="23"/>
      <c r="F168" s="23"/>
      <c r="G168" s="14"/>
      <c r="H168" s="24"/>
      <c r="I168" s="35"/>
      <c r="J168" s="40"/>
    </row>
    <row r="169" spans="1:10" x14ac:dyDescent="0.25">
      <c r="A169" s="8"/>
      <c r="B169" s="23"/>
      <c r="C169" s="23"/>
      <c r="D169" s="23"/>
      <c r="E169" s="23"/>
      <c r="F169" s="23"/>
      <c r="G169" s="14"/>
      <c r="H169" s="24"/>
      <c r="I169" s="35"/>
      <c r="J169" s="40"/>
    </row>
    <row r="170" spans="1:10" x14ac:dyDescent="0.25">
      <c r="A170" s="8"/>
      <c r="B170" s="23"/>
      <c r="C170" s="23"/>
      <c r="D170" s="23"/>
      <c r="E170" s="23"/>
      <c r="F170" s="23"/>
      <c r="G170" s="14"/>
      <c r="H170" s="24"/>
      <c r="I170" s="35"/>
      <c r="J170" s="40"/>
    </row>
    <row r="171" spans="1:10" x14ac:dyDescent="0.25">
      <c r="A171" s="8"/>
      <c r="B171" s="23"/>
      <c r="C171" s="23"/>
      <c r="D171" s="23"/>
      <c r="E171" s="23"/>
      <c r="F171" s="23"/>
      <c r="G171" s="14"/>
      <c r="H171" s="24"/>
      <c r="I171" s="35"/>
      <c r="J171" s="40"/>
    </row>
    <row r="172" spans="1:10" x14ac:dyDescent="0.25">
      <c r="A172" s="8"/>
      <c r="B172" s="23"/>
      <c r="C172" s="23"/>
      <c r="D172" s="23"/>
      <c r="E172" s="23"/>
      <c r="F172" s="23"/>
      <c r="G172" s="14"/>
      <c r="H172" s="24"/>
      <c r="I172" s="35"/>
      <c r="J172" s="40"/>
    </row>
    <row r="173" spans="1:10" x14ac:dyDescent="0.25">
      <c r="A173" s="8"/>
      <c r="B173" s="23"/>
      <c r="C173" s="23"/>
      <c r="D173" s="23"/>
      <c r="E173" s="23"/>
      <c r="F173" s="23"/>
      <c r="G173" s="14"/>
      <c r="H173" s="24"/>
      <c r="I173" s="35"/>
      <c r="J173" s="40"/>
    </row>
    <row r="174" spans="1:10" x14ac:dyDescent="0.25">
      <c r="A174" s="8"/>
      <c r="B174" s="23"/>
      <c r="C174" s="23"/>
      <c r="D174" s="23"/>
      <c r="E174" s="23"/>
      <c r="F174" s="23"/>
      <c r="G174" s="14"/>
      <c r="H174" s="24"/>
      <c r="I174" s="35"/>
      <c r="J174" s="40"/>
    </row>
    <row r="175" spans="1:10" x14ac:dyDescent="0.25">
      <c r="A175" s="8"/>
      <c r="B175" s="23"/>
      <c r="C175" s="23"/>
      <c r="D175" s="23"/>
      <c r="E175" s="23"/>
      <c r="F175" s="23"/>
      <c r="G175" s="14"/>
      <c r="H175" s="24"/>
      <c r="I175" s="35"/>
      <c r="J175" s="40"/>
    </row>
    <row r="176" spans="1:10" x14ac:dyDescent="0.25">
      <c r="A176" s="8"/>
      <c r="B176" s="23"/>
      <c r="C176" s="23"/>
      <c r="D176" s="23"/>
      <c r="E176" s="23"/>
      <c r="F176" s="23"/>
      <c r="G176" s="14"/>
      <c r="H176" s="24"/>
      <c r="I176" s="35"/>
      <c r="J176" s="40"/>
    </row>
    <row r="177" spans="1:10" x14ac:dyDescent="0.25">
      <c r="A177" s="8"/>
      <c r="B177" s="23"/>
      <c r="C177" s="23"/>
      <c r="D177" s="23"/>
      <c r="E177" s="23"/>
      <c r="F177" s="23"/>
      <c r="G177" s="14"/>
      <c r="H177" s="24"/>
      <c r="I177" s="35"/>
      <c r="J177" s="40"/>
    </row>
    <row r="178" spans="1:10" x14ac:dyDescent="0.25">
      <c r="A178" s="8"/>
      <c r="B178" s="23"/>
      <c r="C178" s="23"/>
      <c r="D178" s="23"/>
      <c r="E178" s="23"/>
      <c r="F178" s="23"/>
      <c r="G178" s="14"/>
      <c r="H178" s="24"/>
      <c r="I178" s="35"/>
      <c r="J178" s="40"/>
    </row>
    <row r="179" spans="1:10" x14ac:dyDescent="0.25">
      <c r="A179" s="8"/>
      <c r="B179" s="23"/>
      <c r="C179" s="23"/>
      <c r="D179" s="23"/>
      <c r="E179" s="23"/>
      <c r="F179" s="23"/>
      <c r="G179" s="14"/>
      <c r="H179" s="24"/>
      <c r="I179" s="35"/>
      <c r="J179" s="40"/>
    </row>
    <row r="180" spans="1:10" x14ac:dyDescent="0.25">
      <c r="A180" s="8"/>
      <c r="B180" s="23"/>
      <c r="C180" s="23"/>
      <c r="D180" s="23"/>
      <c r="E180" s="23"/>
      <c r="F180" s="23"/>
      <c r="G180" s="14"/>
      <c r="H180" s="24"/>
      <c r="I180" s="35"/>
      <c r="J180" s="40"/>
    </row>
    <row r="181" spans="1:10" x14ac:dyDescent="0.25">
      <c r="A181" s="8"/>
      <c r="B181" s="23"/>
      <c r="C181" s="23"/>
      <c r="D181" s="23"/>
      <c r="E181" s="23"/>
      <c r="F181" s="23"/>
      <c r="G181" s="14"/>
      <c r="H181" s="24"/>
      <c r="I181" s="35"/>
      <c r="J181" s="40"/>
    </row>
    <row r="182" spans="1:10" x14ac:dyDescent="0.25">
      <c r="A182" s="8"/>
      <c r="B182" s="23"/>
      <c r="C182" s="23"/>
      <c r="D182" s="23"/>
      <c r="E182" s="23"/>
      <c r="F182" s="23"/>
      <c r="G182" s="14"/>
      <c r="H182" s="24"/>
      <c r="I182" s="35"/>
      <c r="J182" s="40"/>
    </row>
    <row r="183" spans="1:10" x14ac:dyDescent="0.25">
      <c r="A183" s="8"/>
      <c r="B183" s="23"/>
      <c r="C183" s="23"/>
      <c r="D183" s="23"/>
      <c r="E183" s="23"/>
      <c r="F183" s="23"/>
      <c r="G183" s="14"/>
      <c r="H183" s="24"/>
      <c r="I183" s="35"/>
      <c r="J183" s="40"/>
    </row>
    <row r="184" spans="1:10" x14ac:dyDescent="0.25">
      <c r="A184" s="8"/>
      <c r="B184" s="23"/>
      <c r="C184" s="23"/>
      <c r="D184" s="23"/>
      <c r="E184" s="23"/>
      <c r="F184" s="23"/>
      <c r="G184" s="14"/>
      <c r="H184" s="24"/>
      <c r="I184" s="35"/>
      <c r="J184" s="40"/>
    </row>
    <row r="185" spans="1:10" x14ac:dyDescent="0.25">
      <c r="A185" s="8"/>
      <c r="B185" s="23"/>
      <c r="C185" s="23"/>
      <c r="D185" s="23"/>
      <c r="E185" s="23"/>
      <c r="F185" s="23"/>
      <c r="G185" s="14"/>
      <c r="H185" s="24"/>
      <c r="I185" s="35"/>
      <c r="J185" s="40"/>
    </row>
    <row r="186" spans="1:10" x14ac:dyDescent="0.25">
      <c r="A186" s="8"/>
      <c r="B186" s="23"/>
      <c r="C186" s="23"/>
      <c r="D186" s="23"/>
      <c r="E186" s="23"/>
      <c r="F186" s="23"/>
      <c r="G186" s="14"/>
      <c r="H186" s="24"/>
      <c r="I186" s="35"/>
      <c r="J186" s="40"/>
    </row>
    <row r="187" spans="1:10" x14ac:dyDescent="0.25">
      <c r="A187" s="9"/>
      <c r="B187" s="10"/>
      <c r="C187" s="10"/>
      <c r="D187" s="10"/>
      <c r="E187" s="10"/>
      <c r="F187" s="10"/>
      <c r="G187" s="44"/>
      <c r="H187" s="45"/>
      <c r="I187" s="36"/>
      <c r="J187" s="41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specimens &amp; settings</vt:lpstr>
      <vt:lpstr>summary</vt:lpstr>
      <vt:lpstr>B1a</vt:lpstr>
      <vt:lpstr>B1b</vt:lpstr>
      <vt:lpstr>B2a</vt:lpstr>
      <vt:lpstr>B2b</vt:lpstr>
      <vt:lpstr>B3a</vt:lpstr>
      <vt:lpstr>B3b</vt:lpstr>
      <vt:lpstr>B4a</vt:lpstr>
      <vt:lpstr>B4b</vt:lpstr>
      <vt:lpstr>B5a</vt:lpstr>
      <vt:lpstr>B5b</vt:lpstr>
      <vt:lpstr>B6a</vt:lpstr>
      <vt:lpstr>B6b</vt:lpstr>
      <vt:lpstr>B7a</vt:lpstr>
      <vt:lpstr>B7b</vt:lpstr>
      <vt:lpstr>B8a</vt:lpstr>
      <vt:lpstr>B8b</vt:lpstr>
      <vt:lpstr>T1a</vt:lpstr>
      <vt:lpstr>T1b</vt:lpstr>
      <vt:lpstr>T2a</vt:lpstr>
      <vt:lpstr>T2b</vt:lpstr>
      <vt:lpstr>T3a</vt:lpstr>
      <vt:lpstr>T3b</vt:lpstr>
      <vt:lpstr>T4a</vt:lpstr>
      <vt:lpstr>T4b</vt:lpstr>
      <vt:lpstr>T5a</vt:lpstr>
      <vt:lpstr>T5b</vt:lpstr>
      <vt:lpstr>T6a</vt:lpstr>
      <vt:lpstr>T6b</vt:lpstr>
      <vt:lpstr>T7a</vt:lpstr>
      <vt:lpstr>T7b</vt:lpstr>
      <vt:lpstr>T8a</vt:lpstr>
      <vt:lpstr>T8b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nagypb</dc:creator>
  <cp:lastModifiedBy>nagypb</cp:lastModifiedBy>
  <dcterms:created xsi:type="dcterms:W3CDTF">2017-04-19T11:29:45Z</dcterms:created>
  <dcterms:modified xsi:type="dcterms:W3CDTF">2020-08-10T15:52:00Z</dcterms:modified>
</cp:coreProperties>
</file>