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125" windowWidth="15150" windowHeight="9330" tabRatio="731"/>
  </bookViews>
  <sheets>
    <sheet name="combined TEP data" sheetId="109" r:id="rId1"/>
    <sheet name="combined susceptibility data" sheetId="113" r:id="rId2"/>
  </sheets>
  <calcPr calcId="145621"/>
</workbook>
</file>

<file path=xl/calcChain.xml><?xml version="1.0" encoding="utf-8"?>
<calcChain xmlns="http://schemas.openxmlformats.org/spreadsheetml/2006/main">
  <c r="H58" i="109" l="1"/>
  <c r="K58" i="109"/>
  <c r="H59" i="109"/>
  <c r="K59" i="109" l="1"/>
  <c r="L2" i="109"/>
  <c r="I2" i="109"/>
  <c r="I1" i="109"/>
  <c r="L1" i="109"/>
  <c r="O50" i="109" l="1"/>
  <c r="O40" i="109"/>
  <c r="O35" i="109"/>
  <c r="O26" i="109"/>
  <c r="M52" i="109"/>
  <c r="O52" i="109" s="1"/>
  <c r="H52" i="113" s="1"/>
  <c r="M44" i="109"/>
  <c r="O44" i="109"/>
  <c r="M35" i="109"/>
  <c r="M27" i="109"/>
  <c r="O27" i="109"/>
  <c r="N55" i="109"/>
  <c r="G55" i="113" s="1"/>
  <c r="N25" i="109"/>
  <c r="N26" i="109"/>
  <c r="N27" i="109"/>
  <c r="N28" i="109"/>
  <c r="N29" i="109"/>
  <c r="N30" i="109"/>
  <c r="N31" i="109"/>
  <c r="N32" i="109"/>
  <c r="N33" i="109"/>
  <c r="N34" i="109"/>
  <c r="N35" i="109"/>
  <c r="N36" i="109"/>
  <c r="N37" i="109"/>
  <c r="N38" i="109"/>
  <c r="N39" i="109"/>
  <c r="N40" i="109"/>
  <c r="N41" i="109"/>
  <c r="G41" i="113" s="1"/>
  <c r="N42" i="109"/>
  <c r="N43" i="109"/>
  <c r="N44" i="109"/>
  <c r="N45" i="109"/>
  <c r="N46" i="109"/>
  <c r="N47" i="109"/>
  <c r="N48" i="109"/>
  <c r="G48" i="113" s="1"/>
  <c r="N49" i="109"/>
  <c r="N50" i="109"/>
  <c r="N51" i="109"/>
  <c r="N52" i="109"/>
  <c r="G52" i="113" s="1"/>
  <c r="N53" i="109"/>
  <c r="N54" i="109"/>
  <c r="N24" i="109"/>
  <c r="G24" i="113"/>
  <c r="O25" i="109"/>
  <c r="O28" i="109"/>
  <c r="O29" i="109"/>
  <c r="O30" i="109"/>
  <c r="O31" i="109"/>
  <c r="O32" i="109"/>
  <c r="O33" i="109"/>
  <c r="O34" i="109"/>
  <c r="O36" i="109"/>
  <c r="O37" i="109"/>
  <c r="O38" i="109"/>
  <c r="O39" i="109"/>
  <c r="O41" i="109"/>
  <c r="O42" i="109"/>
  <c r="O43" i="109"/>
  <c r="O45" i="109"/>
  <c r="O46" i="109"/>
  <c r="O47" i="109"/>
  <c r="O48" i="109"/>
  <c r="H48" i="113" s="1"/>
  <c r="O49" i="109"/>
  <c r="O51" i="109"/>
  <c r="O53" i="109"/>
  <c r="O54" i="109"/>
  <c r="O55" i="109"/>
  <c r="O24" i="109"/>
  <c r="H24" i="113" s="1"/>
  <c r="H41" i="113"/>
  <c r="A49" i="113"/>
  <c r="A50" i="113"/>
  <c r="A51" i="113"/>
  <c r="A52" i="113"/>
  <c r="A53" i="113"/>
  <c r="A54" i="113"/>
  <c r="A55" i="113"/>
  <c r="A48" i="113"/>
  <c r="H55" i="113"/>
  <c r="H54" i="113"/>
  <c r="G54" i="113"/>
  <c r="H53" i="113"/>
  <c r="G53" i="113"/>
  <c r="H51" i="113"/>
  <c r="G51" i="113"/>
  <c r="H50" i="113"/>
  <c r="G50" i="113"/>
  <c r="H49" i="113"/>
  <c r="G49" i="113"/>
  <c r="A47" i="113"/>
  <c r="A46" i="113"/>
  <c r="A45" i="113"/>
  <c r="A44" i="113"/>
  <c r="A43" i="113"/>
  <c r="A42" i="113"/>
  <c r="A41" i="113"/>
  <c r="A40" i="113"/>
  <c r="A39" i="113"/>
  <c r="A38" i="113"/>
  <c r="A37" i="113"/>
  <c r="A36" i="113"/>
  <c r="A35" i="113"/>
  <c r="A34" i="113"/>
  <c r="A33" i="113"/>
  <c r="A32" i="113"/>
  <c r="A31" i="113"/>
  <c r="A30" i="113"/>
  <c r="A29" i="113"/>
  <c r="A28" i="113"/>
  <c r="A27" i="113"/>
  <c r="A26" i="113"/>
  <c r="A25" i="113"/>
  <c r="A24" i="113"/>
  <c r="H47" i="113" l="1"/>
  <c r="G47" i="113"/>
  <c r="H46" i="113"/>
  <c r="G46" i="113"/>
  <c r="H45" i="113"/>
  <c r="G45" i="113"/>
  <c r="H44" i="113"/>
  <c r="G44" i="113"/>
  <c r="H43" i="113"/>
  <c r="G43" i="113"/>
  <c r="H42" i="113"/>
  <c r="G42" i="113"/>
  <c r="G33" i="113"/>
  <c r="H33" i="113"/>
  <c r="G34" i="113"/>
  <c r="H34" i="113"/>
  <c r="G35" i="113"/>
  <c r="H35" i="113"/>
  <c r="G36" i="113"/>
  <c r="H36" i="113"/>
  <c r="G37" i="113"/>
  <c r="H37" i="113"/>
  <c r="G38" i="113"/>
  <c r="H38" i="113"/>
  <c r="G39" i="113"/>
  <c r="H39" i="113"/>
  <c r="H25" i="113"/>
  <c r="H26" i="113"/>
  <c r="H27" i="113"/>
  <c r="H28" i="113"/>
  <c r="H29" i="113"/>
  <c r="H30" i="113"/>
  <c r="H31" i="113"/>
  <c r="G25" i="113"/>
  <c r="G26" i="113"/>
  <c r="G27" i="113"/>
  <c r="G28" i="113"/>
  <c r="G29" i="113"/>
  <c r="G30" i="113"/>
  <c r="G31" i="113"/>
  <c r="M25" i="109" l="1"/>
  <c r="M26" i="109"/>
  <c r="M28" i="109"/>
  <c r="M29" i="109"/>
  <c r="M30" i="109"/>
  <c r="M31" i="109"/>
  <c r="M32" i="109"/>
  <c r="M33" i="109"/>
  <c r="M34" i="109"/>
  <c r="M36" i="109"/>
  <c r="M37" i="109"/>
  <c r="M38" i="109"/>
  <c r="M39" i="109"/>
  <c r="M40" i="109"/>
  <c r="M41" i="109"/>
  <c r="M42" i="109"/>
  <c r="M43" i="109"/>
  <c r="M45" i="109"/>
  <c r="M46" i="109"/>
  <c r="M47" i="109"/>
  <c r="M48" i="109"/>
  <c r="M49" i="109"/>
  <c r="M50" i="109"/>
  <c r="M51" i="109"/>
  <c r="M53" i="109"/>
  <c r="M54" i="109"/>
  <c r="M55" i="109"/>
  <c r="M24" i="109"/>
  <c r="A49" i="109"/>
  <c r="A50" i="109"/>
  <c r="A51" i="109"/>
  <c r="A52" i="109"/>
  <c r="A53" i="109"/>
  <c r="A54" i="109"/>
  <c r="A55" i="109"/>
  <c r="A48" i="109"/>
  <c r="A41" i="109"/>
  <c r="A42" i="109"/>
  <c r="A43" i="109"/>
  <c r="A44" i="109"/>
  <c r="A45" i="109"/>
  <c r="A46" i="109"/>
  <c r="A47" i="109"/>
  <c r="A40" i="109"/>
  <c r="A33" i="109"/>
  <c r="A34" i="109"/>
  <c r="A35" i="109"/>
  <c r="A36" i="109"/>
  <c r="A37" i="109"/>
  <c r="A38" i="109"/>
  <c r="A39" i="109"/>
  <c r="A32" i="109"/>
  <c r="A25" i="109"/>
  <c r="A26" i="109"/>
  <c r="A27" i="109"/>
  <c r="A28" i="109"/>
  <c r="A29" i="109"/>
  <c r="A30" i="109"/>
  <c r="A31" i="109"/>
  <c r="A24" i="109"/>
  <c r="H25" i="109"/>
  <c r="I25" i="109"/>
  <c r="J25" i="109"/>
  <c r="H28" i="109"/>
  <c r="I28" i="109"/>
  <c r="J28" i="109" s="1"/>
  <c r="H29" i="109"/>
  <c r="I29" i="109"/>
  <c r="J29" i="109" s="1"/>
  <c r="H30" i="109"/>
  <c r="I30" i="109"/>
  <c r="J30" i="109" s="1"/>
  <c r="H31" i="109"/>
  <c r="I31" i="109"/>
  <c r="J31" i="109"/>
  <c r="H32" i="109"/>
  <c r="I32" i="109"/>
  <c r="J32" i="109" s="1"/>
  <c r="H33" i="109"/>
  <c r="I33" i="109"/>
  <c r="J33" i="109" s="1"/>
  <c r="H34" i="109"/>
  <c r="I34" i="109"/>
  <c r="J34" i="109"/>
  <c r="H35" i="109"/>
  <c r="I35" i="109"/>
  <c r="J35" i="109" s="1"/>
  <c r="H36" i="109"/>
  <c r="I36" i="109"/>
  <c r="J36" i="109" s="1"/>
  <c r="H37" i="109"/>
  <c r="I37" i="109"/>
  <c r="J37" i="109"/>
  <c r="H38" i="109"/>
  <c r="I38" i="109"/>
  <c r="J38" i="109" s="1"/>
  <c r="H39" i="109"/>
  <c r="I39" i="109"/>
  <c r="J39" i="109" s="1"/>
  <c r="H40" i="109"/>
  <c r="I40" i="109"/>
  <c r="J40" i="109" s="1"/>
  <c r="H41" i="109"/>
  <c r="I41" i="109"/>
  <c r="J41" i="109" s="1"/>
  <c r="H42" i="109"/>
  <c r="I42" i="109"/>
  <c r="J42" i="109" s="1"/>
  <c r="H43" i="109"/>
  <c r="I43" i="109"/>
  <c r="J43" i="109" s="1"/>
  <c r="H44" i="109"/>
  <c r="I44" i="109"/>
  <c r="J44" i="109" s="1"/>
  <c r="H45" i="109"/>
  <c r="I45" i="109"/>
  <c r="J45" i="109" s="1"/>
  <c r="H47" i="109"/>
  <c r="I47" i="109"/>
  <c r="J47" i="109"/>
  <c r="H48" i="109"/>
  <c r="I48" i="109"/>
  <c r="J48" i="109" s="1"/>
  <c r="H49" i="109"/>
  <c r="I49" i="109"/>
  <c r="J49" i="109" s="1"/>
  <c r="H50" i="109"/>
  <c r="I50" i="109"/>
  <c r="J50" i="109" s="1"/>
  <c r="H51" i="109"/>
  <c r="I51" i="109"/>
  <c r="J51" i="109" s="1"/>
  <c r="H52" i="109"/>
  <c r="I52" i="109"/>
  <c r="J52" i="109" s="1"/>
  <c r="H53" i="109"/>
  <c r="I53" i="109"/>
  <c r="J53" i="109" s="1"/>
  <c r="H54" i="109"/>
  <c r="I54" i="109"/>
  <c r="J54" i="109" s="1"/>
  <c r="H55" i="109"/>
  <c r="I55" i="109"/>
  <c r="J55" i="109" s="1"/>
  <c r="H24" i="109"/>
  <c r="H26" i="109"/>
  <c r="I24" i="109"/>
  <c r="J24" i="109" s="1"/>
  <c r="H27" i="109" l="1"/>
  <c r="I26" i="109"/>
  <c r="J26" i="109" s="1"/>
  <c r="H46" i="109"/>
  <c r="I46" i="109"/>
  <c r="J46" i="109" s="1"/>
  <c r="I27" i="109"/>
  <c r="J27" i="109" s="1"/>
</calcChain>
</file>

<file path=xl/sharedStrings.xml><?xml version="1.0" encoding="utf-8"?>
<sst xmlns="http://schemas.openxmlformats.org/spreadsheetml/2006/main" count="125" uniqueCount="59">
  <si>
    <t>average</t>
  </si>
  <si>
    <t>stdev</t>
  </si>
  <si>
    <t>[%]</t>
  </si>
  <si>
    <t>304-0-2</t>
  </si>
  <si>
    <t>304-20-2</t>
  </si>
  <si>
    <t>304-40-2</t>
  </si>
  <si>
    <t>304-60-2</t>
  </si>
  <si>
    <t>304-80-2</t>
  </si>
  <si>
    <t>304-80-3</t>
  </si>
  <si>
    <t>304-80-4</t>
  </si>
  <si>
    <t>304-80-5</t>
  </si>
  <si>
    <t>316-0-2</t>
  </si>
  <si>
    <t>316-20-2</t>
  </si>
  <si>
    <t>316-40-2</t>
  </si>
  <si>
    <t>316-60-2</t>
  </si>
  <si>
    <t>316-60-3</t>
  </si>
  <si>
    <t>316-60-4</t>
  </si>
  <si>
    <t>316-60-5</t>
  </si>
  <si>
    <t>316-80-2</t>
  </si>
  <si>
    <t>347-0-2</t>
  </si>
  <si>
    <t>347-40-2</t>
  </si>
  <si>
    <t>347-40-3</t>
  </si>
  <si>
    <t>347-40-4</t>
  </si>
  <si>
    <t>347-40-5</t>
  </si>
  <si>
    <t>347-60-2</t>
  </si>
  <si>
    <t>347-80-2</t>
  </si>
  <si>
    <t>A286-0-2</t>
  </si>
  <si>
    <t>A286-20-2</t>
  </si>
  <si>
    <t>A286-20-3</t>
  </si>
  <si>
    <t>A286-20-4</t>
  </si>
  <si>
    <t>A286-20-5</t>
  </si>
  <si>
    <t>A286-40-2</t>
  </si>
  <si>
    <t>A286-60-2</t>
  </si>
  <si>
    <t>A286-80-2</t>
  </si>
  <si>
    <t>material</t>
  </si>
  <si>
    <t>cold work</t>
  </si>
  <si>
    <t>specimen</t>
  </si>
  <si>
    <t>a1</t>
  </si>
  <si>
    <t>a2</t>
  </si>
  <si>
    <t>b1</t>
  </si>
  <si>
    <t>b2</t>
  </si>
  <si>
    <r>
      <t xml:space="preserve"> [</t>
    </r>
    <r>
      <rPr>
        <sz val="12"/>
        <color theme="1"/>
        <rFont val="Times New Roman"/>
        <family val="1"/>
      </rPr>
      <t>µ</t>
    </r>
    <r>
      <rPr>
        <sz val="12"/>
        <color theme="1"/>
        <rFont val="Times New Roman"/>
        <family val="2"/>
      </rPr>
      <t>V/°C]</t>
    </r>
  </si>
  <si>
    <t>error</t>
  </si>
  <si>
    <t>ID</t>
  </si>
  <si>
    <t xml:space="preserve"> [µV/°C]</t>
  </si>
  <si>
    <t>347-20-1</t>
  </si>
  <si>
    <t>CTC100 base error</t>
  </si>
  <si>
    <t>ATS6044T base error</t>
  </si>
  <si>
    <t>pos error</t>
  </si>
  <si>
    <t>neg error</t>
  </si>
  <si>
    <t>magnetic  susceptibility</t>
  </si>
  <si>
    <t>four-point TEP (CTC100)</t>
  </si>
  <si>
    <t>two-point TEP (ATS6044T)</t>
  </si>
  <si>
    <t>average TEP</t>
  </si>
  <si>
    <t>avg stdev</t>
  </si>
  <si>
    <t>ens stdev</t>
  </si>
  <si>
    <t>peak-to-peak difference</t>
  </si>
  <si>
    <t>standard deviation</t>
  </si>
  <si>
    <t>specimen-to-specimen variation (SS304 80% cold work)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</si>
</sst>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rgb="FF0000FF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A9696"/>
        <bgColor indexed="64"/>
      </patternFill>
    </fill>
    <fill>
      <patternFill patternType="solid">
        <fgColor rgb="FF96FA96"/>
        <bgColor indexed="64"/>
      </patternFill>
    </fill>
    <fill>
      <patternFill patternType="solid">
        <fgColor rgb="FF9696FA"/>
        <bgColor indexed="64"/>
      </patternFill>
    </fill>
    <fill>
      <patternFill patternType="solid">
        <fgColor rgb="FFFA96FA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33" borderId="10" xfId="0" applyFont="1" applyFill="1" applyBorder="1" applyAlignment="1">
      <alignment horizontal="center"/>
    </xf>
    <xf numFmtId="0" fontId="0" fillId="33" borderId="11" xfId="0" applyFont="1" applyFill="1" applyBorder="1" applyAlignment="1">
      <alignment horizontal="center"/>
    </xf>
    <xf numFmtId="0" fontId="0" fillId="33" borderId="13" xfId="0" applyFont="1" applyFill="1" applyBorder="1" applyAlignment="1">
      <alignment horizontal="center"/>
    </xf>
    <xf numFmtId="0" fontId="0" fillId="33" borderId="0" xfId="0" applyFon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6" borderId="16" xfId="0" applyFill="1" applyBorder="1" applyAlignment="1">
      <alignment horizontal="center"/>
    </xf>
    <xf numFmtId="164" fontId="0" fillId="33" borderId="12" xfId="0" applyNumberFormat="1" applyFont="1" applyFill="1" applyBorder="1" applyAlignment="1">
      <alignment horizontal="center"/>
    </xf>
    <xf numFmtId="164" fontId="0" fillId="33" borderId="10" xfId="0" applyNumberFormat="1" applyFont="1" applyFill="1" applyBorder="1" applyAlignment="1">
      <alignment horizontal="center"/>
    </xf>
    <xf numFmtId="164" fontId="0" fillId="33" borderId="11" xfId="0" applyNumberFormat="1" applyFont="1" applyFill="1" applyBorder="1" applyAlignment="1">
      <alignment horizontal="center"/>
    </xf>
    <xf numFmtId="164" fontId="0" fillId="33" borderId="13" xfId="0" applyNumberFormat="1" applyFont="1" applyFill="1" applyBorder="1" applyAlignment="1">
      <alignment horizontal="center"/>
    </xf>
    <xf numFmtId="164" fontId="0" fillId="33" borderId="0" xfId="0" applyNumberFormat="1" applyFont="1" applyFill="1" applyBorder="1" applyAlignment="1">
      <alignment horizontal="center"/>
    </xf>
    <xf numFmtId="164" fontId="0" fillId="33" borderId="0" xfId="0" applyNumberFormat="1" applyFill="1" applyBorder="1" applyAlignment="1">
      <alignment horizontal="center"/>
    </xf>
    <xf numFmtId="164" fontId="0" fillId="34" borderId="13" xfId="0" applyNumberFormat="1" applyFill="1" applyBorder="1" applyAlignment="1">
      <alignment horizontal="center"/>
    </xf>
    <xf numFmtId="164" fontId="0" fillId="34" borderId="0" xfId="0" applyNumberFormat="1" applyFill="1" applyBorder="1" applyAlignment="1">
      <alignment horizontal="center"/>
    </xf>
    <xf numFmtId="164" fontId="0" fillId="35" borderId="13" xfId="0" applyNumberFormat="1" applyFill="1" applyBorder="1" applyAlignment="1">
      <alignment horizontal="center"/>
    </xf>
    <xf numFmtId="164" fontId="0" fillId="35" borderId="0" xfId="0" applyNumberFormat="1" applyFill="1" applyBorder="1" applyAlignment="1">
      <alignment horizontal="center"/>
    </xf>
    <xf numFmtId="164" fontId="0" fillId="36" borderId="13" xfId="0" applyNumberFormat="1" applyFill="1" applyBorder="1" applyAlignment="1">
      <alignment horizontal="center"/>
    </xf>
    <xf numFmtId="164" fontId="0" fillId="36" borderId="0" xfId="0" applyNumberFormat="1" applyFill="1" applyBorder="1" applyAlignment="1">
      <alignment horizontal="center"/>
    </xf>
    <xf numFmtId="164" fontId="0" fillId="36" borderId="15" xfId="0" applyNumberFormat="1" applyFill="1" applyBorder="1" applyAlignment="1">
      <alignment horizontal="center"/>
    </xf>
    <xf numFmtId="164" fontId="0" fillId="36" borderId="16" xfId="0" applyNumberFormat="1" applyFill="1" applyBorder="1" applyAlignment="1">
      <alignment horizontal="center"/>
    </xf>
    <xf numFmtId="164" fontId="0" fillId="33" borderId="14" xfId="0" applyNumberFormat="1" applyFont="1" applyFill="1" applyBorder="1" applyAlignment="1">
      <alignment horizontal="center"/>
    </xf>
    <xf numFmtId="164" fontId="0" fillId="34" borderId="14" xfId="0" applyNumberFormat="1" applyFont="1" applyFill="1" applyBorder="1" applyAlignment="1">
      <alignment horizontal="center"/>
    </xf>
    <xf numFmtId="164" fontId="0" fillId="35" borderId="14" xfId="0" applyNumberFormat="1" applyFont="1" applyFill="1" applyBorder="1" applyAlignment="1">
      <alignment horizontal="center"/>
    </xf>
    <xf numFmtId="164" fontId="0" fillId="36" borderId="14" xfId="0" applyNumberFormat="1" applyFont="1" applyFill="1" applyBorder="1" applyAlignment="1">
      <alignment horizontal="center"/>
    </xf>
    <xf numFmtId="164" fontId="0" fillId="36" borderId="17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0" fillId="37" borderId="13" xfId="0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7" borderId="12" xfId="0" applyFill="1" applyBorder="1" applyAlignment="1">
      <alignment horizontal="center"/>
    </xf>
    <xf numFmtId="0" fontId="0" fillId="37" borderId="14" xfId="0" applyFill="1" applyBorder="1" applyAlignment="1">
      <alignment horizontal="center"/>
    </xf>
    <xf numFmtId="164" fontId="19" fillId="35" borderId="13" xfId="0" applyNumberFormat="1" applyFont="1" applyFill="1" applyBorder="1" applyAlignment="1">
      <alignment horizontal="center"/>
    </xf>
    <xf numFmtId="164" fontId="19" fillId="35" borderId="0" xfId="0" applyNumberFormat="1" applyFont="1" applyFill="1" applyBorder="1" applyAlignment="1">
      <alignment horizontal="center"/>
    </xf>
    <xf numFmtId="164" fontId="19" fillId="35" borderId="14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18" fillId="0" borderId="0" xfId="0" applyNumberFormat="1" applyFont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164" fontId="0" fillId="34" borderId="13" xfId="0" applyNumberFormat="1" applyFont="1" applyFill="1" applyBorder="1" applyAlignment="1">
      <alignment horizontal="center"/>
    </xf>
    <xf numFmtId="164" fontId="0" fillId="35" borderId="13" xfId="0" applyNumberFormat="1" applyFont="1" applyFill="1" applyBorder="1" applyAlignment="1">
      <alignment horizontal="center"/>
    </xf>
    <xf numFmtId="164" fontId="0" fillId="36" borderId="13" xfId="0" applyNumberFormat="1" applyFont="1" applyFill="1" applyBorder="1" applyAlignment="1">
      <alignment horizontal="center"/>
    </xf>
    <xf numFmtId="164" fontId="0" fillId="36" borderId="15" xfId="0" applyNumberFormat="1" applyFont="1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164" fontId="0" fillId="34" borderId="14" xfId="0" applyNumberFormat="1" applyFill="1" applyBorder="1" applyAlignment="1">
      <alignment horizontal="center"/>
    </xf>
    <xf numFmtId="164" fontId="0" fillId="35" borderId="14" xfId="0" applyNumberFormat="1" applyFill="1" applyBorder="1" applyAlignment="1">
      <alignment horizontal="center"/>
    </xf>
    <xf numFmtId="164" fontId="0" fillId="36" borderId="14" xfId="0" applyNumberFormat="1" applyFill="1" applyBorder="1" applyAlignment="1">
      <alignment horizontal="center"/>
    </xf>
    <xf numFmtId="164" fontId="0" fillId="36" borderId="17" xfId="0" applyNumberFormat="1" applyFill="1" applyBorder="1" applyAlignment="1">
      <alignment horizontal="center"/>
    </xf>
    <xf numFmtId="164" fontId="0" fillId="33" borderId="13" xfId="0" applyNumberFormat="1" applyFill="1" applyBorder="1" applyAlignment="1">
      <alignment horizontal="center"/>
    </xf>
    <xf numFmtId="164" fontId="0" fillId="33" borderId="14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3" borderId="12" xfId="0" applyFont="1" applyFill="1" applyBorder="1" applyAlignment="1">
      <alignment horizontal="center"/>
    </xf>
    <xf numFmtId="0" fontId="0" fillId="33" borderId="14" xfId="0" applyFont="1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6" borderId="17" xfId="0" applyFill="1" applyBorder="1" applyAlignment="1">
      <alignment horizontal="center"/>
    </xf>
    <xf numFmtId="4" fontId="18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164" fontId="19" fillId="33" borderId="13" xfId="42" applyNumberFormat="1" applyFont="1" applyFill="1" applyBorder="1" applyAlignment="1">
      <alignment horizontal="center"/>
    </xf>
    <xf numFmtId="164" fontId="19" fillId="33" borderId="0" xfId="42" applyNumberFormat="1" applyFont="1" applyFill="1" applyBorder="1" applyAlignment="1">
      <alignment horizontal="center"/>
    </xf>
    <xf numFmtId="164" fontId="19" fillId="33" borderId="14" xfId="42" applyNumberFormat="1" applyFont="1" applyFill="1" applyBorder="1" applyAlignment="1">
      <alignment horizontal="center"/>
    </xf>
    <xf numFmtId="164" fontId="19" fillId="34" borderId="13" xfId="42" applyNumberFormat="1" applyFont="1" applyFill="1" applyBorder="1" applyAlignment="1">
      <alignment horizontal="center"/>
    </xf>
    <xf numFmtId="164" fontId="19" fillId="34" borderId="0" xfId="42" applyNumberFormat="1" applyFont="1" applyFill="1" applyBorder="1" applyAlignment="1">
      <alignment horizontal="center"/>
    </xf>
    <xf numFmtId="164" fontId="19" fillId="34" borderId="14" xfId="42" applyNumberFormat="1" applyFont="1" applyFill="1" applyBorder="1" applyAlignment="1">
      <alignment horizontal="center"/>
    </xf>
    <xf numFmtId="164" fontId="19" fillId="35" borderId="13" xfId="42" applyNumberFormat="1" applyFont="1" applyFill="1" applyBorder="1" applyAlignment="1">
      <alignment horizontal="center"/>
    </xf>
    <xf numFmtId="164" fontId="19" fillId="35" borderId="0" xfId="42" applyNumberFormat="1" applyFont="1" applyFill="1" applyBorder="1" applyAlignment="1">
      <alignment horizontal="center"/>
    </xf>
    <xf numFmtId="164" fontId="19" fillId="35" borderId="14" xfId="42" applyNumberFormat="1" applyFont="1" applyFill="1" applyBorder="1" applyAlignment="1">
      <alignment horizontal="center"/>
    </xf>
    <xf numFmtId="164" fontId="19" fillId="36" borderId="13" xfId="42" applyNumberFormat="1" applyFont="1" applyFill="1" applyBorder="1" applyAlignment="1">
      <alignment horizontal="center"/>
    </xf>
    <xf numFmtId="164" fontId="19" fillId="36" borderId="0" xfId="42" applyNumberFormat="1" applyFont="1" applyFill="1" applyBorder="1" applyAlignment="1">
      <alignment horizontal="center"/>
    </xf>
    <xf numFmtId="164" fontId="19" fillId="36" borderId="14" xfId="42" applyNumberFormat="1" applyFont="1" applyFill="1" applyBorder="1" applyAlignment="1">
      <alignment horizontal="center"/>
    </xf>
    <xf numFmtId="164" fontId="19" fillId="36" borderId="15" xfId="42" applyNumberFormat="1" applyFont="1" applyFill="1" applyBorder="1" applyAlignment="1">
      <alignment horizontal="center"/>
    </xf>
    <xf numFmtId="164" fontId="19" fillId="36" borderId="16" xfId="42" applyNumberFormat="1" applyFont="1" applyFill="1" applyBorder="1" applyAlignment="1">
      <alignment horizontal="center"/>
    </xf>
    <xf numFmtId="164" fontId="19" fillId="36" borderId="17" xfId="42" applyNumberFormat="1" applyFont="1" applyFill="1" applyBorder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2" fontId="20" fillId="37" borderId="15" xfId="42" applyNumberFormat="1" applyFill="1" applyBorder="1" applyAlignment="1">
      <alignment horizontal="center"/>
    </xf>
    <xf numFmtId="2" fontId="20" fillId="37" borderId="16" xfId="42" applyNumberFormat="1" applyFill="1" applyBorder="1" applyAlignment="1">
      <alignment horizontal="center"/>
    </xf>
    <xf numFmtId="2" fontId="20" fillId="37" borderId="17" xfId="42" applyNumberForma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18" fillId="0" borderId="0" xfId="0" applyNumberFormat="1" applyFont="1" applyAlignment="1">
      <alignment horizontal="center"/>
    </xf>
    <xf numFmtId="0" fontId="18" fillId="0" borderId="0" xfId="0" applyFont="1" applyFill="1" applyAlignment="1">
      <alignment horizontal="center"/>
    </xf>
    <xf numFmtId="0" fontId="0" fillId="37" borderId="18" xfId="0" applyFill="1" applyBorder="1" applyAlignment="1">
      <alignment horizontal="center"/>
    </xf>
    <xf numFmtId="0" fontId="0" fillId="37" borderId="19" xfId="0" applyFill="1" applyBorder="1" applyAlignment="1">
      <alignment horizontal="center"/>
    </xf>
    <xf numFmtId="0" fontId="0" fillId="37" borderId="20" xfId="0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  <color rgb="FF006600"/>
      <color rgb="FFFF00FF"/>
      <color rgb="FFFA96FA"/>
      <color rgb="FF9696FA"/>
      <color rgb="FF96FA96"/>
      <color rgb="FFFA9696"/>
      <color rgb="FF000099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7367979002624676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'combined TEP data'!$A$24</c:f>
              <c:strCache>
                <c:ptCount val="1"/>
                <c:pt idx="0">
                  <c:v> 304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3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'combined TEP data'!$J$24:$J$31</c:f>
                <c:numCache>
                  <c:formatCode>General</c:formatCode>
                  <c:ptCount val="8"/>
                  <c:pt idx="0">
                    <c:v>6.039303381461588E-2</c:v>
                  </c:pt>
                  <c:pt idx="1">
                    <c:v>9.1899414941917168E-2</c:v>
                  </c:pt>
                  <c:pt idx="2">
                    <c:v>6.3273222021641984E-2</c:v>
                  </c:pt>
                  <c:pt idx="3">
                    <c:v>5.0315970625637349E-2</c:v>
                  </c:pt>
                  <c:pt idx="4">
                    <c:v>5.10289515046769E-2</c:v>
                  </c:pt>
                  <c:pt idx="5">
                    <c:v>8.2819317543272097E-2</c:v>
                  </c:pt>
                  <c:pt idx="6">
                    <c:v>6.5317111272621367E-2</c:v>
                  </c:pt>
                  <c:pt idx="7">
                    <c:v>9.3895875796898912E-2</c:v>
                  </c:pt>
                </c:numCache>
              </c:numRef>
            </c:plus>
            <c:minus>
              <c:numRef>
                <c:f>'combined TEP data'!$J$24:$J$31</c:f>
                <c:numCache>
                  <c:formatCode>General</c:formatCode>
                  <c:ptCount val="8"/>
                  <c:pt idx="0">
                    <c:v>6.039303381461588E-2</c:v>
                  </c:pt>
                  <c:pt idx="1">
                    <c:v>9.1899414941917168E-2</c:v>
                  </c:pt>
                  <c:pt idx="2">
                    <c:v>6.3273222021641984E-2</c:v>
                  </c:pt>
                  <c:pt idx="3">
                    <c:v>5.0315970625637349E-2</c:v>
                  </c:pt>
                  <c:pt idx="4">
                    <c:v>5.10289515046769E-2</c:v>
                  </c:pt>
                  <c:pt idx="5">
                    <c:v>8.2819317543272097E-2</c:v>
                  </c:pt>
                  <c:pt idx="6">
                    <c:v>6.5317111272621367E-2</c:v>
                  </c:pt>
                  <c:pt idx="7">
                    <c:v>9.3895875796898912E-2</c:v>
                  </c:pt>
                </c:numCache>
              </c:numRef>
            </c:minus>
            <c:spPr>
              <a:ln w="12700">
                <a:solidFill>
                  <a:srgbClr val="FF0000"/>
                </a:solidFill>
              </a:ln>
            </c:spPr>
          </c:errBars>
          <c:xVal>
            <c:numRef>
              <c:f>'combined TEP data'!$B$24:$B$31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</c:numCache>
            </c:numRef>
          </c:xVal>
          <c:yVal>
            <c:numRef>
              <c:f>'combined TEP data'!$H$24:$H$31</c:f>
              <c:numCache>
                <c:formatCode>0.000</c:formatCode>
                <c:ptCount val="8"/>
                <c:pt idx="0">
                  <c:v>-1.52041</c:v>
                </c:pt>
                <c:pt idx="1">
                  <c:v>-1.4093499999999999</c:v>
                </c:pt>
                <c:pt idx="2">
                  <c:v>-1.2800075000000002</c:v>
                </c:pt>
                <c:pt idx="3">
                  <c:v>-1.3201350000000001</c:v>
                </c:pt>
                <c:pt idx="4">
                  <c:v>-0.9722575</c:v>
                </c:pt>
                <c:pt idx="5">
                  <c:v>-1.0005824999999999</c:v>
                </c:pt>
                <c:pt idx="6">
                  <c:v>-0.98683750000000003</c:v>
                </c:pt>
                <c:pt idx="7">
                  <c:v>-0.92231750000000001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'combined TEP data'!$A$32</c:f>
              <c:strCache>
                <c:ptCount val="1"/>
                <c:pt idx="0">
                  <c:v> 316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trendline>
            <c:spPr>
              <a:ln w="12700">
                <a:solidFill>
                  <a:srgbClr val="006600"/>
                </a:solidFill>
              </a:ln>
            </c:spPr>
            <c:trendlineType val="poly"/>
            <c:order val="3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'combined TEP data'!$J$32:$J$39</c:f>
                <c:numCache>
                  <c:formatCode>General</c:formatCode>
                  <c:ptCount val="8"/>
                  <c:pt idx="0">
                    <c:v>5.6875574722370967E-2</c:v>
                  </c:pt>
                  <c:pt idx="1">
                    <c:v>5.3485007478731833E-2</c:v>
                  </c:pt>
                  <c:pt idx="2">
                    <c:v>5.1635234740113931E-2</c:v>
                  </c:pt>
                  <c:pt idx="3">
                    <c:v>5.2073084778351014E-2</c:v>
                  </c:pt>
                  <c:pt idx="4">
                    <c:v>5.7349251375526537E-2</c:v>
                  </c:pt>
                  <c:pt idx="5">
                    <c:v>5.3066119134528779E-2</c:v>
                  </c:pt>
                  <c:pt idx="6">
                    <c:v>5.2693415780974619E-2</c:v>
                  </c:pt>
                  <c:pt idx="7">
                    <c:v>5.327071021364993E-2</c:v>
                  </c:pt>
                </c:numCache>
              </c:numRef>
            </c:plus>
            <c:minus>
              <c:numRef>
                <c:f>'combined TEP data'!$J$32:$J$39</c:f>
                <c:numCache>
                  <c:formatCode>General</c:formatCode>
                  <c:ptCount val="8"/>
                  <c:pt idx="0">
                    <c:v>5.6875574722370967E-2</c:v>
                  </c:pt>
                  <c:pt idx="1">
                    <c:v>5.3485007478731833E-2</c:v>
                  </c:pt>
                  <c:pt idx="2">
                    <c:v>5.1635234740113931E-2</c:v>
                  </c:pt>
                  <c:pt idx="3">
                    <c:v>5.2073084778351014E-2</c:v>
                  </c:pt>
                  <c:pt idx="4">
                    <c:v>5.7349251375526537E-2</c:v>
                  </c:pt>
                  <c:pt idx="5">
                    <c:v>5.3066119134528779E-2</c:v>
                  </c:pt>
                  <c:pt idx="6">
                    <c:v>5.2693415780974619E-2</c:v>
                  </c:pt>
                  <c:pt idx="7">
                    <c:v>5.327071021364993E-2</c:v>
                  </c:pt>
                </c:numCache>
              </c:numRef>
            </c:minus>
            <c:spPr>
              <a:ln w="12700">
                <a:solidFill>
                  <a:srgbClr val="006600"/>
                </a:solidFill>
              </a:ln>
            </c:spPr>
          </c:errBars>
          <c:xVal>
            <c:numRef>
              <c:f>'combined TEP data'!$B$32:$B$39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80</c:v>
                </c:pt>
              </c:numCache>
            </c:numRef>
          </c:xVal>
          <c:yVal>
            <c:numRef>
              <c:f>'combined TEP data'!$H$32:$H$39</c:f>
              <c:numCache>
                <c:formatCode>0.000</c:formatCode>
                <c:ptCount val="8"/>
                <c:pt idx="0">
                  <c:v>-1.4844599999999999</c:v>
                </c:pt>
                <c:pt idx="1">
                  <c:v>-1.6084674999999999</c:v>
                </c:pt>
                <c:pt idx="2">
                  <c:v>-1.67144</c:v>
                </c:pt>
                <c:pt idx="3">
                  <c:v>-1.7182925</c:v>
                </c:pt>
                <c:pt idx="4">
                  <c:v>-1.7193350000000001</c:v>
                </c:pt>
                <c:pt idx="5">
                  <c:v>-1.72438</c:v>
                </c:pt>
                <c:pt idx="6">
                  <c:v>-1.7403</c:v>
                </c:pt>
                <c:pt idx="7">
                  <c:v>-1.6762950000000001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'combined TEP data'!$A$40</c:f>
              <c:strCache>
                <c:ptCount val="1"/>
                <c:pt idx="0">
                  <c:v> 347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trendline>
            <c:spPr>
              <a:ln w="12700">
                <a:solidFill>
                  <a:srgbClr val="0000FF"/>
                </a:solidFill>
              </a:ln>
            </c:spPr>
            <c:trendlineType val="poly"/>
            <c:order val="3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'combined TEP data'!$J$40:$J$47</c:f>
                <c:numCache>
                  <c:formatCode>General</c:formatCode>
                  <c:ptCount val="8"/>
                  <c:pt idx="0">
                    <c:v>5.1550625198278008E-2</c:v>
                  </c:pt>
                  <c:pt idx="1">
                    <c:v>5.8632473937230374E-2</c:v>
                  </c:pt>
                  <c:pt idx="2">
                    <c:v>6.5991431261944927E-2</c:v>
                  </c:pt>
                  <c:pt idx="3">
                    <c:v>6.3981179198782101E-2</c:v>
                  </c:pt>
                  <c:pt idx="4">
                    <c:v>5.8211792047087298E-2</c:v>
                  </c:pt>
                  <c:pt idx="5">
                    <c:v>8.2337303413054105E-2</c:v>
                  </c:pt>
                  <c:pt idx="6">
                    <c:v>5.173867025736166E-2</c:v>
                  </c:pt>
                  <c:pt idx="7">
                    <c:v>8.6362091751338813E-2</c:v>
                  </c:pt>
                </c:numCache>
              </c:numRef>
            </c:plus>
            <c:minus>
              <c:numRef>
                <c:f>'combined TEP data'!$J$40:$J$47</c:f>
                <c:numCache>
                  <c:formatCode>General</c:formatCode>
                  <c:ptCount val="8"/>
                  <c:pt idx="0">
                    <c:v>5.1550625198278008E-2</c:v>
                  </c:pt>
                  <c:pt idx="1">
                    <c:v>5.8632473937230374E-2</c:v>
                  </c:pt>
                  <c:pt idx="2">
                    <c:v>6.5991431261944927E-2</c:v>
                  </c:pt>
                  <c:pt idx="3">
                    <c:v>6.3981179198782101E-2</c:v>
                  </c:pt>
                  <c:pt idx="4">
                    <c:v>5.8211792047087298E-2</c:v>
                  </c:pt>
                  <c:pt idx="5">
                    <c:v>8.2337303413054105E-2</c:v>
                  </c:pt>
                  <c:pt idx="6">
                    <c:v>5.173867025736166E-2</c:v>
                  </c:pt>
                  <c:pt idx="7">
                    <c:v>8.6362091751338813E-2</c:v>
                  </c:pt>
                </c:numCache>
              </c:numRef>
            </c:minus>
            <c:spPr>
              <a:ln w="12700">
                <a:solidFill>
                  <a:srgbClr val="0000FF"/>
                </a:solidFill>
              </a:ln>
            </c:spPr>
          </c:errBars>
          <c:xVal>
            <c:numRef>
              <c:f>'combined TEP data'!$B$40:$B$47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</c:numCache>
            </c:numRef>
          </c:xVal>
          <c:yVal>
            <c:numRef>
              <c:f>'combined TEP data'!$H$40:$H$47</c:f>
              <c:numCache>
                <c:formatCode>0.000</c:formatCode>
                <c:ptCount val="8"/>
                <c:pt idx="0">
                  <c:v>-1.5389425000000001</c:v>
                </c:pt>
                <c:pt idx="1">
                  <c:v>-1.3829199999999999</c:v>
                </c:pt>
                <c:pt idx="2">
                  <c:v>-1.2515700000000001</c:v>
                </c:pt>
                <c:pt idx="3">
                  <c:v>-1.2502225</c:v>
                </c:pt>
                <c:pt idx="4">
                  <c:v>-1.23</c:v>
                </c:pt>
                <c:pt idx="5">
                  <c:v>-1.3140999999999998</c:v>
                </c:pt>
                <c:pt idx="6">
                  <c:v>-1.1930900000000002</c:v>
                </c:pt>
                <c:pt idx="7">
                  <c:v>-0.76041249999999994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'combined TEP data'!$A$48</c:f>
              <c:strCache>
                <c:ptCount val="1"/>
                <c:pt idx="0">
                  <c:v> A286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trendline>
            <c:spPr>
              <a:ln w="12700">
                <a:solidFill>
                  <a:srgbClr val="FF00FF"/>
                </a:solidFill>
              </a:ln>
            </c:spPr>
            <c:trendlineType val="poly"/>
            <c:order val="3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'combined TEP data'!$J$48:$J$55</c:f>
                <c:numCache>
                  <c:formatCode>General</c:formatCode>
                  <c:ptCount val="8"/>
                  <c:pt idx="0">
                    <c:v>5.1006609048893529E-2</c:v>
                  </c:pt>
                  <c:pt idx="1">
                    <c:v>5.09065905196305E-2</c:v>
                  </c:pt>
                  <c:pt idx="2">
                    <c:v>5.1202723478997354E-2</c:v>
                  </c:pt>
                  <c:pt idx="3">
                    <c:v>5.0766991490534479E-2</c:v>
                  </c:pt>
                  <c:pt idx="4">
                    <c:v>5.0731323903481951E-2</c:v>
                  </c:pt>
                  <c:pt idx="5">
                    <c:v>5.0346542085827506E-2</c:v>
                  </c:pt>
                  <c:pt idx="6">
                    <c:v>5.3546125287767858E-2</c:v>
                  </c:pt>
                  <c:pt idx="7">
                    <c:v>5.3271437625304105E-2</c:v>
                  </c:pt>
                </c:numCache>
              </c:numRef>
            </c:plus>
            <c:minus>
              <c:numRef>
                <c:f>'combined TEP data'!$J$48:$J$55</c:f>
                <c:numCache>
                  <c:formatCode>General</c:formatCode>
                  <c:ptCount val="8"/>
                  <c:pt idx="0">
                    <c:v>5.1006609048893529E-2</c:v>
                  </c:pt>
                  <c:pt idx="1">
                    <c:v>5.09065905196305E-2</c:v>
                  </c:pt>
                  <c:pt idx="2">
                    <c:v>5.1202723478997354E-2</c:v>
                  </c:pt>
                  <c:pt idx="3">
                    <c:v>5.0766991490534479E-2</c:v>
                  </c:pt>
                  <c:pt idx="4">
                    <c:v>5.0731323903481951E-2</c:v>
                  </c:pt>
                  <c:pt idx="5">
                    <c:v>5.0346542085827506E-2</c:v>
                  </c:pt>
                  <c:pt idx="6">
                    <c:v>5.3546125287767858E-2</c:v>
                  </c:pt>
                  <c:pt idx="7">
                    <c:v>5.3271437625304105E-2</c:v>
                  </c:pt>
                </c:numCache>
              </c:numRef>
            </c:minus>
            <c:spPr>
              <a:ln w="12700">
                <a:solidFill>
                  <a:srgbClr val="FF00FF"/>
                </a:solidFill>
              </a:ln>
            </c:spPr>
          </c:errBars>
          <c:xVal>
            <c:numRef>
              <c:f>'combined TEP data'!$B$48:$B$55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</c:numCache>
            </c:numRef>
          </c:xVal>
          <c:yVal>
            <c:numRef>
              <c:f>'combined TEP data'!$H$48:$H$55</c:f>
              <c:numCache>
                <c:formatCode>0.000</c:formatCode>
                <c:ptCount val="8"/>
                <c:pt idx="0">
                  <c:v>-1.3767850000000001</c:v>
                </c:pt>
                <c:pt idx="1">
                  <c:v>-1.2703225</c:v>
                </c:pt>
                <c:pt idx="2">
                  <c:v>-1.2692425000000001</c:v>
                </c:pt>
                <c:pt idx="3">
                  <c:v>-1.2703175</c:v>
                </c:pt>
                <c:pt idx="4">
                  <c:v>-1.2690874999999999</c:v>
                </c:pt>
                <c:pt idx="5">
                  <c:v>-1.3387249999999999</c:v>
                </c:pt>
                <c:pt idx="6">
                  <c:v>-1.4294900000000001</c:v>
                </c:pt>
                <c:pt idx="7">
                  <c:v>-1.56348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4192"/>
        <c:axId val="46122112"/>
      </c:scatterChart>
      <c:valAx>
        <c:axId val="48944192"/>
        <c:scaling>
          <c:orientation val="minMax"/>
          <c:max val="8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Cold Work [%]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6122112"/>
        <c:crossesAt val="-10"/>
        <c:crossBetween val="midCat"/>
        <c:majorUnit val="20"/>
      </c:valAx>
      <c:valAx>
        <c:axId val="46122112"/>
        <c:scaling>
          <c:orientation val="minMax"/>
          <c:max val="-0.60000000000000009"/>
          <c:min val="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Four-Point TEP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0.19461317335333086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8944192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1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FF00FF"/>
                </a:solidFill>
              </a:defRPr>
            </a:pPr>
            <a:endParaRPr lang="en-US"/>
          </a:p>
        </c:txPr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7786045494313213"/>
          <c:y val="6.286870391201102E-2"/>
          <c:w val="0.13047287839020122"/>
          <c:h val="0.259183227096612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7367979002624676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'combined TEP data'!$A$24</c:f>
              <c:strCache>
                <c:ptCount val="1"/>
                <c:pt idx="0">
                  <c:v> 304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4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'combined TEP data'!$M$24:$M$31</c:f>
                <c:numCache>
                  <c:formatCode>General</c:formatCode>
                  <c:ptCount val="8"/>
                  <c:pt idx="0">
                    <c:v>0.10805498743896513</c:v>
                  </c:pt>
                  <c:pt idx="1">
                    <c:v>0.12052469267316357</c:v>
                  </c:pt>
                  <c:pt idx="2">
                    <c:v>0.11988076579167145</c:v>
                  </c:pt>
                  <c:pt idx="3">
                    <c:v>0.12790064605388277</c:v>
                  </c:pt>
                  <c:pt idx="4">
                    <c:v>0.1342620301884653</c:v>
                  </c:pt>
                  <c:pt idx="5">
                    <c:v>0.15682710313394696</c:v>
                  </c:pt>
                  <c:pt idx="6">
                    <c:v>0.15163854821144884</c:v>
                  </c:pt>
                  <c:pt idx="7">
                    <c:v>0.150225660628584</c:v>
                  </c:pt>
                </c:numCache>
              </c:numRef>
            </c:plus>
            <c:minus>
              <c:numRef>
                <c:f>'combined TEP data'!$M$24:$M$31</c:f>
                <c:numCache>
                  <c:formatCode>General</c:formatCode>
                  <c:ptCount val="8"/>
                  <c:pt idx="0">
                    <c:v>0.10805498743896513</c:v>
                  </c:pt>
                  <c:pt idx="1">
                    <c:v>0.12052469267316357</c:v>
                  </c:pt>
                  <c:pt idx="2">
                    <c:v>0.11988076579167145</c:v>
                  </c:pt>
                  <c:pt idx="3">
                    <c:v>0.12790064605388277</c:v>
                  </c:pt>
                  <c:pt idx="4">
                    <c:v>0.1342620301884653</c:v>
                  </c:pt>
                  <c:pt idx="5">
                    <c:v>0.15682710313394696</c:v>
                  </c:pt>
                  <c:pt idx="6">
                    <c:v>0.15163854821144884</c:v>
                  </c:pt>
                  <c:pt idx="7">
                    <c:v>0.150225660628584</c:v>
                  </c:pt>
                </c:numCache>
              </c:numRef>
            </c:minus>
            <c:spPr>
              <a:ln w="12700">
                <a:solidFill>
                  <a:srgbClr val="FF0000"/>
                </a:solidFill>
              </a:ln>
            </c:spPr>
          </c:errBars>
          <c:xVal>
            <c:numRef>
              <c:f>'combined TEP data'!$B$24:$B$31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</c:numCache>
            </c:numRef>
          </c:xVal>
          <c:yVal>
            <c:numRef>
              <c:f>'combined TEP data'!$K$24:$K$31</c:f>
              <c:numCache>
                <c:formatCode>0.000</c:formatCode>
                <c:ptCount val="8"/>
                <c:pt idx="0">
                  <c:v>-1.5733496443814432</c:v>
                </c:pt>
                <c:pt idx="1">
                  <c:v>-1.2351195774226804</c:v>
                </c:pt>
                <c:pt idx="2">
                  <c:v>-1.1513274124742272</c:v>
                </c:pt>
                <c:pt idx="3">
                  <c:v>-1.1781602887628868</c:v>
                </c:pt>
                <c:pt idx="4">
                  <c:v>-1.0358992887628868</c:v>
                </c:pt>
                <c:pt idx="5">
                  <c:v>-1.0453408887628866</c:v>
                </c:pt>
                <c:pt idx="6">
                  <c:v>-0.87334248876288667</c:v>
                </c:pt>
                <c:pt idx="7">
                  <c:v>-0.97168968876288664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'combined TEP data'!$A$32</c:f>
              <c:strCache>
                <c:ptCount val="1"/>
                <c:pt idx="0">
                  <c:v> 316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trendline>
            <c:spPr>
              <a:ln w="12700">
                <a:solidFill>
                  <a:srgbClr val="006600"/>
                </a:solidFill>
              </a:ln>
            </c:spPr>
            <c:trendlineType val="poly"/>
            <c:order val="4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'combined TEP data'!$M$32:$M$39</c:f>
                <c:numCache>
                  <c:formatCode>General</c:formatCode>
                  <c:ptCount val="8"/>
                  <c:pt idx="0">
                    <c:v>0.10195230056754918</c:v>
                  </c:pt>
                  <c:pt idx="1">
                    <c:v>0.10226332336180979</c:v>
                  </c:pt>
                  <c:pt idx="2">
                    <c:v>0.1008878213651912</c:v>
                  </c:pt>
                  <c:pt idx="3">
                    <c:v>0.10136256789770903</c:v>
                  </c:pt>
                  <c:pt idx="4">
                    <c:v>0.10182858596056082</c:v>
                  </c:pt>
                  <c:pt idx="5">
                    <c:v>0.10285629581966124</c:v>
                  </c:pt>
                  <c:pt idx="6">
                    <c:v>0.1016429194556778</c:v>
                  </c:pt>
                  <c:pt idx="7">
                    <c:v>0.10276297900255417</c:v>
                  </c:pt>
                </c:numCache>
              </c:numRef>
            </c:plus>
            <c:minus>
              <c:numRef>
                <c:f>'combined TEP data'!$M$32:$M$39</c:f>
                <c:numCache>
                  <c:formatCode>General</c:formatCode>
                  <c:ptCount val="8"/>
                  <c:pt idx="0">
                    <c:v>0.10195230056754918</c:v>
                  </c:pt>
                  <c:pt idx="1">
                    <c:v>0.10226332336180979</c:v>
                  </c:pt>
                  <c:pt idx="2">
                    <c:v>0.1008878213651912</c:v>
                  </c:pt>
                  <c:pt idx="3">
                    <c:v>0.10136256789770903</c:v>
                  </c:pt>
                  <c:pt idx="4">
                    <c:v>0.10182858596056082</c:v>
                  </c:pt>
                  <c:pt idx="5">
                    <c:v>0.10285629581966124</c:v>
                  </c:pt>
                  <c:pt idx="6">
                    <c:v>0.1016429194556778</c:v>
                  </c:pt>
                  <c:pt idx="7">
                    <c:v>0.10276297900255417</c:v>
                  </c:pt>
                </c:numCache>
              </c:numRef>
            </c:minus>
            <c:spPr>
              <a:ln w="12700">
                <a:solidFill>
                  <a:srgbClr val="006600"/>
                </a:solidFill>
              </a:ln>
            </c:spPr>
          </c:errBars>
          <c:xVal>
            <c:numRef>
              <c:f>'combined TEP data'!$B$32:$B$39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80</c:v>
                </c:pt>
              </c:numCache>
            </c:numRef>
          </c:xVal>
          <c:yVal>
            <c:numRef>
              <c:f>'combined TEP data'!$K$32:$K$39</c:f>
              <c:numCache>
                <c:formatCode>0.000</c:formatCode>
                <c:ptCount val="8"/>
                <c:pt idx="0">
                  <c:v>-1.5276078800000001</c:v>
                </c:pt>
                <c:pt idx="1">
                  <c:v>-1.5373518800000001</c:v>
                </c:pt>
                <c:pt idx="2">
                  <c:v>-1.6079454799999997</c:v>
                </c:pt>
                <c:pt idx="3">
                  <c:v>-1.6123758799999997</c:v>
                </c:pt>
                <c:pt idx="4">
                  <c:v>-1.6328430799999998</c:v>
                </c:pt>
                <c:pt idx="5">
                  <c:v>-1.60979348</c:v>
                </c:pt>
                <c:pt idx="6">
                  <c:v>-1.6327422799999995</c:v>
                </c:pt>
                <c:pt idx="7">
                  <c:v>-1.6135902799999999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'combined TEP data'!$A$40</c:f>
              <c:strCache>
                <c:ptCount val="1"/>
                <c:pt idx="0">
                  <c:v> 347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'combined TEP data'!$M$40:$M$47</c:f>
                <c:numCache>
                  <c:formatCode>General</c:formatCode>
                  <c:ptCount val="8"/>
                  <c:pt idx="0">
                    <c:v>0.11957023242730251</c:v>
                  </c:pt>
                  <c:pt idx="1">
                    <c:v>0.12485877940442613</c:v>
                  </c:pt>
                  <c:pt idx="2">
                    <c:v>0.13443561399581327</c:v>
                  </c:pt>
                  <c:pt idx="3">
                    <c:v>0.12266735917131999</c:v>
                  </c:pt>
                  <c:pt idx="4">
                    <c:v>0.1330113098564569</c:v>
                  </c:pt>
                  <c:pt idx="5">
                    <c:v>0.12717259968514411</c:v>
                  </c:pt>
                  <c:pt idx="6">
                    <c:v>0.14818456300344612</c:v>
                  </c:pt>
                  <c:pt idx="7">
                    <c:v>0.1523828747598775</c:v>
                  </c:pt>
                </c:numCache>
              </c:numRef>
            </c:plus>
            <c:minus>
              <c:numRef>
                <c:f>'combined TEP data'!$M$40:$M$47</c:f>
                <c:numCache>
                  <c:formatCode>General</c:formatCode>
                  <c:ptCount val="8"/>
                  <c:pt idx="0">
                    <c:v>0.11957023242730251</c:v>
                  </c:pt>
                  <c:pt idx="1">
                    <c:v>0.12485877940442613</c:v>
                  </c:pt>
                  <c:pt idx="2">
                    <c:v>0.13443561399581327</c:v>
                  </c:pt>
                  <c:pt idx="3">
                    <c:v>0.12266735917131999</c:v>
                  </c:pt>
                  <c:pt idx="4">
                    <c:v>0.1330113098564569</c:v>
                  </c:pt>
                  <c:pt idx="5">
                    <c:v>0.12717259968514411</c:v>
                  </c:pt>
                  <c:pt idx="6">
                    <c:v>0.14818456300344612</c:v>
                  </c:pt>
                  <c:pt idx="7">
                    <c:v>0.1523828747598775</c:v>
                  </c:pt>
                </c:numCache>
              </c:numRef>
            </c:minus>
            <c:spPr>
              <a:ln w="12700">
                <a:solidFill>
                  <a:srgbClr val="0000FF"/>
                </a:solidFill>
              </a:ln>
            </c:spPr>
          </c:errBars>
          <c:xVal>
            <c:numRef>
              <c:f>'combined TEP data'!$B$40:$B$47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</c:numCache>
            </c:numRef>
          </c:xVal>
          <c:yVal>
            <c:numRef>
              <c:f>'combined TEP data'!$K$40:$K$47</c:f>
              <c:numCache>
                <c:formatCode>0.000</c:formatCode>
                <c:ptCount val="8"/>
                <c:pt idx="0">
                  <c:v>-1.3346766800000003</c:v>
                </c:pt>
                <c:pt idx="1">
                  <c:v>-1.3449246799999997</c:v>
                </c:pt>
                <c:pt idx="2">
                  <c:v>-1.3203630799999999</c:v>
                </c:pt>
                <c:pt idx="3">
                  <c:v>-1.2976070378947369</c:v>
                </c:pt>
                <c:pt idx="4">
                  <c:v>-1.3457982799999995</c:v>
                </c:pt>
                <c:pt idx="5">
                  <c:v>-1.2248046800000001</c:v>
                </c:pt>
                <c:pt idx="6">
                  <c:v>-1.0076292133333333</c:v>
                </c:pt>
                <c:pt idx="7">
                  <c:v>-0.88389907999999995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'combined TEP data'!$A$48</c:f>
              <c:strCache>
                <c:ptCount val="1"/>
                <c:pt idx="0">
                  <c:v> A286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trendline>
            <c:spPr>
              <a:ln w="12700">
                <a:solidFill>
                  <a:srgbClr val="FF00FF"/>
                </a:solidFill>
              </a:ln>
            </c:spPr>
            <c:trendlineType val="poly"/>
            <c:order val="3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'combined TEP data'!$M$48:$M$55</c:f>
                <c:numCache>
                  <c:formatCode>General</c:formatCode>
                  <c:ptCount val="8"/>
                  <c:pt idx="0">
                    <c:v>0.10650988330820885</c:v>
                  </c:pt>
                  <c:pt idx="1">
                    <c:v>0.10595243675412108</c:v>
                  </c:pt>
                  <c:pt idx="2">
                    <c:v>0.10891136916758258</c:v>
                  </c:pt>
                  <c:pt idx="3">
                    <c:v>0.10601267292261912</c:v>
                  </c:pt>
                  <c:pt idx="4">
                    <c:v>0.10621819927569685</c:v>
                  </c:pt>
                  <c:pt idx="5">
                    <c:v>0.10564158944465578</c:v>
                  </c:pt>
                  <c:pt idx="6">
                    <c:v>0.10756630215181472</c:v>
                  </c:pt>
                  <c:pt idx="7">
                    <c:v>0.10878814808579683</c:v>
                  </c:pt>
                </c:numCache>
              </c:numRef>
            </c:plus>
            <c:minus>
              <c:numRef>
                <c:f>'combined TEP data'!$M$48:$M$55</c:f>
                <c:numCache>
                  <c:formatCode>General</c:formatCode>
                  <c:ptCount val="8"/>
                  <c:pt idx="0">
                    <c:v>0.10650988330820885</c:v>
                  </c:pt>
                  <c:pt idx="1">
                    <c:v>0.10595243675412108</c:v>
                  </c:pt>
                  <c:pt idx="2">
                    <c:v>0.10891136916758258</c:v>
                  </c:pt>
                  <c:pt idx="3">
                    <c:v>0.10601267292261912</c:v>
                  </c:pt>
                  <c:pt idx="4">
                    <c:v>0.10621819927569685</c:v>
                  </c:pt>
                  <c:pt idx="5">
                    <c:v>0.10564158944465578</c:v>
                  </c:pt>
                  <c:pt idx="6">
                    <c:v>0.10756630215181472</c:v>
                  </c:pt>
                  <c:pt idx="7">
                    <c:v>0.10878814808579683</c:v>
                  </c:pt>
                </c:numCache>
              </c:numRef>
            </c:minus>
            <c:spPr>
              <a:ln w="12700">
                <a:solidFill>
                  <a:srgbClr val="FF00FF"/>
                </a:solidFill>
              </a:ln>
            </c:spPr>
          </c:errBars>
          <c:xVal>
            <c:numRef>
              <c:f>'combined TEP data'!$B$48:$B$55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</c:numCache>
            </c:numRef>
          </c:xVal>
          <c:yVal>
            <c:numRef>
              <c:f>'combined TEP data'!$K$48:$K$55</c:f>
              <c:numCache>
                <c:formatCode>0.000</c:formatCode>
                <c:ptCount val="8"/>
                <c:pt idx="0">
                  <c:v>-1.2787662799999997</c:v>
                </c:pt>
                <c:pt idx="1">
                  <c:v>-1.2356238799999999</c:v>
                </c:pt>
                <c:pt idx="2">
                  <c:v>-1.2301470799999996</c:v>
                </c:pt>
                <c:pt idx="3">
                  <c:v>-1.2061443010526314</c:v>
                </c:pt>
                <c:pt idx="4">
                  <c:v>-1.2094158799999999</c:v>
                </c:pt>
                <c:pt idx="5">
                  <c:v>-1.2391518800000001</c:v>
                </c:pt>
                <c:pt idx="6">
                  <c:v>-1.3130046799999997</c:v>
                </c:pt>
                <c:pt idx="7">
                  <c:v>-1.3678734799999996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28640"/>
        <c:axId val="170329216"/>
      </c:scatterChart>
      <c:valAx>
        <c:axId val="170328640"/>
        <c:scaling>
          <c:orientation val="minMax"/>
          <c:max val="8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Cold Work [%]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70329216"/>
        <c:crossesAt val="-10"/>
        <c:crossBetween val="midCat"/>
        <c:majorUnit val="20"/>
      </c:valAx>
      <c:valAx>
        <c:axId val="170329216"/>
        <c:scaling>
          <c:orientation val="minMax"/>
          <c:max val="-0.60000000000000009"/>
          <c:min val="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Two-Point TEP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0.19064491938507686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70328640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1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FF00FF"/>
                </a:solidFill>
              </a:defRPr>
            </a:pPr>
            <a:endParaRPr lang="en-US"/>
          </a:p>
        </c:txPr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7786045494313213"/>
          <c:y val="7.0805211848518956E-2"/>
          <c:w val="0.13602843394575678"/>
          <c:h val="0.259183227096612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7367979002624676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'combined TEP data'!$A$24</c:f>
              <c:strCache>
                <c:ptCount val="1"/>
                <c:pt idx="0">
                  <c:v> 304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3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'combined TEP data'!$O$24:$O$31</c:f>
                <c:numCache>
                  <c:formatCode>General</c:formatCode>
                  <c:ptCount val="8"/>
                  <c:pt idx="0">
                    <c:v>4.8696146378719732E-2</c:v>
                  </c:pt>
                  <c:pt idx="1">
                    <c:v>6.2666983409621152E-2</c:v>
                  </c:pt>
                  <c:pt idx="2">
                    <c:v>5.2889506587788258E-2</c:v>
                  </c:pt>
                  <c:pt idx="3">
                    <c:v>5.1746943220107935E-2</c:v>
                  </c:pt>
                  <c:pt idx="4">
                    <c:v>5.3891326451551667E-2</c:v>
                  </c:pt>
                  <c:pt idx="5">
                    <c:v>6.9203340773813363E-2</c:v>
                  </c:pt>
                  <c:pt idx="6">
                    <c:v>6.2776288670241473E-2</c:v>
                  </c:pt>
                  <c:pt idx="7">
                    <c:v>7.0887781117964746E-2</c:v>
                  </c:pt>
                </c:numCache>
              </c:numRef>
            </c:plus>
            <c:minus>
              <c:numRef>
                <c:f>'combined TEP data'!$O$24:$O$31</c:f>
                <c:numCache>
                  <c:formatCode>General</c:formatCode>
                  <c:ptCount val="8"/>
                  <c:pt idx="0">
                    <c:v>4.8696146378719732E-2</c:v>
                  </c:pt>
                  <c:pt idx="1">
                    <c:v>6.2666983409621152E-2</c:v>
                  </c:pt>
                  <c:pt idx="2">
                    <c:v>5.2889506587788258E-2</c:v>
                  </c:pt>
                  <c:pt idx="3">
                    <c:v>5.1746943220107935E-2</c:v>
                  </c:pt>
                  <c:pt idx="4">
                    <c:v>5.3891326451551667E-2</c:v>
                  </c:pt>
                  <c:pt idx="5">
                    <c:v>6.9203340773813363E-2</c:v>
                  </c:pt>
                  <c:pt idx="6">
                    <c:v>6.2776288670241473E-2</c:v>
                  </c:pt>
                  <c:pt idx="7">
                    <c:v>7.0887781117964746E-2</c:v>
                  </c:pt>
                </c:numCache>
              </c:numRef>
            </c:minus>
            <c:spPr>
              <a:ln w="12700">
                <a:solidFill>
                  <a:srgbClr val="FF0000"/>
                </a:solidFill>
              </a:ln>
            </c:spPr>
          </c:errBars>
          <c:xVal>
            <c:numRef>
              <c:f>'combined TEP data'!$B$24:$B$31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</c:numCache>
            </c:numRef>
          </c:xVal>
          <c:yVal>
            <c:numRef>
              <c:f>'combined TEP data'!$N$24:$N$31</c:f>
              <c:numCache>
                <c:formatCode>0.000</c:formatCode>
                <c:ptCount val="8"/>
                <c:pt idx="0">
                  <c:v>-1.5468798221907216</c:v>
                </c:pt>
                <c:pt idx="1">
                  <c:v>-1.3222347887113401</c:v>
                </c:pt>
                <c:pt idx="2">
                  <c:v>-1.2156674562371137</c:v>
                </c:pt>
                <c:pt idx="3">
                  <c:v>-1.2491476443814435</c:v>
                </c:pt>
                <c:pt idx="4">
                  <c:v>-1.0040783943814433</c:v>
                </c:pt>
                <c:pt idx="5">
                  <c:v>-1.0229616943814432</c:v>
                </c:pt>
                <c:pt idx="6">
                  <c:v>-0.93008999438144335</c:v>
                </c:pt>
                <c:pt idx="7">
                  <c:v>-0.94700359438144333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'combined TEP data'!$A$32</c:f>
              <c:strCache>
                <c:ptCount val="1"/>
                <c:pt idx="0">
                  <c:v> 316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trendline>
            <c:spPr>
              <a:ln w="12700">
                <a:solidFill>
                  <a:srgbClr val="006600"/>
                </a:solidFill>
              </a:ln>
            </c:spPr>
            <c:trendlineType val="poly"/>
            <c:order val="3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'combined TEP data'!$O$32:$O$39</c:f>
                <c:numCache>
                  <c:formatCode>General</c:formatCode>
                  <c:ptCount val="8"/>
                  <c:pt idx="0">
                    <c:v>4.5912870732257492E-2</c:v>
                  </c:pt>
                  <c:pt idx="1">
                    <c:v>4.4970934161692254E-2</c:v>
                  </c:pt>
                  <c:pt idx="2">
                    <c:v>4.4032299839362334E-2</c:v>
                  </c:pt>
                  <c:pt idx="3">
                    <c:v>4.429670203226807E-2</c:v>
                  </c:pt>
                  <c:pt idx="4">
                    <c:v>4.6025718605734428E-2</c:v>
                  </c:pt>
                  <c:pt idx="5">
                    <c:v>4.5015891068796006E-2</c:v>
                  </c:pt>
                  <c:pt idx="6">
                    <c:v>4.4559616258455836E-2</c:v>
                  </c:pt>
                  <c:pt idx="7">
                    <c:v>4.5049648981447012E-2</c:v>
                  </c:pt>
                </c:numCache>
              </c:numRef>
            </c:plus>
            <c:minus>
              <c:numRef>
                <c:f>'combined TEP data'!$O$32:$O$39</c:f>
                <c:numCache>
                  <c:formatCode>General</c:formatCode>
                  <c:ptCount val="8"/>
                  <c:pt idx="0">
                    <c:v>4.5912870732257492E-2</c:v>
                  </c:pt>
                  <c:pt idx="1">
                    <c:v>4.4970934161692254E-2</c:v>
                  </c:pt>
                  <c:pt idx="2">
                    <c:v>4.4032299839362334E-2</c:v>
                  </c:pt>
                  <c:pt idx="3">
                    <c:v>4.429670203226807E-2</c:v>
                  </c:pt>
                  <c:pt idx="4">
                    <c:v>4.6025718605734428E-2</c:v>
                  </c:pt>
                  <c:pt idx="5">
                    <c:v>4.5015891068796006E-2</c:v>
                  </c:pt>
                  <c:pt idx="6">
                    <c:v>4.4559616258455836E-2</c:v>
                  </c:pt>
                  <c:pt idx="7">
                    <c:v>4.5049648981447012E-2</c:v>
                  </c:pt>
                </c:numCache>
              </c:numRef>
            </c:minus>
            <c:spPr>
              <a:ln w="12700">
                <a:solidFill>
                  <a:srgbClr val="006600"/>
                </a:solidFill>
              </a:ln>
            </c:spPr>
          </c:errBars>
          <c:xVal>
            <c:numRef>
              <c:f>'combined TEP data'!$B$32:$B$39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80</c:v>
                </c:pt>
              </c:numCache>
            </c:numRef>
          </c:xVal>
          <c:yVal>
            <c:numRef>
              <c:f>'combined TEP data'!$N$32:$N$39</c:f>
              <c:numCache>
                <c:formatCode>0.000</c:formatCode>
                <c:ptCount val="8"/>
                <c:pt idx="0">
                  <c:v>-1.50603394</c:v>
                </c:pt>
                <c:pt idx="1">
                  <c:v>-1.5729096899999999</c:v>
                </c:pt>
                <c:pt idx="2">
                  <c:v>-1.6396927399999999</c:v>
                </c:pt>
                <c:pt idx="3">
                  <c:v>-1.6653341899999998</c:v>
                </c:pt>
                <c:pt idx="4">
                  <c:v>-1.6760890399999999</c:v>
                </c:pt>
                <c:pt idx="5">
                  <c:v>-1.66708674</c:v>
                </c:pt>
                <c:pt idx="6">
                  <c:v>-1.6865211399999998</c:v>
                </c:pt>
                <c:pt idx="7">
                  <c:v>-1.64494264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'combined TEP data'!$A$40</c:f>
              <c:strCache>
                <c:ptCount val="1"/>
                <c:pt idx="0">
                  <c:v> 347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trendline>
            <c:spPr>
              <a:ln w="12700">
                <a:solidFill>
                  <a:srgbClr val="0000FF"/>
                </a:solidFill>
              </a:ln>
            </c:spPr>
            <c:trendlineType val="poly"/>
            <c:order val="3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'combined TEP data'!$O$40:$O$47</c:f>
                <c:numCache>
                  <c:formatCode>General</c:formatCode>
                  <c:ptCount val="8"/>
                  <c:pt idx="0">
                    <c:v>4.9512592336932101E-2</c:v>
                  </c:pt>
                  <c:pt idx="1">
                    <c:v>5.2992038074557893E-2</c:v>
                  </c:pt>
                  <c:pt idx="2">
                    <c:v>5.7860470433655428E-2</c:v>
                  </c:pt>
                  <c:pt idx="3">
                    <c:v>5.3891631527305514E-2</c:v>
                  </c:pt>
                  <c:pt idx="4">
                    <c:v>5.530510150112404E-2</c:v>
                  </c:pt>
                  <c:pt idx="5">
                    <c:v>6.0962830045594767E-2</c:v>
                  </c:pt>
                  <c:pt idx="6">
                    <c:v>5.8429920323968321E-2</c:v>
                  </c:pt>
                  <c:pt idx="7">
                    <c:v>6.9044697753898737E-2</c:v>
                  </c:pt>
                </c:numCache>
              </c:numRef>
            </c:plus>
            <c:minus>
              <c:numRef>
                <c:f>'combined TEP data'!$O$40:$O$47</c:f>
                <c:numCache>
                  <c:formatCode>General</c:formatCode>
                  <c:ptCount val="8"/>
                  <c:pt idx="0">
                    <c:v>4.9512592336932101E-2</c:v>
                  </c:pt>
                  <c:pt idx="1">
                    <c:v>5.2992038074557893E-2</c:v>
                  </c:pt>
                  <c:pt idx="2">
                    <c:v>5.7860470433655428E-2</c:v>
                  </c:pt>
                  <c:pt idx="3">
                    <c:v>5.3891631527305514E-2</c:v>
                  </c:pt>
                  <c:pt idx="4">
                    <c:v>5.530510150112404E-2</c:v>
                  </c:pt>
                  <c:pt idx="5">
                    <c:v>6.0962830045594767E-2</c:v>
                  </c:pt>
                  <c:pt idx="6">
                    <c:v>5.8429920323968321E-2</c:v>
                  </c:pt>
                  <c:pt idx="7">
                    <c:v>6.9044697753898737E-2</c:v>
                  </c:pt>
                </c:numCache>
              </c:numRef>
            </c:minus>
            <c:spPr>
              <a:ln w="12700">
                <a:solidFill>
                  <a:srgbClr val="0000FF"/>
                </a:solidFill>
              </a:ln>
            </c:spPr>
          </c:errBars>
          <c:xVal>
            <c:numRef>
              <c:f>'combined TEP data'!$B$40:$B$47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</c:numCache>
            </c:numRef>
          </c:xVal>
          <c:yVal>
            <c:numRef>
              <c:f>'combined TEP data'!$N$40:$N$47</c:f>
              <c:numCache>
                <c:formatCode>0.000</c:formatCode>
                <c:ptCount val="8"/>
                <c:pt idx="0">
                  <c:v>-1.4368095900000002</c:v>
                </c:pt>
                <c:pt idx="1">
                  <c:v>-1.3639223399999998</c:v>
                </c:pt>
                <c:pt idx="2">
                  <c:v>-1.28596654</c:v>
                </c:pt>
                <c:pt idx="3">
                  <c:v>-1.2739147689473684</c:v>
                </c:pt>
                <c:pt idx="4">
                  <c:v>-1.2878991399999997</c:v>
                </c:pt>
                <c:pt idx="5">
                  <c:v>-1.26945234</c:v>
                </c:pt>
                <c:pt idx="6">
                  <c:v>-1.1003596066666668</c:v>
                </c:pt>
                <c:pt idx="7">
                  <c:v>-0.82215578999999994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'combined TEP data'!$A$48</c:f>
              <c:strCache>
                <c:ptCount val="1"/>
                <c:pt idx="0">
                  <c:v> A286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trendline>
            <c:spPr>
              <a:ln w="12700">
                <a:solidFill>
                  <a:srgbClr val="FF00FF"/>
                </a:solidFill>
              </a:ln>
            </c:spPr>
            <c:trendlineType val="poly"/>
            <c:order val="3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'combined TEP data'!$O$48:$O$55</c:f>
                <c:numCache>
                  <c:formatCode>General</c:formatCode>
                  <c:ptCount val="8"/>
                  <c:pt idx="0">
                    <c:v>4.5480357814750093E-2</c:v>
                  </c:pt>
                  <c:pt idx="1">
                    <c:v>4.5289182994952965E-2</c:v>
                  </c:pt>
                  <c:pt idx="2">
                    <c:v>4.6240031516656094E-2</c:v>
                  </c:pt>
                  <c:pt idx="3">
                    <c:v>4.5267623184509893E-2</c:v>
                  </c:pt>
                  <c:pt idx="4">
                    <c:v>4.5317822525155108E-2</c:v>
                  </c:pt>
                  <c:pt idx="5">
                    <c:v>4.5041222813653171E-2</c:v>
                  </c:pt>
                  <c:pt idx="6">
                    <c:v>4.6509252339295572E-2</c:v>
                  </c:pt>
                  <c:pt idx="7">
                    <c:v>4.6784817645886191E-2</c:v>
                  </c:pt>
                </c:numCache>
              </c:numRef>
            </c:plus>
            <c:minus>
              <c:numRef>
                <c:f>'combined TEP data'!$O$48:$O$55</c:f>
                <c:numCache>
                  <c:formatCode>General</c:formatCode>
                  <c:ptCount val="8"/>
                  <c:pt idx="0">
                    <c:v>4.5480357814750093E-2</c:v>
                  </c:pt>
                  <c:pt idx="1">
                    <c:v>4.5289182994952965E-2</c:v>
                  </c:pt>
                  <c:pt idx="2">
                    <c:v>4.6240031516656094E-2</c:v>
                  </c:pt>
                  <c:pt idx="3">
                    <c:v>4.5267623184509893E-2</c:v>
                  </c:pt>
                  <c:pt idx="4">
                    <c:v>4.5317822525155108E-2</c:v>
                  </c:pt>
                  <c:pt idx="5">
                    <c:v>4.5041222813653171E-2</c:v>
                  </c:pt>
                  <c:pt idx="6">
                    <c:v>4.6509252339295572E-2</c:v>
                  </c:pt>
                  <c:pt idx="7">
                    <c:v>4.6784817645886191E-2</c:v>
                  </c:pt>
                </c:numCache>
              </c:numRef>
            </c:minus>
            <c:spPr>
              <a:ln w="12700">
                <a:solidFill>
                  <a:srgbClr val="FF00FF"/>
                </a:solidFill>
              </a:ln>
            </c:spPr>
          </c:errBars>
          <c:xVal>
            <c:numRef>
              <c:f>'combined TEP data'!$B$48:$B$55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</c:numCache>
            </c:numRef>
          </c:xVal>
          <c:yVal>
            <c:numRef>
              <c:f>'combined TEP data'!$N$48:$N$55</c:f>
              <c:numCache>
                <c:formatCode>0.000</c:formatCode>
                <c:ptCount val="8"/>
                <c:pt idx="0">
                  <c:v>-1.32777564</c:v>
                </c:pt>
                <c:pt idx="1">
                  <c:v>-1.2529731900000001</c:v>
                </c:pt>
                <c:pt idx="2">
                  <c:v>-1.2496947899999999</c:v>
                </c:pt>
                <c:pt idx="3">
                  <c:v>-1.2382309005263157</c:v>
                </c:pt>
                <c:pt idx="4">
                  <c:v>-1.2392516899999999</c:v>
                </c:pt>
                <c:pt idx="5">
                  <c:v>-1.2889384399999999</c:v>
                </c:pt>
                <c:pt idx="6">
                  <c:v>-1.37124734</c:v>
                </c:pt>
                <c:pt idx="7">
                  <c:v>-1.4656767399999997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32096"/>
        <c:axId val="170332672"/>
      </c:scatterChart>
      <c:valAx>
        <c:axId val="170332096"/>
        <c:scaling>
          <c:orientation val="minMax"/>
          <c:max val="8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Cold Work [%]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70332672"/>
        <c:crossesAt val="-10"/>
        <c:crossBetween val="midCat"/>
        <c:majorUnit val="20"/>
      </c:valAx>
      <c:valAx>
        <c:axId val="170332672"/>
        <c:scaling>
          <c:orientation val="minMax"/>
          <c:max val="-0.60000000000000009"/>
          <c:min val="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TEP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0.21842269716285465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70332096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1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FF00FF"/>
                </a:solidFill>
              </a:defRPr>
            </a:pPr>
            <a:endParaRPr lang="en-US"/>
          </a:p>
        </c:txPr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806382327209099"/>
          <c:y val="7.0805211848518942E-2"/>
          <c:w val="0.13325065616797901"/>
          <c:h val="0.259183227096612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51399825021873"/>
          <c:y val="4.621047369078865E-2"/>
          <c:w val="0.77367979002624676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all specimens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2700">
                <a:noFill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2.6273840769903762E-2"/>
                  <c:y val="0.36710192475940506"/>
                </c:manualLayout>
              </c:layout>
              <c:numFmt formatCode="#,##0.00" sourceLinked="0"/>
              <c:spPr>
                <a:noFill/>
              </c:spPr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'combined TEP data'!$J$24:$J$55</c:f>
                <c:numCache>
                  <c:formatCode>General</c:formatCode>
                  <c:ptCount val="32"/>
                  <c:pt idx="0">
                    <c:v>6.039303381461588E-2</c:v>
                  </c:pt>
                  <c:pt idx="1">
                    <c:v>9.1899414941917168E-2</c:v>
                  </c:pt>
                  <c:pt idx="2">
                    <c:v>6.3273222021641984E-2</c:v>
                  </c:pt>
                  <c:pt idx="3">
                    <c:v>5.0315970625637349E-2</c:v>
                  </c:pt>
                  <c:pt idx="4">
                    <c:v>5.10289515046769E-2</c:v>
                  </c:pt>
                  <c:pt idx="5">
                    <c:v>8.2819317543272097E-2</c:v>
                  </c:pt>
                  <c:pt idx="6">
                    <c:v>6.5317111272621367E-2</c:v>
                  </c:pt>
                  <c:pt idx="7">
                    <c:v>9.3895875796898912E-2</c:v>
                  </c:pt>
                  <c:pt idx="8">
                    <c:v>5.6875574722370967E-2</c:v>
                  </c:pt>
                  <c:pt idx="9">
                    <c:v>5.3485007478731833E-2</c:v>
                  </c:pt>
                  <c:pt idx="10">
                    <c:v>5.1635234740113931E-2</c:v>
                  </c:pt>
                  <c:pt idx="11">
                    <c:v>5.2073084778351014E-2</c:v>
                  </c:pt>
                  <c:pt idx="12">
                    <c:v>5.7349251375526537E-2</c:v>
                  </c:pt>
                  <c:pt idx="13">
                    <c:v>5.3066119134528779E-2</c:v>
                  </c:pt>
                  <c:pt idx="14">
                    <c:v>5.2693415780974619E-2</c:v>
                  </c:pt>
                  <c:pt idx="15">
                    <c:v>5.327071021364993E-2</c:v>
                  </c:pt>
                  <c:pt idx="16">
                    <c:v>5.1550625198278008E-2</c:v>
                  </c:pt>
                  <c:pt idx="17">
                    <c:v>5.8632473937230374E-2</c:v>
                  </c:pt>
                  <c:pt idx="18">
                    <c:v>6.5991431261944927E-2</c:v>
                  </c:pt>
                  <c:pt idx="19">
                    <c:v>6.3981179198782101E-2</c:v>
                  </c:pt>
                  <c:pt idx="20">
                    <c:v>5.8211792047087298E-2</c:v>
                  </c:pt>
                  <c:pt idx="21">
                    <c:v>8.2337303413054105E-2</c:v>
                  </c:pt>
                  <c:pt idx="22">
                    <c:v>5.173867025736166E-2</c:v>
                  </c:pt>
                  <c:pt idx="23">
                    <c:v>8.6362091751338813E-2</c:v>
                  </c:pt>
                  <c:pt idx="24">
                    <c:v>5.1006609048893529E-2</c:v>
                  </c:pt>
                  <c:pt idx="25">
                    <c:v>5.09065905196305E-2</c:v>
                  </c:pt>
                  <c:pt idx="26">
                    <c:v>5.1202723478997354E-2</c:v>
                  </c:pt>
                  <c:pt idx="27">
                    <c:v>5.0766991490534479E-2</c:v>
                  </c:pt>
                  <c:pt idx="28">
                    <c:v>5.0731323903481951E-2</c:v>
                  </c:pt>
                  <c:pt idx="29">
                    <c:v>5.0346542085827506E-2</c:v>
                  </c:pt>
                  <c:pt idx="30">
                    <c:v>5.3546125287767858E-2</c:v>
                  </c:pt>
                  <c:pt idx="31">
                    <c:v>5.3271437625304105E-2</c:v>
                  </c:pt>
                </c:numCache>
              </c:numRef>
            </c:plus>
            <c:minus>
              <c:numRef>
                <c:f>'combined TEP data'!$J$24:$J$55</c:f>
                <c:numCache>
                  <c:formatCode>General</c:formatCode>
                  <c:ptCount val="32"/>
                  <c:pt idx="0">
                    <c:v>6.039303381461588E-2</c:v>
                  </c:pt>
                  <c:pt idx="1">
                    <c:v>9.1899414941917168E-2</c:v>
                  </c:pt>
                  <c:pt idx="2">
                    <c:v>6.3273222021641984E-2</c:v>
                  </c:pt>
                  <c:pt idx="3">
                    <c:v>5.0315970625637349E-2</c:v>
                  </c:pt>
                  <c:pt idx="4">
                    <c:v>5.10289515046769E-2</c:v>
                  </c:pt>
                  <c:pt idx="5">
                    <c:v>8.2819317543272097E-2</c:v>
                  </c:pt>
                  <c:pt idx="6">
                    <c:v>6.5317111272621367E-2</c:v>
                  </c:pt>
                  <c:pt idx="7">
                    <c:v>9.3895875796898912E-2</c:v>
                  </c:pt>
                  <c:pt idx="8">
                    <c:v>5.6875574722370967E-2</c:v>
                  </c:pt>
                  <c:pt idx="9">
                    <c:v>5.3485007478731833E-2</c:v>
                  </c:pt>
                  <c:pt idx="10">
                    <c:v>5.1635234740113931E-2</c:v>
                  </c:pt>
                  <c:pt idx="11">
                    <c:v>5.2073084778351014E-2</c:v>
                  </c:pt>
                  <c:pt idx="12">
                    <c:v>5.7349251375526537E-2</c:v>
                  </c:pt>
                  <c:pt idx="13">
                    <c:v>5.3066119134528779E-2</c:v>
                  </c:pt>
                  <c:pt idx="14">
                    <c:v>5.2693415780974619E-2</c:v>
                  </c:pt>
                  <c:pt idx="15">
                    <c:v>5.327071021364993E-2</c:v>
                  </c:pt>
                  <c:pt idx="16">
                    <c:v>5.1550625198278008E-2</c:v>
                  </c:pt>
                  <c:pt idx="17">
                    <c:v>5.8632473937230374E-2</c:v>
                  </c:pt>
                  <c:pt idx="18">
                    <c:v>6.5991431261944927E-2</c:v>
                  </c:pt>
                  <c:pt idx="19">
                    <c:v>6.3981179198782101E-2</c:v>
                  </c:pt>
                  <c:pt idx="20">
                    <c:v>5.8211792047087298E-2</c:v>
                  </c:pt>
                  <c:pt idx="21">
                    <c:v>8.2337303413054105E-2</c:v>
                  </c:pt>
                  <c:pt idx="22">
                    <c:v>5.173867025736166E-2</c:v>
                  </c:pt>
                  <c:pt idx="23">
                    <c:v>8.6362091751338813E-2</c:v>
                  </c:pt>
                  <c:pt idx="24">
                    <c:v>5.1006609048893529E-2</c:v>
                  </c:pt>
                  <c:pt idx="25">
                    <c:v>5.09065905196305E-2</c:v>
                  </c:pt>
                  <c:pt idx="26">
                    <c:v>5.1202723478997354E-2</c:v>
                  </c:pt>
                  <c:pt idx="27">
                    <c:v>5.0766991490534479E-2</c:v>
                  </c:pt>
                  <c:pt idx="28">
                    <c:v>5.0731323903481951E-2</c:v>
                  </c:pt>
                  <c:pt idx="29">
                    <c:v>5.0346542085827506E-2</c:v>
                  </c:pt>
                  <c:pt idx="30">
                    <c:v>5.3546125287767858E-2</c:v>
                  </c:pt>
                  <c:pt idx="31">
                    <c:v>5.3271437625304105E-2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'combined TEP data'!$M$24:$M$55</c:f>
                <c:numCache>
                  <c:formatCode>General</c:formatCode>
                  <c:ptCount val="32"/>
                  <c:pt idx="0">
                    <c:v>0.10805498743896513</c:v>
                  </c:pt>
                  <c:pt idx="1">
                    <c:v>0.12052469267316357</c:v>
                  </c:pt>
                  <c:pt idx="2">
                    <c:v>0.11988076579167145</c:v>
                  </c:pt>
                  <c:pt idx="3">
                    <c:v>0.12790064605388277</c:v>
                  </c:pt>
                  <c:pt idx="4">
                    <c:v>0.1342620301884653</c:v>
                  </c:pt>
                  <c:pt idx="5">
                    <c:v>0.15682710313394696</c:v>
                  </c:pt>
                  <c:pt idx="6">
                    <c:v>0.15163854821144884</c:v>
                  </c:pt>
                  <c:pt idx="7">
                    <c:v>0.150225660628584</c:v>
                  </c:pt>
                  <c:pt idx="8">
                    <c:v>0.10195230056754918</c:v>
                  </c:pt>
                  <c:pt idx="9">
                    <c:v>0.10226332336180979</c:v>
                  </c:pt>
                  <c:pt idx="10">
                    <c:v>0.1008878213651912</c:v>
                  </c:pt>
                  <c:pt idx="11">
                    <c:v>0.10136256789770903</c:v>
                  </c:pt>
                  <c:pt idx="12">
                    <c:v>0.10182858596056082</c:v>
                  </c:pt>
                  <c:pt idx="13">
                    <c:v>0.10285629581966124</c:v>
                  </c:pt>
                  <c:pt idx="14">
                    <c:v>0.1016429194556778</c:v>
                  </c:pt>
                  <c:pt idx="15">
                    <c:v>0.10276297900255417</c:v>
                  </c:pt>
                  <c:pt idx="16">
                    <c:v>0.11957023242730251</c:v>
                  </c:pt>
                  <c:pt idx="17">
                    <c:v>0.12485877940442613</c:v>
                  </c:pt>
                  <c:pt idx="18">
                    <c:v>0.13443561399581327</c:v>
                  </c:pt>
                  <c:pt idx="19">
                    <c:v>0.12266735917131999</c:v>
                  </c:pt>
                  <c:pt idx="20">
                    <c:v>0.1330113098564569</c:v>
                  </c:pt>
                  <c:pt idx="21">
                    <c:v>0.12717259968514411</c:v>
                  </c:pt>
                  <c:pt idx="22">
                    <c:v>0.14818456300344612</c:v>
                  </c:pt>
                  <c:pt idx="23">
                    <c:v>0.1523828747598775</c:v>
                  </c:pt>
                  <c:pt idx="24">
                    <c:v>0.10650988330820885</c:v>
                  </c:pt>
                  <c:pt idx="25">
                    <c:v>0.10595243675412108</c:v>
                  </c:pt>
                  <c:pt idx="26">
                    <c:v>0.10891136916758258</c:v>
                  </c:pt>
                  <c:pt idx="27">
                    <c:v>0.10601267292261912</c:v>
                  </c:pt>
                  <c:pt idx="28">
                    <c:v>0.10621819927569685</c:v>
                  </c:pt>
                  <c:pt idx="29">
                    <c:v>0.10564158944465578</c:v>
                  </c:pt>
                  <c:pt idx="30">
                    <c:v>0.10756630215181472</c:v>
                  </c:pt>
                  <c:pt idx="31">
                    <c:v>0.10878814808579683</c:v>
                  </c:pt>
                </c:numCache>
              </c:numRef>
            </c:plus>
            <c:minus>
              <c:numRef>
                <c:f>'combined TEP data'!$M$24:$M$55</c:f>
                <c:numCache>
                  <c:formatCode>General</c:formatCode>
                  <c:ptCount val="32"/>
                  <c:pt idx="0">
                    <c:v>0.10805498743896513</c:v>
                  </c:pt>
                  <c:pt idx="1">
                    <c:v>0.12052469267316357</c:v>
                  </c:pt>
                  <c:pt idx="2">
                    <c:v>0.11988076579167145</c:v>
                  </c:pt>
                  <c:pt idx="3">
                    <c:v>0.12790064605388277</c:v>
                  </c:pt>
                  <c:pt idx="4">
                    <c:v>0.1342620301884653</c:v>
                  </c:pt>
                  <c:pt idx="5">
                    <c:v>0.15682710313394696</c:v>
                  </c:pt>
                  <c:pt idx="6">
                    <c:v>0.15163854821144884</c:v>
                  </c:pt>
                  <c:pt idx="7">
                    <c:v>0.150225660628584</c:v>
                  </c:pt>
                  <c:pt idx="8">
                    <c:v>0.10195230056754918</c:v>
                  </c:pt>
                  <c:pt idx="9">
                    <c:v>0.10226332336180979</c:v>
                  </c:pt>
                  <c:pt idx="10">
                    <c:v>0.1008878213651912</c:v>
                  </c:pt>
                  <c:pt idx="11">
                    <c:v>0.10136256789770903</c:v>
                  </c:pt>
                  <c:pt idx="12">
                    <c:v>0.10182858596056082</c:v>
                  </c:pt>
                  <c:pt idx="13">
                    <c:v>0.10285629581966124</c:v>
                  </c:pt>
                  <c:pt idx="14">
                    <c:v>0.1016429194556778</c:v>
                  </c:pt>
                  <c:pt idx="15">
                    <c:v>0.10276297900255417</c:v>
                  </c:pt>
                  <c:pt idx="16">
                    <c:v>0.11957023242730251</c:v>
                  </c:pt>
                  <c:pt idx="17">
                    <c:v>0.12485877940442613</c:v>
                  </c:pt>
                  <c:pt idx="18">
                    <c:v>0.13443561399581327</c:v>
                  </c:pt>
                  <c:pt idx="19">
                    <c:v>0.12266735917131999</c:v>
                  </c:pt>
                  <c:pt idx="20">
                    <c:v>0.1330113098564569</c:v>
                  </c:pt>
                  <c:pt idx="21">
                    <c:v>0.12717259968514411</c:v>
                  </c:pt>
                  <c:pt idx="22">
                    <c:v>0.14818456300344612</c:v>
                  </c:pt>
                  <c:pt idx="23">
                    <c:v>0.1523828747598775</c:v>
                  </c:pt>
                  <c:pt idx="24">
                    <c:v>0.10650988330820885</c:v>
                  </c:pt>
                  <c:pt idx="25">
                    <c:v>0.10595243675412108</c:v>
                  </c:pt>
                  <c:pt idx="26">
                    <c:v>0.10891136916758258</c:v>
                  </c:pt>
                  <c:pt idx="27">
                    <c:v>0.10601267292261912</c:v>
                  </c:pt>
                  <c:pt idx="28">
                    <c:v>0.10621819927569685</c:v>
                  </c:pt>
                  <c:pt idx="29">
                    <c:v>0.10564158944465578</c:v>
                  </c:pt>
                  <c:pt idx="30">
                    <c:v>0.10756630215181472</c:v>
                  </c:pt>
                  <c:pt idx="31">
                    <c:v>0.10878814808579683</c:v>
                  </c:pt>
                </c:numCache>
              </c:numRef>
            </c:minus>
            <c:spPr>
              <a:ln w="12700"/>
            </c:spPr>
          </c:errBars>
          <c:xVal>
            <c:numRef>
              <c:f>'combined TEP data'!$K$24:$K$55</c:f>
              <c:numCache>
                <c:formatCode>0.000</c:formatCode>
                <c:ptCount val="32"/>
                <c:pt idx="0">
                  <c:v>-1.5733496443814432</c:v>
                </c:pt>
                <c:pt idx="1">
                  <c:v>-1.2351195774226804</c:v>
                </c:pt>
                <c:pt idx="2">
                  <c:v>-1.1513274124742272</c:v>
                </c:pt>
                <c:pt idx="3">
                  <c:v>-1.1781602887628868</c:v>
                </c:pt>
                <c:pt idx="4">
                  <c:v>-1.0358992887628868</c:v>
                </c:pt>
                <c:pt idx="5">
                  <c:v>-1.0453408887628866</c:v>
                </c:pt>
                <c:pt idx="6">
                  <c:v>-0.87334248876288667</c:v>
                </c:pt>
                <c:pt idx="7">
                  <c:v>-0.97168968876288664</c:v>
                </c:pt>
                <c:pt idx="8">
                  <c:v>-1.5276078800000001</c:v>
                </c:pt>
                <c:pt idx="9">
                  <c:v>-1.5373518800000001</c:v>
                </c:pt>
                <c:pt idx="10">
                  <c:v>-1.6079454799999997</c:v>
                </c:pt>
                <c:pt idx="11">
                  <c:v>-1.6123758799999997</c:v>
                </c:pt>
                <c:pt idx="12">
                  <c:v>-1.6328430799999998</c:v>
                </c:pt>
                <c:pt idx="13">
                  <c:v>-1.60979348</c:v>
                </c:pt>
                <c:pt idx="14">
                  <c:v>-1.6327422799999995</c:v>
                </c:pt>
                <c:pt idx="15">
                  <c:v>-1.6135902799999999</c:v>
                </c:pt>
                <c:pt idx="16">
                  <c:v>-1.3346766800000003</c:v>
                </c:pt>
                <c:pt idx="17">
                  <c:v>-1.3449246799999997</c:v>
                </c:pt>
                <c:pt idx="18">
                  <c:v>-1.3203630799999999</c:v>
                </c:pt>
                <c:pt idx="19">
                  <c:v>-1.2976070378947369</c:v>
                </c:pt>
                <c:pt idx="20">
                  <c:v>-1.3457982799999995</c:v>
                </c:pt>
                <c:pt idx="21">
                  <c:v>-1.2248046800000001</c:v>
                </c:pt>
                <c:pt idx="22">
                  <c:v>-1.0076292133333333</c:v>
                </c:pt>
                <c:pt idx="23">
                  <c:v>-0.88389907999999995</c:v>
                </c:pt>
                <c:pt idx="24">
                  <c:v>-1.2787662799999997</c:v>
                </c:pt>
                <c:pt idx="25">
                  <c:v>-1.2356238799999999</c:v>
                </c:pt>
                <c:pt idx="26">
                  <c:v>-1.2301470799999996</c:v>
                </c:pt>
                <c:pt idx="27">
                  <c:v>-1.2061443010526314</c:v>
                </c:pt>
                <c:pt idx="28">
                  <c:v>-1.2094158799999999</c:v>
                </c:pt>
                <c:pt idx="29">
                  <c:v>-1.2391518800000001</c:v>
                </c:pt>
                <c:pt idx="30">
                  <c:v>-1.3130046799999997</c:v>
                </c:pt>
                <c:pt idx="31">
                  <c:v>-1.3678734799999996</c:v>
                </c:pt>
              </c:numCache>
            </c:numRef>
          </c:xVal>
          <c:yVal>
            <c:numRef>
              <c:f>'combined TEP data'!$H$24:$H$55</c:f>
              <c:numCache>
                <c:formatCode>0.000</c:formatCode>
                <c:ptCount val="32"/>
                <c:pt idx="0">
                  <c:v>-1.52041</c:v>
                </c:pt>
                <c:pt idx="1">
                  <c:v>-1.4093499999999999</c:v>
                </c:pt>
                <c:pt idx="2">
                  <c:v>-1.2800075000000002</c:v>
                </c:pt>
                <c:pt idx="3">
                  <c:v>-1.3201350000000001</c:v>
                </c:pt>
                <c:pt idx="4">
                  <c:v>-0.9722575</c:v>
                </c:pt>
                <c:pt idx="5">
                  <c:v>-1.0005824999999999</c:v>
                </c:pt>
                <c:pt idx="6">
                  <c:v>-0.98683750000000003</c:v>
                </c:pt>
                <c:pt idx="7">
                  <c:v>-0.92231750000000001</c:v>
                </c:pt>
                <c:pt idx="8">
                  <c:v>-1.4844599999999999</c:v>
                </c:pt>
                <c:pt idx="9">
                  <c:v>-1.6084674999999999</c:v>
                </c:pt>
                <c:pt idx="10">
                  <c:v>-1.67144</c:v>
                </c:pt>
                <c:pt idx="11">
                  <c:v>-1.7182925</c:v>
                </c:pt>
                <c:pt idx="12">
                  <c:v>-1.7193350000000001</c:v>
                </c:pt>
                <c:pt idx="13">
                  <c:v>-1.72438</c:v>
                </c:pt>
                <c:pt idx="14">
                  <c:v>-1.7403</c:v>
                </c:pt>
                <c:pt idx="15">
                  <c:v>-1.6762950000000001</c:v>
                </c:pt>
                <c:pt idx="16">
                  <c:v>-1.5389425000000001</c:v>
                </c:pt>
                <c:pt idx="17">
                  <c:v>-1.3829199999999999</c:v>
                </c:pt>
                <c:pt idx="18">
                  <c:v>-1.2515700000000001</c:v>
                </c:pt>
                <c:pt idx="19">
                  <c:v>-1.2502225</c:v>
                </c:pt>
                <c:pt idx="20">
                  <c:v>-1.23</c:v>
                </c:pt>
                <c:pt idx="21">
                  <c:v>-1.3140999999999998</c:v>
                </c:pt>
                <c:pt idx="22">
                  <c:v>-1.1930900000000002</c:v>
                </c:pt>
                <c:pt idx="23">
                  <c:v>-0.76041249999999994</c:v>
                </c:pt>
                <c:pt idx="24">
                  <c:v>-1.3767850000000001</c:v>
                </c:pt>
                <c:pt idx="25">
                  <c:v>-1.2703225</c:v>
                </c:pt>
                <c:pt idx="26">
                  <c:v>-1.2692425000000001</c:v>
                </c:pt>
                <c:pt idx="27">
                  <c:v>-1.2703175</c:v>
                </c:pt>
                <c:pt idx="28">
                  <c:v>-1.2690874999999999</c:v>
                </c:pt>
                <c:pt idx="29">
                  <c:v>-1.3387249999999999</c:v>
                </c:pt>
                <c:pt idx="30">
                  <c:v>-1.4294900000000001</c:v>
                </c:pt>
                <c:pt idx="31">
                  <c:v>-1.56348</c:v>
                </c:pt>
              </c:numCache>
            </c:numRef>
          </c:yVal>
          <c:smooth val="0"/>
        </c:ser>
        <c:ser>
          <c:idx val="1"/>
          <c:order val="1"/>
          <c:tx>
            <c:v>  linear regression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-10.4328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487936"/>
        <c:axId val="254488512"/>
      </c:scatterChart>
      <c:valAx>
        <c:axId val="254487936"/>
        <c:scaling>
          <c:orientation val="minMax"/>
          <c:max val="-0.60000000000000009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Two-Point TEP [</a:t>
                </a:r>
                <a:r>
                  <a:rPr lang="el-GR" b="0"/>
                  <a:t>μ</a:t>
                </a:r>
                <a:r>
                  <a:rPr lang="en-US" b="0"/>
                  <a:t>V/°C]</a:t>
                </a:r>
              </a:p>
            </c:rich>
          </c:tx>
          <c:layout>
            <c:manualLayout>
              <c:xMode val="edge"/>
              <c:yMode val="edge"/>
              <c:x val="0.3823468941382327"/>
              <c:y val="0.91349206349206336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54488512"/>
        <c:crossesAt val="-10"/>
        <c:crossBetween val="midCat"/>
        <c:majorUnit val="0.2"/>
      </c:valAx>
      <c:valAx>
        <c:axId val="254488512"/>
        <c:scaling>
          <c:orientation val="minMax"/>
          <c:max val="-0.60000000000000009"/>
          <c:min val="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Four-Point TEP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0.19461317335333086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54487936"/>
        <c:crossesAt val="-2"/>
        <c:crossBetween val="midCat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1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2"/>
        <c:delete val="1"/>
      </c:legendEntry>
      <c:layout>
        <c:manualLayout>
          <c:xMode val="edge"/>
          <c:yMode val="edge"/>
          <c:x val="0.18169050743657042"/>
          <c:y val="6.1621984751906014E-2"/>
          <c:w val="0.32119553805774276"/>
          <c:h val="0.15204036995375578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95454545454544"/>
          <c:y val="5.6250273403324585E-2"/>
          <c:w val="0.77548928258967631"/>
          <c:h val="0.77111083770778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'combined susceptibility data'!$A$24</c:f>
              <c:strCache>
                <c:ptCount val="1"/>
                <c:pt idx="0">
                  <c:v> 304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'combined susceptibility data'!$F$24:$F$31</c:f>
                <c:numCache>
                  <c:formatCode>General</c:formatCode>
                  <c:ptCount val="8"/>
                  <c:pt idx="0">
                    <c:v>8.6325815406000025E-2</c:v>
                  </c:pt>
                  <c:pt idx="1">
                    <c:v>0.23896577543600012</c:v>
                  </c:pt>
                  <c:pt idx="2">
                    <c:v>0.37702875312799977</c:v>
                  </c:pt>
                  <c:pt idx="3">
                    <c:v>0.90881098983200015</c:v>
                  </c:pt>
                  <c:pt idx="4">
                    <c:v>2.4024317097259678</c:v>
                  </c:pt>
                  <c:pt idx="5">
                    <c:v>2.987959499893968</c:v>
                  </c:pt>
                  <c:pt idx="6">
                    <c:v>1.9150323482000005</c:v>
                  </c:pt>
                  <c:pt idx="7">
                    <c:v>2.6005045302080001</c:v>
                  </c:pt>
                </c:numCache>
              </c:numRef>
            </c:plus>
            <c:minus>
              <c:numRef>
                <c:f>'combined susceptibility data'!$E$24:$E$31</c:f>
                <c:numCache>
                  <c:formatCode>General</c:formatCode>
                  <c:ptCount val="8"/>
                  <c:pt idx="0">
                    <c:v>3.4830197393999986E-2</c:v>
                  </c:pt>
                  <c:pt idx="1">
                    <c:v>0.17690056896399997</c:v>
                  </c:pt>
                  <c:pt idx="2">
                    <c:v>0.37676781967200013</c:v>
                  </c:pt>
                  <c:pt idx="3">
                    <c:v>0.53116260566799978</c:v>
                  </c:pt>
                  <c:pt idx="4">
                    <c:v>0.97139690437403103</c:v>
                  </c:pt>
                  <c:pt idx="5">
                    <c:v>1.6068342677060317</c:v>
                  </c:pt>
                  <c:pt idx="6">
                    <c:v>1.3712759278</c:v>
                  </c:pt>
                  <c:pt idx="7">
                    <c:v>1.4494647541920003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'combined susceptibility data'!$H$24:$H$31</c:f>
                <c:numCache>
                  <c:formatCode>General</c:formatCode>
                  <c:ptCount val="8"/>
                  <c:pt idx="0">
                    <c:v>4.8696146378719732E-2</c:v>
                  </c:pt>
                  <c:pt idx="1">
                    <c:v>6.2666983409621152E-2</c:v>
                  </c:pt>
                  <c:pt idx="2">
                    <c:v>5.2889506587788258E-2</c:v>
                  </c:pt>
                  <c:pt idx="3">
                    <c:v>5.1746943220107935E-2</c:v>
                  </c:pt>
                  <c:pt idx="4">
                    <c:v>5.3891326451551667E-2</c:v>
                  </c:pt>
                  <c:pt idx="5">
                    <c:v>6.9203340773813363E-2</c:v>
                  </c:pt>
                  <c:pt idx="6">
                    <c:v>6.2776288670241473E-2</c:v>
                  </c:pt>
                  <c:pt idx="7">
                    <c:v>7.0887781117964746E-2</c:v>
                  </c:pt>
                </c:numCache>
              </c:numRef>
            </c:plus>
            <c:minus>
              <c:numRef>
                <c:f>'combined susceptibility data'!$H$24:$H$31</c:f>
                <c:numCache>
                  <c:formatCode>General</c:formatCode>
                  <c:ptCount val="8"/>
                  <c:pt idx="0">
                    <c:v>4.8696146378719732E-2</c:v>
                  </c:pt>
                  <c:pt idx="1">
                    <c:v>6.2666983409621152E-2</c:v>
                  </c:pt>
                  <c:pt idx="2">
                    <c:v>5.2889506587788258E-2</c:v>
                  </c:pt>
                  <c:pt idx="3">
                    <c:v>5.1746943220107935E-2</c:v>
                  </c:pt>
                  <c:pt idx="4">
                    <c:v>5.3891326451551667E-2</c:v>
                  </c:pt>
                  <c:pt idx="5">
                    <c:v>6.9203340773813363E-2</c:v>
                  </c:pt>
                  <c:pt idx="6">
                    <c:v>6.2776288670241473E-2</c:v>
                  </c:pt>
                  <c:pt idx="7">
                    <c:v>7.0887781117964746E-2</c:v>
                  </c:pt>
                </c:numCache>
              </c:numRef>
            </c:minus>
            <c:spPr>
              <a:ln w="12700">
                <a:solidFill>
                  <a:srgbClr val="FF0000"/>
                </a:solidFill>
              </a:ln>
            </c:spPr>
          </c:errBars>
          <c:xVal>
            <c:numRef>
              <c:f>'combined susceptibility data'!$G$24:$G$31</c:f>
              <c:numCache>
                <c:formatCode>0.000</c:formatCode>
                <c:ptCount val="8"/>
                <c:pt idx="0">
                  <c:v>-1.5468798221907216</c:v>
                </c:pt>
                <c:pt idx="1">
                  <c:v>-1.3222347887113401</c:v>
                </c:pt>
                <c:pt idx="2">
                  <c:v>-1.2156674562371137</c:v>
                </c:pt>
                <c:pt idx="3">
                  <c:v>-1.2491476443814435</c:v>
                </c:pt>
                <c:pt idx="4">
                  <c:v>-1.0040783943814433</c:v>
                </c:pt>
                <c:pt idx="5">
                  <c:v>-1.0229616943814432</c:v>
                </c:pt>
                <c:pt idx="6">
                  <c:v>-0.93008999438144335</c:v>
                </c:pt>
                <c:pt idx="7">
                  <c:v>-0.94700359438144333</c:v>
                </c:pt>
              </c:numCache>
            </c:numRef>
          </c:xVal>
          <c:yVal>
            <c:numRef>
              <c:f>'combined susceptibility data'!$D$24:$D$31</c:f>
              <c:numCache>
                <c:formatCode>0.000</c:formatCode>
                <c:ptCount val="8"/>
                <c:pt idx="0">
                  <c:v>0.11966039478799997</c:v>
                </c:pt>
                <c:pt idx="1">
                  <c:v>0.49606210752799995</c:v>
                </c:pt>
                <c:pt idx="2">
                  <c:v>1.3499831793440003</c:v>
                </c:pt>
                <c:pt idx="3">
                  <c:v>1.3705455667359996</c:v>
                </c:pt>
                <c:pt idx="4">
                  <c:v>3.4609623151480622</c:v>
                </c:pt>
                <c:pt idx="5">
                  <c:v>4.025810513812063</c:v>
                </c:pt>
                <c:pt idx="6">
                  <c:v>4.3109438781999998</c:v>
                </c:pt>
                <c:pt idx="7">
                  <c:v>4.0658653619840006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0A-4A32-81A7-3A4FAEBF6717}"/>
            </c:ext>
          </c:extLst>
        </c:ser>
        <c:ser>
          <c:idx val="1"/>
          <c:order val="1"/>
          <c:tx>
            <c:strRef>
              <c:f>'combined susceptibility data'!$A$32</c:f>
              <c:strCache>
                <c:ptCount val="1"/>
                <c:pt idx="0">
                  <c:v> 316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'combined susceptibility data'!$F$32:$F$39</c:f>
                <c:numCache>
                  <c:formatCode>General</c:formatCode>
                  <c:ptCount val="8"/>
                  <c:pt idx="0">
                    <c:v>1.6744710810000001E-2</c:v>
                  </c:pt>
                  <c:pt idx="1">
                    <c:v>1.6470183158000001E-2</c:v>
                  </c:pt>
                  <c:pt idx="2">
                    <c:v>1.6603427860000006E-2</c:v>
                  </c:pt>
                  <c:pt idx="3">
                    <c:v>4.3932024035999995E-2</c:v>
                  </c:pt>
                  <c:pt idx="4">
                    <c:v>2.4682421701999985E-2</c:v>
                  </c:pt>
                  <c:pt idx="5">
                    <c:v>3.3103116202000002E-2</c:v>
                  </c:pt>
                  <c:pt idx="6">
                    <c:v>2.9141717435999998E-2</c:v>
                  </c:pt>
                  <c:pt idx="7">
                    <c:v>0.19928239601199996</c:v>
                  </c:pt>
                </c:numCache>
              </c:numRef>
            </c:plus>
            <c:minus>
              <c:numRef>
                <c:f>'combined susceptibility data'!$E$32:$E$39</c:f>
                <c:numCache>
                  <c:formatCode>General</c:formatCode>
                  <c:ptCount val="8"/>
                  <c:pt idx="0">
                    <c:v>1.375895949E-2</c:v>
                  </c:pt>
                  <c:pt idx="1">
                    <c:v>1.0160543241999999E-2</c:v>
                  </c:pt>
                  <c:pt idx="2">
                    <c:v>1.6230469639999995E-2</c:v>
                  </c:pt>
                  <c:pt idx="3">
                    <c:v>1.6101764864000001E-2</c:v>
                  </c:pt>
                  <c:pt idx="4">
                    <c:v>1.3717551098000009E-2</c:v>
                  </c:pt>
                  <c:pt idx="5">
                    <c:v>2.1756945697999991E-2</c:v>
                  </c:pt>
                  <c:pt idx="6">
                    <c:v>1.3791216563999998E-2</c:v>
                  </c:pt>
                  <c:pt idx="7">
                    <c:v>0.10556871208800002</c:v>
                  </c:pt>
                </c:numCache>
              </c:numRef>
            </c:minus>
            <c:spPr>
              <a:ln w="12700">
                <a:solidFill>
                  <a:srgbClr val="0066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'combined susceptibility data'!$H$32:$H$39</c:f>
                <c:numCache>
                  <c:formatCode>General</c:formatCode>
                  <c:ptCount val="8"/>
                  <c:pt idx="1">
                    <c:v>4.4970934161692254E-2</c:v>
                  </c:pt>
                  <c:pt idx="2">
                    <c:v>4.4032299839362334E-2</c:v>
                  </c:pt>
                  <c:pt idx="3">
                    <c:v>4.429670203226807E-2</c:v>
                  </c:pt>
                  <c:pt idx="4">
                    <c:v>4.6025718605734428E-2</c:v>
                  </c:pt>
                  <c:pt idx="5">
                    <c:v>4.5015891068796006E-2</c:v>
                  </c:pt>
                  <c:pt idx="6">
                    <c:v>4.4559616258455836E-2</c:v>
                  </c:pt>
                  <c:pt idx="7">
                    <c:v>4.5049648981447012E-2</c:v>
                  </c:pt>
                </c:numCache>
              </c:numRef>
            </c:plus>
            <c:minus>
              <c:numRef>
                <c:f>'combined susceptibility data'!$H$32:$H$39</c:f>
                <c:numCache>
                  <c:formatCode>General</c:formatCode>
                  <c:ptCount val="8"/>
                  <c:pt idx="1">
                    <c:v>4.4970934161692254E-2</c:v>
                  </c:pt>
                  <c:pt idx="2">
                    <c:v>4.4032299839362334E-2</c:v>
                  </c:pt>
                  <c:pt idx="3">
                    <c:v>4.429670203226807E-2</c:v>
                  </c:pt>
                  <c:pt idx="4">
                    <c:v>4.6025718605734428E-2</c:v>
                  </c:pt>
                  <c:pt idx="5">
                    <c:v>4.5015891068796006E-2</c:v>
                  </c:pt>
                  <c:pt idx="6">
                    <c:v>4.4559616258455836E-2</c:v>
                  </c:pt>
                  <c:pt idx="7">
                    <c:v>4.5049648981447012E-2</c:v>
                  </c:pt>
                </c:numCache>
              </c:numRef>
            </c:minus>
            <c:spPr>
              <a:ln w="12700">
                <a:solidFill>
                  <a:srgbClr val="006600"/>
                </a:solidFill>
              </a:ln>
            </c:spPr>
          </c:errBars>
          <c:xVal>
            <c:numRef>
              <c:f>'combined susceptibility data'!$G$32:$G$39</c:f>
              <c:numCache>
                <c:formatCode>0.000</c:formatCode>
                <c:ptCount val="8"/>
                <c:pt idx="1">
                  <c:v>-1.5729096899999999</c:v>
                </c:pt>
                <c:pt idx="2">
                  <c:v>-1.6396927399999999</c:v>
                </c:pt>
                <c:pt idx="3">
                  <c:v>-1.6653341899999998</c:v>
                </c:pt>
                <c:pt idx="4">
                  <c:v>-1.6760890399999999</c:v>
                </c:pt>
                <c:pt idx="5">
                  <c:v>-1.66708674</c:v>
                </c:pt>
                <c:pt idx="6">
                  <c:v>-1.6865211399999998</c:v>
                </c:pt>
                <c:pt idx="7">
                  <c:v>-1.64494264</c:v>
                </c:pt>
              </c:numCache>
            </c:numRef>
          </c:xVal>
          <c:yVal>
            <c:numRef>
              <c:f>'combined susceptibility data'!$D$32:$D$39</c:f>
              <c:numCache>
                <c:formatCode>0.000</c:formatCode>
                <c:ptCount val="8"/>
                <c:pt idx="0">
                  <c:v>3.9281883980000001E-2</c:v>
                </c:pt>
                <c:pt idx="1">
                  <c:v>3.6394264083999997E-2</c:v>
                </c:pt>
                <c:pt idx="2">
                  <c:v>4.4224904279999991E-2</c:v>
                </c:pt>
                <c:pt idx="3">
                  <c:v>4.8276707327999997E-2</c:v>
                </c:pt>
                <c:pt idx="4">
                  <c:v>4.7181102196000017E-2</c:v>
                </c:pt>
                <c:pt idx="5">
                  <c:v>6.2047617995999983E-2</c:v>
                </c:pt>
                <c:pt idx="6">
                  <c:v>3.9952571527999997E-2</c:v>
                </c:pt>
                <c:pt idx="7">
                  <c:v>0.24726279057600004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'combined susceptibility data'!$A$40</c:f>
              <c:strCache>
                <c:ptCount val="1"/>
                <c:pt idx="0">
                  <c:v> 347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'combined susceptibility data'!$F$40:$F$47</c:f>
                <c:numCache>
                  <c:formatCode>General</c:formatCode>
                  <c:ptCount val="8"/>
                  <c:pt idx="0">
                    <c:v>1.0543332685999995E-2</c:v>
                  </c:pt>
                  <c:pt idx="1">
                    <c:v>0.33236759413199995</c:v>
                  </c:pt>
                  <c:pt idx="2">
                    <c:v>0.75435910840800002</c:v>
                  </c:pt>
                  <c:pt idx="3">
                    <c:v>0.67032039340200011</c:v>
                  </c:pt>
                  <c:pt idx="4">
                    <c:v>0.59790796232800014</c:v>
                  </c:pt>
                  <c:pt idx="5">
                    <c:v>0.6682385616819998</c:v>
                  </c:pt>
                  <c:pt idx="6">
                    <c:v>2.6232333756580006</c:v>
                  </c:pt>
                  <c:pt idx="7">
                    <c:v>2.8145521012940011</c:v>
                  </c:pt>
                </c:numCache>
              </c:numRef>
            </c:plus>
            <c:minus>
              <c:numRef>
                <c:f>'combined susceptibility data'!$E$40:$E$47</c:f>
                <c:numCache>
                  <c:formatCode>General</c:formatCode>
                  <c:ptCount val="8"/>
                  <c:pt idx="0">
                    <c:v>5.2849589140000026E-3</c:v>
                  </c:pt>
                  <c:pt idx="1">
                    <c:v>8.7825021767999986E-2</c:v>
                  </c:pt>
                  <c:pt idx="2">
                    <c:v>0.28478421589199998</c:v>
                  </c:pt>
                  <c:pt idx="3">
                    <c:v>0.28016005859799997</c:v>
                  </c:pt>
                  <c:pt idx="4">
                    <c:v>0.27301457457200001</c:v>
                  </c:pt>
                  <c:pt idx="5">
                    <c:v>0.31839442631800019</c:v>
                  </c:pt>
                  <c:pt idx="6">
                    <c:v>1.2521248414419996</c:v>
                  </c:pt>
                  <c:pt idx="7">
                    <c:v>2.3377382507059998</c:v>
                  </c:pt>
                </c:numCache>
              </c:numRef>
            </c:minus>
            <c:spPr>
              <a:ln w="12700">
                <a:solidFill>
                  <a:srgbClr val="0000F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'combined susceptibility data'!$H$40:$H$47</c:f>
                <c:numCache>
                  <c:formatCode>General</c:formatCode>
                  <c:ptCount val="8"/>
                  <c:pt idx="1">
                    <c:v>5.2992038074557893E-2</c:v>
                  </c:pt>
                  <c:pt idx="2">
                    <c:v>5.7860470433655428E-2</c:v>
                  </c:pt>
                  <c:pt idx="3">
                    <c:v>5.3891631527305514E-2</c:v>
                  </c:pt>
                  <c:pt idx="4">
                    <c:v>5.530510150112404E-2</c:v>
                  </c:pt>
                  <c:pt idx="5">
                    <c:v>6.0962830045594767E-2</c:v>
                  </c:pt>
                  <c:pt idx="6">
                    <c:v>5.8429920323968321E-2</c:v>
                  </c:pt>
                  <c:pt idx="7">
                    <c:v>6.9044697753898737E-2</c:v>
                  </c:pt>
                </c:numCache>
              </c:numRef>
            </c:plus>
            <c:minus>
              <c:numRef>
                <c:f>'combined susceptibility data'!$H$40:$H$47</c:f>
                <c:numCache>
                  <c:formatCode>General</c:formatCode>
                  <c:ptCount val="8"/>
                  <c:pt idx="1">
                    <c:v>5.2992038074557893E-2</c:v>
                  </c:pt>
                  <c:pt idx="2">
                    <c:v>5.7860470433655428E-2</c:v>
                  </c:pt>
                  <c:pt idx="3">
                    <c:v>5.3891631527305514E-2</c:v>
                  </c:pt>
                  <c:pt idx="4">
                    <c:v>5.530510150112404E-2</c:v>
                  </c:pt>
                  <c:pt idx="5">
                    <c:v>6.0962830045594767E-2</c:v>
                  </c:pt>
                  <c:pt idx="6">
                    <c:v>5.8429920323968321E-2</c:v>
                  </c:pt>
                  <c:pt idx="7">
                    <c:v>6.9044697753898737E-2</c:v>
                  </c:pt>
                </c:numCache>
              </c:numRef>
            </c:minus>
            <c:spPr>
              <a:ln w="12700">
                <a:solidFill>
                  <a:srgbClr val="0000FF"/>
                </a:solidFill>
              </a:ln>
            </c:spPr>
          </c:errBars>
          <c:xVal>
            <c:numRef>
              <c:f>'combined susceptibility data'!$G$40:$G$47</c:f>
              <c:numCache>
                <c:formatCode>0.000</c:formatCode>
                <c:ptCount val="8"/>
                <c:pt idx="1">
                  <c:v>-1.3639223399999998</c:v>
                </c:pt>
                <c:pt idx="2">
                  <c:v>-1.28596654</c:v>
                </c:pt>
                <c:pt idx="3">
                  <c:v>-1.2739147689473684</c:v>
                </c:pt>
                <c:pt idx="4">
                  <c:v>-1.2878991399999997</c:v>
                </c:pt>
                <c:pt idx="5">
                  <c:v>-1.26945234</c:v>
                </c:pt>
                <c:pt idx="6">
                  <c:v>-1.1003596066666668</c:v>
                </c:pt>
                <c:pt idx="7">
                  <c:v>-0.82215578999999994</c:v>
                </c:pt>
              </c:numCache>
            </c:numRef>
          </c:xVal>
          <c:yVal>
            <c:numRef>
              <c:f>'combined susceptibility data'!$D$40:$D$47</c:f>
              <c:numCache>
                <c:formatCode>0.000</c:formatCode>
                <c:ptCount val="8"/>
                <c:pt idx="0">
                  <c:v>2.1730852228000003E-2</c:v>
                </c:pt>
                <c:pt idx="1">
                  <c:v>0.34044641813599996</c:v>
                </c:pt>
                <c:pt idx="2">
                  <c:v>1.014285796784</c:v>
                </c:pt>
                <c:pt idx="3">
                  <c:v>1.109214667796</c:v>
                </c:pt>
                <c:pt idx="4">
                  <c:v>0.89150880674400002</c:v>
                </c:pt>
                <c:pt idx="5">
                  <c:v>1.0313207680360004</c:v>
                </c:pt>
                <c:pt idx="6">
                  <c:v>3.1394570062839993</c:v>
                </c:pt>
                <c:pt idx="7">
                  <c:v>6.3907853080120001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'combined susceptibility data'!$A$48</c:f>
              <c:strCache>
                <c:ptCount val="1"/>
                <c:pt idx="0">
                  <c:v>  A286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'combined susceptibility data'!$F$48:$F$55</c:f>
                <c:numCache>
                  <c:formatCode>General</c:formatCode>
                  <c:ptCount val="8"/>
                  <c:pt idx="0">
                    <c:v>2E-3</c:v>
                  </c:pt>
                  <c:pt idx="1">
                    <c:v>2E-3</c:v>
                  </c:pt>
                  <c:pt idx="2">
                    <c:v>2E-3</c:v>
                  </c:pt>
                  <c:pt idx="3">
                    <c:v>2E-3</c:v>
                  </c:pt>
                  <c:pt idx="4">
                    <c:v>2E-3</c:v>
                  </c:pt>
                  <c:pt idx="5">
                    <c:v>2E-3</c:v>
                  </c:pt>
                  <c:pt idx="6">
                    <c:v>2E-3</c:v>
                  </c:pt>
                  <c:pt idx="7">
                    <c:v>2E-3</c:v>
                  </c:pt>
                </c:numCache>
              </c:numRef>
            </c:plus>
            <c:minus>
              <c:numRef>
                <c:f>'combined susceptibility data'!$E$48:$E$55</c:f>
                <c:numCache>
                  <c:formatCode>General</c:formatCode>
                  <c:ptCount val="8"/>
                  <c:pt idx="0">
                    <c:v>2E-3</c:v>
                  </c:pt>
                  <c:pt idx="1">
                    <c:v>2E-3</c:v>
                  </c:pt>
                  <c:pt idx="2">
                    <c:v>2E-3</c:v>
                  </c:pt>
                  <c:pt idx="3">
                    <c:v>2E-3</c:v>
                  </c:pt>
                  <c:pt idx="4">
                    <c:v>2E-3</c:v>
                  </c:pt>
                  <c:pt idx="5">
                    <c:v>2E-3</c:v>
                  </c:pt>
                  <c:pt idx="6">
                    <c:v>2E-3</c:v>
                  </c:pt>
                  <c:pt idx="7">
                    <c:v>2E-3</c:v>
                  </c:pt>
                </c:numCache>
              </c:numRef>
            </c:minus>
            <c:spPr>
              <a:ln w="12700">
                <a:solidFill>
                  <a:srgbClr val="FF00F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'combined susceptibility data'!$H$48:$H$55</c:f>
                <c:numCache>
                  <c:formatCode>General</c:formatCode>
                  <c:ptCount val="8"/>
                  <c:pt idx="0">
                    <c:v>4.5480357814750093E-2</c:v>
                  </c:pt>
                  <c:pt idx="1">
                    <c:v>4.5289182994952965E-2</c:v>
                  </c:pt>
                  <c:pt idx="2">
                    <c:v>4.6240031516656094E-2</c:v>
                  </c:pt>
                  <c:pt idx="3">
                    <c:v>4.5267623184509893E-2</c:v>
                  </c:pt>
                  <c:pt idx="4">
                    <c:v>4.5317822525155108E-2</c:v>
                  </c:pt>
                  <c:pt idx="5">
                    <c:v>4.5041222813653171E-2</c:v>
                  </c:pt>
                  <c:pt idx="6">
                    <c:v>4.6509252339295572E-2</c:v>
                  </c:pt>
                  <c:pt idx="7">
                    <c:v>4.6784817645886191E-2</c:v>
                  </c:pt>
                </c:numCache>
              </c:numRef>
            </c:plus>
            <c:minus>
              <c:numRef>
                <c:f>'combined susceptibility data'!$H$48:$H$55</c:f>
                <c:numCache>
                  <c:formatCode>General</c:formatCode>
                  <c:ptCount val="8"/>
                  <c:pt idx="0">
                    <c:v>4.5480357814750093E-2</c:v>
                  </c:pt>
                  <c:pt idx="1">
                    <c:v>4.5289182994952965E-2</c:v>
                  </c:pt>
                  <c:pt idx="2">
                    <c:v>4.6240031516656094E-2</c:v>
                  </c:pt>
                  <c:pt idx="3">
                    <c:v>4.5267623184509893E-2</c:v>
                  </c:pt>
                  <c:pt idx="4">
                    <c:v>4.5317822525155108E-2</c:v>
                  </c:pt>
                  <c:pt idx="5">
                    <c:v>4.5041222813653171E-2</c:v>
                  </c:pt>
                  <c:pt idx="6">
                    <c:v>4.6509252339295572E-2</c:v>
                  </c:pt>
                  <c:pt idx="7">
                    <c:v>4.6784817645886191E-2</c:v>
                  </c:pt>
                </c:numCache>
              </c:numRef>
            </c:minus>
            <c:spPr>
              <a:ln w="12700">
                <a:solidFill>
                  <a:srgbClr val="FF00FF"/>
                </a:solidFill>
              </a:ln>
            </c:spPr>
          </c:errBars>
          <c:xVal>
            <c:numRef>
              <c:f>'combined susceptibility data'!$G$48:$G$55</c:f>
              <c:numCache>
                <c:formatCode>0.000</c:formatCode>
                <c:ptCount val="8"/>
                <c:pt idx="0">
                  <c:v>-1.32777564</c:v>
                </c:pt>
                <c:pt idx="1">
                  <c:v>-1.2529731900000001</c:v>
                </c:pt>
                <c:pt idx="2">
                  <c:v>-1.2496947899999999</c:v>
                </c:pt>
                <c:pt idx="3">
                  <c:v>-1.2382309005263157</c:v>
                </c:pt>
                <c:pt idx="4">
                  <c:v>-1.2392516899999999</c:v>
                </c:pt>
                <c:pt idx="5">
                  <c:v>-1.2889384399999999</c:v>
                </c:pt>
                <c:pt idx="6">
                  <c:v>-1.37124734</c:v>
                </c:pt>
                <c:pt idx="7">
                  <c:v>-1.4656767399999997</c:v>
                </c:pt>
              </c:numCache>
            </c:numRef>
          </c:xVal>
          <c:yVal>
            <c:numRef>
              <c:f>'combined susceptibility data'!$D$48:$D$55</c:f>
              <c:numCache>
                <c:formatCode>0.000</c:formatCode>
                <c:ptCount val="8"/>
                <c:pt idx="0">
                  <c:v>9.9294512386234116E-3</c:v>
                </c:pt>
                <c:pt idx="1">
                  <c:v>9.9534494729045433E-3</c:v>
                </c:pt>
                <c:pt idx="2">
                  <c:v>9.315678216402952E-3</c:v>
                </c:pt>
                <c:pt idx="3">
                  <c:v>9.2245940090177492E-3</c:v>
                </c:pt>
                <c:pt idx="4">
                  <c:v>9.1366004833202657E-3</c:v>
                </c:pt>
                <c:pt idx="5">
                  <c:v>9.3927634537908297E-3</c:v>
                </c:pt>
                <c:pt idx="6">
                  <c:v>9.8954537400584748E-3</c:v>
                </c:pt>
                <c:pt idx="7">
                  <c:v>1.0347056876076137E-2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35552"/>
        <c:axId val="178823168"/>
      </c:scatterChart>
      <c:valAx>
        <c:axId val="170335552"/>
        <c:scaling>
          <c:orientation val="minMax"/>
          <c:max val="-0.60000000000000009"/>
          <c:min val="-2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TEP [</a:t>
                </a:r>
                <a:r>
                  <a:rPr lang="el-GR"/>
                  <a:t>μ</a:t>
                </a:r>
                <a:r>
                  <a:rPr lang="en-US"/>
                  <a:t>V/°C]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8823168"/>
        <c:crossesAt val="1.0000000000000002E-3"/>
        <c:crossBetween val="midCat"/>
        <c:majorUnit val="0.2"/>
      </c:valAx>
      <c:valAx>
        <c:axId val="178823168"/>
        <c:scaling>
          <c:logBase val="10"/>
          <c:orientation val="minMax"/>
          <c:max val="10"/>
          <c:min val="1.0000000000000002E-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Magnetic Susceptibility</a:t>
                </a:r>
              </a:p>
            </c:rich>
          </c:tx>
          <c:layout>
            <c:manualLayout>
              <c:xMode val="edge"/>
              <c:yMode val="edge"/>
              <c:x val="1.7424321959755032E-2"/>
              <c:y val="0.19697662792150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0335552"/>
        <c:crossesAt val="-10"/>
        <c:crossBetween val="midCat"/>
        <c:maj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1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FF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1841003937007874"/>
          <c:y val="7.5095613048368967E-2"/>
          <c:w val="0.14219975343991093"/>
          <c:h val="0.25123922009748784"/>
        </c:manualLayout>
      </c:layout>
      <c:overlay val="0"/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95454545454544"/>
          <c:y val="5.6250273403324585E-2"/>
          <c:w val="0.77548928258967631"/>
          <c:h val="0.77111083770778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'combined susceptibility data'!$A$24</c:f>
              <c:strCache>
                <c:ptCount val="1"/>
                <c:pt idx="0">
                  <c:v> 304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'combined susceptibility data'!$F$24:$F$31</c:f>
                <c:numCache>
                  <c:formatCode>General</c:formatCode>
                  <c:ptCount val="8"/>
                  <c:pt idx="0">
                    <c:v>8.6325815406000025E-2</c:v>
                  </c:pt>
                  <c:pt idx="1">
                    <c:v>0.23896577543600012</c:v>
                  </c:pt>
                  <c:pt idx="2">
                    <c:v>0.37702875312799977</c:v>
                  </c:pt>
                  <c:pt idx="3">
                    <c:v>0.90881098983200015</c:v>
                  </c:pt>
                  <c:pt idx="4">
                    <c:v>2.4024317097259678</c:v>
                  </c:pt>
                  <c:pt idx="5">
                    <c:v>2.987959499893968</c:v>
                  </c:pt>
                  <c:pt idx="6">
                    <c:v>1.9150323482000005</c:v>
                  </c:pt>
                  <c:pt idx="7">
                    <c:v>2.6005045302080001</c:v>
                  </c:pt>
                </c:numCache>
              </c:numRef>
            </c:plus>
            <c:minus>
              <c:numRef>
                <c:f>'combined susceptibility data'!$E$24:$E$31</c:f>
                <c:numCache>
                  <c:formatCode>General</c:formatCode>
                  <c:ptCount val="8"/>
                  <c:pt idx="0">
                    <c:v>3.4830197393999986E-2</c:v>
                  </c:pt>
                  <c:pt idx="1">
                    <c:v>0.17690056896399997</c:v>
                  </c:pt>
                  <c:pt idx="2">
                    <c:v>0.37676781967200013</c:v>
                  </c:pt>
                  <c:pt idx="3">
                    <c:v>0.53116260566799978</c:v>
                  </c:pt>
                  <c:pt idx="4">
                    <c:v>0.97139690437403103</c:v>
                  </c:pt>
                  <c:pt idx="5">
                    <c:v>1.6068342677060317</c:v>
                  </c:pt>
                  <c:pt idx="6">
                    <c:v>1.3712759278</c:v>
                  </c:pt>
                  <c:pt idx="7">
                    <c:v>1.4494647541920003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'combined susceptibility data'!$B$24:$B$31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</c:numCache>
            </c:numRef>
          </c:xVal>
          <c:yVal>
            <c:numRef>
              <c:f>'combined susceptibility data'!$D$24:$D$31</c:f>
              <c:numCache>
                <c:formatCode>0.000</c:formatCode>
                <c:ptCount val="8"/>
                <c:pt idx="0">
                  <c:v>0.11966039478799997</c:v>
                </c:pt>
                <c:pt idx="1">
                  <c:v>0.49606210752799995</c:v>
                </c:pt>
                <c:pt idx="2">
                  <c:v>1.3499831793440003</c:v>
                </c:pt>
                <c:pt idx="3">
                  <c:v>1.3705455667359996</c:v>
                </c:pt>
                <c:pt idx="4">
                  <c:v>3.4609623151480622</c:v>
                </c:pt>
                <c:pt idx="5">
                  <c:v>4.025810513812063</c:v>
                </c:pt>
                <c:pt idx="6">
                  <c:v>4.3109438781999998</c:v>
                </c:pt>
                <c:pt idx="7">
                  <c:v>4.0658653619840006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0A-4A32-81A7-3A4FAEBF6717}"/>
            </c:ext>
          </c:extLst>
        </c:ser>
        <c:ser>
          <c:idx val="1"/>
          <c:order val="1"/>
          <c:tx>
            <c:strRef>
              <c:f>'combined susceptibility data'!$A$32</c:f>
              <c:strCache>
                <c:ptCount val="1"/>
                <c:pt idx="0">
                  <c:v> 316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'combined susceptibility data'!$F$32:$F$39</c:f>
                <c:numCache>
                  <c:formatCode>General</c:formatCode>
                  <c:ptCount val="8"/>
                  <c:pt idx="0">
                    <c:v>1.6744710810000001E-2</c:v>
                  </c:pt>
                  <c:pt idx="1">
                    <c:v>1.6470183158000001E-2</c:v>
                  </c:pt>
                  <c:pt idx="2">
                    <c:v>1.6603427860000006E-2</c:v>
                  </c:pt>
                  <c:pt idx="3">
                    <c:v>4.3932024035999995E-2</c:v>
                  </c:pt>
                  <c:pt idx="4">
                    <c:v>2.4682421701999985E-2</c:v>
                  </c:pt>
                  <c:pt idx="5">
                    <c:v>3.3103116202000002E-2</c:v>
                  </c:pt>
                  <c:pt idx="6">
                    <c:v>2.9141717435999998E-2</c:v>
                  </c:pt>
                  <c:pt idx="7">
                    <c:v>0.19928239601199996</c:v>
                  </c:pt>
                </c:numCache>
              </c:numRef>
            </c:plus>
            <c:minus>
              <c:numRef>
                <c:f>'combined susceptibility data'!$E$32:$E$39</c:f>
                <c:numCache>
                  <c:formatCode>General</c:formatCode>
                  <c:ptCount val="8"/>
                  <c:pt idx="0">
                    <c:v>1.375895949E-2</c:v>
                  </c:pt>
                  <c:pt idx="1">
                    <c:v>1.0160543241999999E-2</c:v>
                  </c:pt>
                  <c:pt idx="2">
                    <c:v>1.6230469639999995E-2</c:v>
                  </c:pt>
                  <c:pt idx="3">
                    <c:v>1.6101764864000001E-2</c:v>
                  </c:pt>
                  <c:pt idx="4">
                    <c:v>1.3717551098000009E-2</c:v>
                  </c:pt>
                  <c:pt idx="5">
                    <c:v>2.1756945697999991E-2</c:v>
                  </c:pt>
                  <c:pt idx="6">
                    <c:v>1.3791216563999998E-2</c:v>
                  </c:pt>
                  <c:pt idx="7">
                    <c:v>0.10556871208800002</c:v>
                  </c:pt>
                </c:numCache>
              </c:numRef>
            </c:minus>
            <c:spPr>
              <a:ln w="15875">
                <a:solidFill>
                  <a:srgbClr val="006600"/>
                </a:solidFill>
              </a:ln>
            </c:spPr>
          </c:errBars>
          <c:xVal>
            <c:numRef>
              <c:f>'combined susceptibility data'!$B$32:$B$39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80</c:v>
                </c:pt>
              </c:numCache>
            </c:numRef>
          </c:xVal>
          <c:yVal>
            <c:numRef>
              <c:f>'combined susceptibility data'!$D$32:$D$39</c:f>
              <c:numCache>
                <c:formatCode>0.000</c:formatCode>
                <c:ptCount val="8"/>
                <c:pt idx="0">
                  <c:v>3.9281883980000001E-2</c:v>
                </c:pt>
                <c:pt idx="1">
                  <c:v>3.6394264083999997E-2</c:v>
                </c:pt>
                <c:pt idx="2">
                  <c:v>4.4224904279999991E-2</c:v>
                </c:pt>
                <c:pt idx="3">
                  <c:v>4.8276707327999997E-2</c:v>
                </c:pt>
                <c:pt idx="4">
                  <c:v>4.7181102196000017E-2</c:v>
                </c:pt>
                <c:pt idx="5">
                  <c:v>6.2047617995999983E-2</c:v>
                </c:pt>
                <c:pt idx="6">
                  <c:v>3.9952571527999997E-2</c:v>
                </c:pt>
                <c:pt idx="7">
                  <c:v>0.24726279057600004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'combined susceptibility data'!$A$40</c:f>
              <c:strCache>
                <c:ptCount val="1"/>
                <c:pt idx="0">
                  <c:v> 347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'combined susceptibility data'!$F$40:$F$47</c:f>
                <c:numCache>
                  <c:formatCode>General</c:formatCode>
                  <c:ptCount val="8"/>
                  <c:pt idx="0">
                    <c:v>1.0543332685999995E-2</c:v>
                  </c:pt>
                  <c:pt idx="1">
                    <c:v>0.33236759413199995</c:v>
                  </c:pt>
                  <c:pt idx="2">
                    <c:v>0.75435910840800002</c:v>
                  </c:pt>
                  <c:pt idx="3">
                    <c:v>0.67032039340200011</c:v>
                  </c:pt>
                  <c:pt idx="4">
                    <c:v>0.59790796232800014</c:v>
                  </c:pt>
                  <c:pt idx="5">
                    <c:v>0.6682385616819998</c:v>
                  </c:pt>
                  <c:pt idx="6">
                    <c:v>2.6232333756580006</c:v>
                  </c:pt>
                  <c:pt idx="7">
                    <c:v>2.8145521012940011</c:v>
                  </c:pt>
                </c:numCache>
              </c:numRef>
            </c:plus>
            <c:minus>
              <c:numRef>
                <c:f>'combined susceptibility data'!$E$40:$E$47</c:f>
                <c:numCache>
                  <c:formatCode>General</c:formatCode>
                  <c:ptCount val="8"/>
                  <c:pt idx="0">
                    <c:v>5.2849589140000026E-3</c:v>
                  </c:pt>
                  <c:pt idx="1">
                    <c:v>8.7825021767999986E-2</c:v>
                  </c:pt>
                  <c:pt idx="2">
                    <c:v>0.28478421589199998</c:v>
                  </c:pt>
                  <c:pt idx="3">
                    <c:v>0.28016005859799997</c:v>
                  </c:pt>
                  <c:pt idx="4">
                    <c:v>0.27301457457200001</c:v>
                  </c:pt>
                  <c:pt idx="5">
                    <c:v>0.31839442631800019</c:v>
                  </c:pt>
                  <c:pt idx="6">
                    <c:v>1.2521248414419996</c:v>
                  </c:pt>
                  <c:pt idx="7">
                    <c:v>2.3377382507059998</c:v>
                  </c:pt>
                </c:numCache>
              </c:numRef>
            </c:minus>
            <c:spPr>
              <a:ln w="15875">
                <a:solidFill>
                  <a:srgbClr val="0000FF"/>
                </a:solidFill>
              </a:ln>
            </c:spPr>
          </c:errBars>
          <c:xVal>
            <c:numRef>
              <c:f>'combined susceptibility data'!$B$40:$B$47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</c:numCache>
            </c:numRef>
          </c:xVal>
          <c:yVal>
            <c:numRef>
              <c:f>'combined susceptibility data'!$D$40:$D$47</c:f>
              <c:numCache>
                <c:formatCode>0.000</c:formatCode>
                <c:ptCount val="8"/>
                <c:pt idx="0">
                  <c:v>2.1730852228000003E-2</c:v>
                </c:pt>
                <c:pt idx="1">
                  <c:v>0.34044641813599996</c:v>
                </c:pt>
                <c:pt idx="2">
                  <c:v>1.014285796784</c:v>
                </c:pt>
                <c:pt idx="3">
                  <c:v>1.109214667796</c:v>
                </c:pt>
                <c:pt idx="4">
                  <c:v>0.89150880674400002</c:v>
                </c:pt>
                <c:pt idx="5">
                  <c:v>1.0313207680360004</c:v>
                </c:pt>
                <c:pt idx="6">
                  <c:v>3.1394570062839993</c:v>
                </c:pt>
                <c:pt idx="7">
                  <c:v>6.3907853080120001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'combined susceptibility data'!$A$48</c:f>
              <c:strCache>
                <c:ptCount val="1"/>
                <c:pt idx="0">
                  <c:v>  A286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'combined susceptibility data'!$F$48:$F$55</c:f>
                <c:numCache>
                  <c:formatCode>General</c:formatCode>
                  <c:ptCount val="8"/>
                  <c:pt idx="0">
                    <c:v>2E-3</c:v>
                  </c:pt>
                  <c:pt idx="1">
                    <c:v>2E-3</c:v>
                  </c:pt>
                  <c:pt idx="2">
                    <c:v>2E-3</c:v>
                  </c:pt>
                  <c:pt idx="3">
                    <c:v>2E-3</c:v>
                  </c:pt>
                  <c:pt idx="4">
                    <c:v>2E-3</c:v>
                  </c:pt>
                  <c:pt idx="5">
                    <c:v>2E-3</c:v>
                  </c:pt>
                  <c:pt idx="6">
                    <c:v>2E-3</c:v>
                  </c:pt>
                  <c:pt idx="7">
                    <c:v>2E-3</c:v>
                  </c:pt>
                </c:numCache>
              </c:numRef>
            </c:plus>
            <c:minus>
              <c:numRef>
                <c:f>'combined susceptibility data'!$E$48:$E$55</c:f>
                <c:numCache>
                  <c:formatCode>General</c:formatCode>
                  <c:ptCount val="8"/>
                  <c:pt idx="0">
                    <c:v>2E-3</c:v>
                  </c:pt>
                  <c:pt idx="1">
                    <c:v>2E-3</c:v>
                  </c:pt>
                  <c:pt idx="2">
                    <c:v>2E-3</c:v>
                  </c:pt>
                  <c:pt idx="3">
                    <c:v>2E-3</c:v>
                  </c:pt>
                  <c:pt idx="4">
                    <c:v>2E-3</c:v>
                  </c:pt>
                  <c:pt idx="5">
                    <c:v>2E-3</c:v>
                  </c:pt>
                  <c:pt idx="6">
                    <c:v>2E-3</c:v>
                  </c:pt>
                  <c:pt idx="7">
                    <c:v>2E-3</c:v>
                  </c:pt>
                </c:numCache>
              </c:numRef>
            </c:minus>
            <c:spPr>
              <a:ln w="15875">
                <a:solidFill>
                  <a:srgbClr val="FF00FF"/>
                </a:solidFill>
              </a:ln>
            </c:spPr>
          </c:errBars>
          <c:xVal>
            <c:numRef>
              <c:f>'combined susceptibility data'!$B$48:$B$55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</c:numCache>
            </c:numRef>
          </c:xVal>
          <c:yVal>
            <c:numRef>
              <c:f>'combined susceptibility data'!$D$48:$D$55</c:f>
              <c:numCache>
                <c:formatCode>0.000</c:formatCode>
                <c:ptCount val="8"/>
                <c:pt idx="0">
                  <c:v>9.9294512386234116E-3</c:v>
                </c:pt>
                <c:pt idx="1">
                  <c:v>9.9534494729045433E-3</c:v>
                </c:pt>
                <c:pt idx="2">
                  <c:v>9.315678216402952E-3</c:v>
                </c:pt>
                <c:pt idx="3">
                  <c:v>9.2245940090177492E-3</c:v>
                </c:pt>
                <c:pt idx="4">
                  <c:v>9.1366004833202657E-3</c:v>
                </c:pt>
                <c:pt idx="5">
                  <c:v>9.3927634537908297E-3</c:v>
                </c:pt>
                <c:pt idx="6">
                  <c:v>9.8954537400584748E-3</c:v>
                </c:pt>
                <c:pt idx="7">
                  <c:v>1.0347056876076137E-2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26048"/>
        <c:axId val="178826624"/>
      </c:scatterChart>
      <c:valAx>
        <c:axId val="178826048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Plastic Deformation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8826624"/>
        <c:crossesAt val="1.0000000000000002E-3"/>
        <c:crossBetween val="midCat"/>
        <c:majorUnit val="20"/>
      </c:valAx>
      <c:valAx>
        <c:axId val="178826624"/>
        <c:scaling>
          <c:logBase val="10"/>
          <c:orientation val="minMax"/>
          <c:max val="10"/>
          <c:min val="1.0000000000000002E-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Magnetic Susceptibility</a:t>
                </a:r>
              </a:p>
            </c:rich>
          </c:tx>
          <c:layout>
            <c:manualLayout>
              <c:xMode val="edge"/>
              <c:yMode val="edge"/>
              <c:x val="1.7424321959755032E-2"/>
              <c:y val="0.19697662792150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8826048"/>
        <c:crossesAt val="-10"/>
        <c:crossBetween val="midCat"/>
        <c:maj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1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FF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1841003937007874"/>
          <c:y val="7.5095613048368967E-2"/>
          <c:w val="0.14219975343991093"/>
          <c:h val="0.25123922009748784"/>
        </c:manualLayout>
      </c:layout>
      <c:overlay val="0"/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6</xdr:col>
      <xdr:colOff>523875</xdr:colOff>
      <xdr:row>19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</xdr:row>
      <xdr:rowOff>0</xdr:rowOff>
    </xdr:from>
    <xdr:to>
      <xdr:col>12</xdr:col>
      <xdr:colOff>523875</xdr:colOff>
      <xdr:row>19</xdr:row>
      <xdr:rowOff>0</xdr:rowOff>
    </xdr:to>
    <xdr:grpSp>
      <xdr:nvGrpSpPr>
        <xdr:cNvPr id="2" name="Group 1"/>
        <xdr:cNvGrpSpPr/>
      </xdr:nvGrpSpPr>
      <xdr:grpSpPr>
        <a:xfrm>
          <a:off x="5667375" y="600075"/>
          <a:ext cx="4572000" cy="3200400"/>
          <a:chOff x="5667375" y="600075"/>
          <a:chExt cx="4572000" cy="3200400"/>
        </a:xfrm>
      </xdr:grpSpPr>
      <xdr:graphicFrame macro="">
        <xdr:nvGraphicFramePr>
          <xdr:cNvPr id="23" name="Chart 22"/>
          <xdr:cNvGraphicFramePr>
            <a:graphicFrameLocks/>
          </xdr:cNvGraphicFramePr>
        </xdr:nvGraphicFramePr>
        <xdr:xfrm>
          <a:off x="5667375" y="600075"/>
          <a:ext cx="4572000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6" name="Freeform 5"/>
          <xdr:cNvSpPr/>
        </xdr:nvSpPr>
        <xdr:spPr>
          <a:xfrm>
            <a:off x="6415088" y="1262062"/>
            <a:ext cx="3524249" cy="812983"/>
          </a:xfrm>
          <a:custGeom>
            <a:avLst/>
            <a:gdLst>
              <a:gd name="connsiteX0" fmla="*/ 0 w 3548062"/>
              <a:gd name="connsiteY0" fmla="*/ 814388 h 820345"/>
              <a:gd name="connsiteX1" fmla="*/ 914400 w 3548062"/>
              <a:gd name="connsiteY1" fmla="*/ 814388 h 820345"/>
              <a:gd name="connsiteX2" fmla="*/ 1776412 w 3548062"/>
              <a:gd name="connsiteY2" fmla="*/ 752475 h 820345"/>
              <a:gd name="connsiteX3" fmla="*/ 2486025 w 3548062"/>
              <a:gd name="connsiteY3" fmla="*/ 219075 h 820345"/>
              <a:gd name="connsiteX4" fmla="*/ 3548062 w 3548062"/>
              <a:gd name="connsiteY4" fmla="*/ 0 h 820345"/>
              <a:gd name="connsiteX0" fmla="*/ 0 w 3548062"/>
              <a:gd name="connsiteY0" fmla="*/ 814388 h 823657"/>
              <a:gd name="connsiteX1" fmla="*/ 890588 w 3548062"/>
              <a:gd name="connsiteY1" fmla="*/ 819150 h 823657"/>
              <a:gd name="connsiteX2" fmla="*/ 1776412 w 3548062"/>
              <a:gd name="connsiteY2" fmla="*/ 752475 h 823657"/>
              <a:gd name="connsiteX3" fmla="*/ 2486025 w 3548062"/>
              <a:gd name="connsiteY3" fmla="*/ 219075 h 823657"/>
              <a:gd name="connsiteX4" fmla="*/ 3548062 w 3548062"/>
              <a:gd name="connsiteY4" fmla="*/ 0 h 823657"/>
              <a:gd name="connsiteX0" fmla="*/ 0 w 3548062"/>
              <a:gd name="connsiteY0" fmla="*/ 814388 h 826203"/>
              <a:gd name="connsiteX1" fmla="*/ 890588 w 3548062"/>
              <a:gd name="connsiteY1" fmla="*/ 819150 h 826203"/>
              <a:gd name="connsiteX2" fmla="*/ 1776412 w 3548062"/>
              <a:gd name="connsiteY2" fmla="*/ 752475 h 826203"/>
              <a:gd name="connsiteX3" fmla="*/ 2486025 w 3548062"/>
              <a:gd name="connsiteY3" fmla="*/ 219075 h 826203"/>
              <a:gd name="connsiteX4" fmla="*/ 3548062 w 3548062"/>
              <a:gd name="connsiteY4" fmla="*/ 0 h 826203"/>
              <a:gd name="connsiteX0" fmla="*/ 0 w 3548062"/>
              <a:gd name="connsiteY0" fmla="*/ 814388 h 825981"/>
              <a:gd name="connsiteX1" fmla="*/ 890588 w 3548062"/>
              <a:gd name="connsiteY1" fmla="*/ 819150 h 825981"/>
              <a:gd name="connsiteX2" fmla="*/ 1776412 w 3548062"/>
              <a:gd name="connsiteY2" fmla="*/ 752475 h 825981"/>
              <a:gd name="connsiteX3" fmla="*/ 2657475 w 3548062"/>
              <a:gd name="connsiteY3" fmla="*/ 223837 h 825981"/>
              <a:gd name="connsiteX4" fmla="*/ 3548062 w 3548062"/>
              <a:gd name="connsiteY4" fmla="*/ 0 h 825981"/>
              <a:gd name="connsiteX0" fmla="*/ 0 w 3548062"/>
              <a:gd name="connsiteY0" fmla="*/ 814388 h 826428"/>
              <a:gd name="connsiteX1" fmla="*/ 890588 w 3548062"/>
              <a:gd name="connsiteY1" fmla="*/ 819150 h 826428"/>
              <a:gd name="connsiteX2" fmla="*/ 1776412 w 3548062"/>
              <a:gd name="connsiteY2" fmla="*/ 752475 h 826428"/>
              <a:gd name="connsiteX3" fmla="*/ 2667000 w 3548062"/>
              <a:gd name="connsiteY3" fmla="*/ 214312 h 826428"/>
              <a:gd name="connsiteX4" fmla="*/ 3548062 w 3548062"/>
              <a:gd name="connsiteY4" fmla="*/ 0 h 826428"/>
              <a:gd name="connsiteX0" fmla="*/ 0 w 3548062"/>
              <a:gd name="connsiteY0" fmla="*/ 814388 h 826428"/>
              <a:gd name="connsiteX1" fmla="*/ 890588 w 3548062"/>
              <a:gd name="connsiteY1" fmla="*/ 819150 h 826428"/>
              <a:gd name="connsiteX2" fmla="*/ 1776412 w 3548062"/>
              <a:gd name="connsiteY2" fmla="*/ 752475 h 826428"/>
              <a:gd name="connsiteX3" fmla="*/ 2667000 w 3548062"/>
              <a:gd name="connsiteY3" fmla="*/ 214312 h 826428"/>
              <a:gd name="connsiteX4" fmla="*/ 3548062 w 3548062"/>
              <a:gd name="connsiteY4" fmla="*/ 0 h 826428"/>
              <a:gd name="connsiteX0" fmla="*/ 0 w 3548062"/>
              <a:gd name="connsiteY0" fmla="*/ 814388 h 826428"/>
              <a:gd name="connsiteX1" fmla="*/ 890588 w 3548062"/>
              <a:gd name="connsiteY1" fmla="*/ 819150 h 826428"/>
              <a:gd name="connsiteX2" fmla="*/ 1776412 w 3548062"/>
              <a:gd name="connsiteY2" fmla="*/ 752475 h 826428"/>
              <a:gd name="connsiteX3" fmla="*/ 2667000 w 3548062"/>
              <a:gd name="connsiteY3" fmla="*/ 214312 h 826428"/>
              <a:gd name="connsiteX4" fmla="*/ 3548062 w 3548062"/>
              <a:gd name="connsiteY4" fmla="*/ 0 h 826428"/>
              <a:gd name="connsiteX0" fmla="*/ 0 w 3548062"/>
              <a:gd name="connsiteY0" fmla="*/ 814388 h 826428"/>
              <a:gd name="connsiteX1" fmla="*/ 890588 w 3548062"/>
              <a:gd name="connsiteY1" fmla="*/ 819150 h 826428"/>
              <a:gd name="connsiteX2" fmla="*/ 1776412 w 3548062"/>
              <a:gd name="connsiteY2" fmla="*/ 752475 h 826428"/>
              <a:gd name="connsiteX3" fmla="*/ 2667000 w 3548062"/>
              <a:gd name="connsiteY3" fmla="*/ 214312 h 826428"/>
              <a:gd name="connsiteX4" fmla="*/ 3328987 w 3548062"/>
              <a:gd name="connsiteY4" fmla="*/ 33337 h 826428"/>
              <a:gd name="connsiteX5" fmla="*/ 3548062 w 3548062"/>
              <a:gd name="connsiteY5" fmla="*/ 0 h 826428"/>
              <a:gd name="connsiteX0" fmla="*/ 0 w 3370485"/>
              <a:gd name="connsiteY0" fmla="*/ 938213 h 950253"/>
              <a:gd name="connsiteX1" fmla="*/ 890588 w 3370485"/>
              <a:gd name="connsiteY1" fmla="*/ 942975 h 950253"/>
              <a:gd name="connsiteX2" fmla="*/ 1776412 w 3370485"/>
              <a:gd name="connsiteY2" fmla="*/ 876300 h 950253"/>
              <a:gd name="connsiteX3" fmla="*/ 2667000 w 3370485"/>
              <a:gd name="connsiteY3" fmla="*/ 338137 h 950253"/>
              <a:gd name="connsiteX4" fmla="*/ 3328987 w 3370485"/>
              <a:gd name="connsiteY4" fmla="*/ 157162 h 950253"/>
              <a:gd name="connsiteX5" fmla="*/ 3219450 w 3370485"/>
              <a:gd name="connsiteY5" fmla="*/ 0 h 950253"/>
              <a:gd name="connsiteX0" fmla="*/ 0 w 3328987"/>
              <a:gd name="connsiteY0" fmla="*/ 781051 h 793091"/>
              <a:gd name="connsiteX1" fmla="*/ 890588 w 3328987"/>
              <a:gd name="connsiteY1" fmla="*/ 785813 h 793091"/>
              <a:gd name="connsiteX2" fmla="*/ 1776412 w 3328987"/>
              <a:gd name="connsiteY2" fmla="*/ 719138 h 793091"/>
              <a:gd name="connsiteX3" fmla="*/ 2667000 w 3328987"/>
              <a:gd name="connsiteY3" fmla="*/ 180975 h 793091"/>
              <a:gd name="connsiteX4" fmla="*/ 3328987 w 3328987"/>
              <a:gd name="connsiteY4" fmla="*/ 0 h 793091"/>
              <a:gd name="connsiteX0" fmla="*/ 0 w 3538537"/>
              <a:gd name="connsiteY0" fmla="*/ 809626 h 821666"/>
              <a:gd name="connsiteX1" fmla="*/ 890588 w 3538537"/>
              <a:gd name="connsiteY1" fmla="*/ 814388 h 821666"/>
              <a:gd name="connsiteX2" fmla="*/ 1776412 w 3538537"/>
              <a:gd name="connsiteY2" fmla="*/ 747713 h 821666"/>
              <a:gd name="connsiteX3" fmla="*/ 2667000 w 3538537"/>
              <a:gd name="connsiteY3" fmla="*/ 209550 h 821666"/>
              <a:gd name="connsiteX4" fmla="*/ 3538537 w 3538537"/>
              <a:gd name="connsiteY4" fmla="*/ 0 h 821666"/>
              <a:gd name="connsiteX0" fmla="*/ 0 w 3538537"/>
              <a:gd name="connsiteY0" fmla="*/ 809626 h 821666"/>
              <a:gd name="connsiteX1" fmla="*/ 890588 w 3538537"/>
              <a:gd name="connsiteY1" fmla="*/ 814388 h 821666"/>
              <a:gd name="connsiteX2" fmla="*/ 1776412 w 3538537"/>
              <a:gd name="connsiteY2" fmla="*/ 747713 h 821666"/>
              <a:gd name="connsiteX3" fmla="*/ 2667000 w 3538537"/>
              <a:gd name="connsiteY3" fmla="*/ 209550 h 821666"/>
              <a:gd name="connsiteX4" fmla="*/ 3538537 w 3538537"/>
              <a:gd name="connsiteY4" fmla="*/ 0 h 821666"/>
              <a:gd name="connsiteX0" fmla="*/ 0 w 3538537"/>
              <a:gd name="connsiteY0" fmla="*/ 809626 h 820999"/>
              <a:gd name="connsiteX1" fmla="*/ 890588 w 3538537"/>
              <a:gd name="connsiteY1" fmla="*/ 814388 h 820999"/>
              <a:gd name="connsiteX2" fmla="*/ 1776412 w 3538537"/>
              <a:gd name="connsiteY2" fmla="*/ 747713 h 820999"/>
              <a:gd name="connsiteX3" fmla="*/ 2652713 w 3538537"/>
              <a:gd name="connsiteY3" fmla="*/ 223838 h 820999"/>
              <a:gd name="connsiteX4" fmla="*/ 3538537 w 3538537"/>
              <a:gd name="connsiteY4" fmla="*/ 0 h 820999"/>
              <a:gd name="connsiteX0" fmla="*/ 0 w 3538537"/>
              <a:gd name="connsiteY0" fmla="*/ 809626 h 820999"/>
              <a:gd name="connsiteX1" fmla="*/ 890588 w 3538537"/>
              <a:gd name="connsiteY1" fmla="*/ 814388 h 820999"/>
              <a:gd name="connsiteX2" fmla="*/ 1776412 w 3538537"/>
              <a:gd name="connsiteY2" fmla="*/ 747713 h 820999"/>
              <a:gd name="connsiteX3" fmla="*/ 2652713 w 3538537"/>
              <a:gd name="connsiteY3" fmla="*/ 223838 h 820999"/>
              <a:gd name="connsiteX4" fmla="*/ 3538537 w 3538537"/>
              <a:gd name="connsiteY4" fmla="*/ 0 h 820999"/>
              <a:gd name="connsiteX0" fmla="*/ 0 w 3538537"/>
              <a:gd name="connsiteY0" fmla="*/ 809626 h 820999"/>
              <a:gd name="connsiteX1" fmla="*/ 890588 w 3538537"/>
              <a:gd name="connsiteY1" fmla="*/ 814388 h 820999"/>
              <a:gd name="connsiteX2" fmla="*/ 1776412 w 3538537"/>
              <a:gd name="connsiteY2" fmla="*/ 747713 h 820999"/>
              <a:gd name="connsiteX3" fmla="*/ 2652713 w 3538537"/>
              <a:gd name="connsiteY3" fmla="*/ 223838 h 820999"/>
              <a:gd name="connsiteX4" fmla="*/ 3538537 w 3538537"/>
              <a:gd name="connsiteY4" fmla="*/ 0 h 820999"/>
              <a:gd name="connsiteX0" fmla="*/ 0 w 3538537"/>
              <a:gd name="connsiteY0" fmla="*/ 809626 h 820999"/>
              <a:gd name="connsiteX1" fmla="*/ 890588 w 3538537"/>
              <a:gd name="connsiteY1" fmla="*/ 814388 h 820999"/>
              <a:gd name="connsiteX2" fmla="*/ 1776412 w 3538537"/>
              <a:gd name="connsiteY2" fmla="*/ 747713 h 820999"/>
              <a:gd name="connsiteX3" fmla="*/ 2652713 w 3538537"/>
              <a:gd name="connsiteY3" fmla="*/ 223838 h 820999"/>
              <a:gd name="connsiteX4" fmla="*/ 3152776 w 3538537"/>
              <a:gd name="connsiteY4" fmla="*/ 61914 h 820999"/>
              <a:gd name="connsiteX5" fmla="*/ 3538537 w 3538537"/>
              <a:gd name="connsiteY5" fmla="*/ 0 h 820999"/>
              <a:gd name="connsiteX0" fmla="*/ 0 w 3538537"/>
              <a:gd name="connsiteY0" fmla="*/ 809626 h 820999"/>
              <a:gd name="connsiteX1" fmla="*/ 890588 w 3538537"/>
              <a:gd name="connsiteY1" fmla="*/ 814388 h 820999"/>
              <a:gd name="connsiteX2" fmla="*/ 1776412 w 3538537"/>
              <a:gd name="connsiteY2" fmla="*/ 747713 h 820999"/>
              <a:gd name="connsiteX3" fmla="*/ 2652713 w 3538537"/>
              <a:gd name="connsiteY3" fmla="*/ 223838 h 820999"/>
              <a:gd name="connsiteX4" fmla="*/ 3538537 w 3538537"/>
              <a:gd name="connsiteY4" fmla="*/ 0 h 820999"/>
              <a:gd name="connsiteX0" fmla="*/ 0 w 3538537"/>
              <a:gd name="connsiteY0" fmla="*/ 809626 h 820999"/>
              <a:gd name="connsiteX1" fmla="*/ 890588 w 3538537"/>
              <a:gd name="connsiteY1" fmla="*/ 814388 h 820999"/>
              <a:gd name="connsiteX2" fmla="*/ 1776412 w 3538537"/>
              <a:gd name="connsiteY2" fmla="*/ 747713 h 820999"/>
              <a:gd name="connsiteX3" fmla="*/ 2652713 w 3538537"/>
              <a:gd name="connsiteY3" fmla="*/ 223838 h 820999"/>
              <a:gd name="connsiteX4" fmla="*/ 3538537 w 3538537"/>
              <a:gd name="connsiteY4" fmla="*/ 0 h 820999"/>
              <a:gd name="connsiteX0" fmla="*/ 0 w 3538537"/>
              <a:gd name="connsiteY0" fmla="*/ 809626 h 820999"/>
              <a:gd name="connsiteX1" fmla="*/ 890588 w 3538537"/>
              <a:gd name="connsiteY1" fmla="*/ 814388 h 820999"/>
              <a:gd name="connsiteX2" fmla="*/ 1776412 w 3538537"/>
              <a:gd name="connsiteY2" fmla="*/ 747713 h 820999"/>
              <a:gd name="connsiteX3" fmla="*/ 2652713 w 3538537"/>
              <a:gd name="connsiteY3" fmla="*/ 223838 h 820999"/>
              <a:gd name="connsiteX4" fmla="*/ 3538537 w 3538537"/>
              <a:gd name="connsiteY4" fmla="*/ 0 h 820999"/>
              <a:gd name="connsiteX0" fmla="*/ 0 w 3538537"/>
              <a:gd name="connsiteY0" fmla="*/ 809626 h 820999"/>
              <a:gd name="connsiteX1" fmla="*/ 890588 w 3538537"/>
              <a:gd name="connsiteY1" fmla="*/ 814388 h 820999"/>
              <a:gd name="connsiteX2" fmla="*/ 1776412 w 3538537"/>
              <a:gd name="connsiteY2" fmla="*/ 747713 h 820999"/>
              <a:gd name="connsiteX3" fmla="*/ 2652713 w 3538537"/>
              <a:gd name="connsiteY3" fmla="*/ 223838 h 820999"/>
              <a:gd name="connsiteX4" fmla="*/ 3538537 w 3538537"/>
              <a:gd name="connsiteY4" fmla="*/ 0 h 820999"/>
              <a:gd name="connsiteX0" fmla="*/ 0 w 3529012"/>
              <a:gd name="connsiteY0" fmla="*/ 819151 h 819151"/>
              <a:gd name="connsiteX1" fmla="*/ 881063 w 3529012"/>
              <a:gd name="connsiteY1" fmla="*/ 814388 h 819151"/>
              <a:gd name="connsiteX2" fmla="*/ 1766887 w 3529012"/>
              <a:gd name="connsiteY2" fmla="*/ 747713 h 819151"/>
              <a:gd name="connsiteX3" fmla="*/ 2643188 w 3529012"/>
              <a:gd name="connsiteY3" fmla="*/ 223838 h 819151"/>
              <a:gd name="connsiteX4" fmla="*/ 3529012 w 3529012"/>
              <a:gd name="connsiteY4" fmla="*/ 0 h 819151"/>
              <a:gd name="connsiteX0" fmla="*/ 0 w 3524249"/>
              <a:gd name="connsiteY0" fmla="*/ 804864 h 817393"/>
              <a:gd name="connsiteX1" fmla="*/ 876300 w 3524249"/>
              <a:gd name="connsiteY1" fmla="*/ 814388 h 817393"/>
              <a:gd name="connsiteX2" fmla="*/ 1762124 w 3524249"/>
              <a:gd name="connsiteY2" fmla="*/ 747713 h 817393"/>
              <a:gd name="connsiteX3" fmla="*/ 2638425 w 3524249"/>
              <a:gd name="connsiteY3" fmla="*/ 223838 h 817393"/>
              <a:gd name="connsiteX4" fmla="*/ 3524249 w 3524249"/>
              <a:gd name="connsiteY4" fmla="*/ 0 h 817393"/>
              <a:gd name="connsiteX0" fmla="*/ 0 w 3524249"/>
              <a:gd name="connsiteY0" fmla="*/ 804864 h 817393"/>
              <a:gd name="connsiteX1" fmla="*/ 876300 w 3524249"/>
              <a:gd name="connsiteY1" fmla="*/ 814388 h 817393"/>
              <a:gd name="connsiteX2" fmla="*/ 1762124 w 3524249"/>
              <a:gd name="connsiteY2" fmla="*/ 747713 h 817393"/>
              <a:gd name="connsiteX3" fmla="*/ 2638425 w 3524249"/>
              <a:gd name="connsiteY3" fmla="*/ 223838 h 817393"/>
              <a:gd name="connsiteX4" fmla="*/ 3524249 w 3524249"/>
              <a:gd name="connsiteY4" fmla="*/ 0 h 817393"/>
              <a:gd name="connsiteX0" fmla="*/ 0 w 3524249"/>
              <a:gd name="connsiteY0" fmla="*/ 804864 h 819270"/>
              <a:gd name="connsiteX1" fmla="*/ 876300 w 3524249"/>
              <a:gd name="connsiteY1" fmla="*/ 814388 h 819270"/>
              <a:gd name="connsiteX2" fmla="*/ 1762124 w 3524249"/>
              <a:gd name="connsiteY2" fmla="*/ 747713 h 819270"/>
              <a:gd name="connsiteX3" fmla="*/ 2638425 w 3524249"/>
              <a:gd name="connsiteY3" fmla="*/ 223838 h 819270"/>
              <a:gd name="connsiteX4" fmla="*/ 3524249 w 3524249"/>
              <a:gd name="connsiteY4" fmla="*/ 0 h 819270"/>
              <a:gd name="connsiteX0" fmla="*/ 0 w 3524249"/>
              <a:gd name="connsiteY0" fmla="*/ 804864 h 819270"/>
              <a:gd name="connsiteX1" fmla="*/ 876300 w 3524249"/>
              <a:gd name="connsiteY1" fmla="*/ 814388 h 819270"/>
              <a:gd name="connsiteX2" fmla="*/ 1762124 w 3524249"/>
              <a:gd name="connsiteY2" fmla="*/ 747713 h 819270"/>
              <a:gd name="connsiteX3" fmla="*/ 2638425 w 3524249"/>
              <a:gd name="connsiteY3" fmla="*/ 223838 h 819270"/>
              <a:gd name="connsiteX4" fmla="*/ 3524249 w 3524249"/>
              <a:gd name="connsiteY4" fmla="*/ 0 h 819270"/>
              <a:gd name="connsiteX0" fmla="*/ 0 w 3524249"/>
              <a:gd name="connsiteY0" fmla="*/ 804864 h 820653"/>
              <a:gd name="connsiteX1" fmla="*/ 876300 w 3524249"/>
              <a:gd name="connsiteY1" fmla="*/ 814388 h 820653"/>
              <a:gd name="connsiteX2" fmla="*/ 1762124 w 3524249"/>
              <a:gd name="connsiteY2" fmla="*/ 747713 h 820653"/>
              <a:gd name="connsiteX3" fmla="*/ 2638425 w 3524249"/>
              <a:gd name="connsiteY3" fmla="*/ 223838 h 820653"/>
              <a:gd name="connsiteX4" fmla="*/ 3524249 w 3524249"/>
              <a:gd name="connsiteY4" fmla="*/ 0 h 820653"/>
              <a:gd name="connsiteX0" fmla="*/ 0 w 3524249"/>
              <a:gd name="connsiteY0" fmla="*/ 804864 h 804864"/>
              <a:gd name="connsiteX1" fmla="*/ 1762124 w 3524249"/>
              <a:gd name="connsiteY1" fmla="*/ 747713 h 804864"/>
              <a:gd name="connsiteX2" fmla="*/ 2638425 w 3524249"/>
              <a:gd name="connsiteY2" fmla="*/ 223838 h 804864"/>
              <a:gd name="connsiteX3" fmla="*/ 3524249 w 3524249"/>
              <a:gd name="connsiteY3" fmla="*/ 0 h 804864"/>
              <a:gd name="connsiteX0" fmla="*/ 0 w 3524249"/>
              <a:gd name="connsiteY0" fmla="*/ 804864 h 808698"/>
              <a:gd name="connsiteX1" fmla="*/ 1762124 w 3524249"/>
              <a:gd name="connsiteY1" fmla="*/ 747713 h 808698"/>
              <a:gd name="connsiteX2" fmla="*/ 2638425 w 3524249"/>
              <a:gd name="connsiteY2" fmla="*/ 223838 h 808698"/>
              <a:gd name="connsiteX3" fmla="*/ 3524249 w 3524249"/>
              <a:gd name="connsiteY3" fmla="*/ 0 h 808698"/>
              <a:gd name="connsiteX0" fmla="*/ 0 w 3524249"/>
              <a:gd name="connsiteY0" fmla="*/ 804864 h 821373"/>
              <a:gd name="connsiteX1" fmla="*/ 1762124 w 3524249"/>
              <a:gd name="connsiteY1" fmla="*/ 747713 h 821373"/>
              <a:gd name="connsiteX2" fmla="*/ 2638425 w 3524249"/>
              <a:gd name="connsiteY2" fmla="*/ 223838 h 821373"/>
              <a:gd name="connsiteX3" fmla="*/ 3524249 w 3524249"/>
              <a:gd name="connsiteY3" fmla="*/ 0 h 821373"/>
              <a:gd name="connsiteX0" fmla="*/ 0 w 3524249"/>
              <a:gd name="connsiteY0" fmla="*/ 804864 h 816174"/>
              <a:gd name="connsiteX1" fmla="*/ 1762124 w 3524249"/>
              <a:gd name="connsiteY1" fmla="*/ 747713 h 816174"/>
              <a:gd name="connsiteX2" fmla="*/ 2638425 w 3524249"/>
              <a:gd name="connsiteY2" fmla="*/ 223838 h 816174"/>
              <a:gd name="connsiteX3" fmla="*/ 3524249 w 3524249"/>
              <a:gd name="connsiteY3" fmla="*/ 0 h 816174"/>
              <a:gd name="connsiteX0" fmla="*/ 0 w 3524249"/>
              <a:gd name="connsiteY0" fmla="*/ 804864 h 815099"/>
              <a:gd name="connsiteX1" fmla="*/ 1762124 w 3524249"/>
              <a:gd name="connsiteY1" fmla="*/ 747713 h 815099"/>
              <a:gd name="connsiteX2" fmla="*/ 2638425 w 3524249"/>
              <a:gd name="connsiteY2" fmla="*/ 223838 h 815099"/>
              <a:gd name="connsiteX3" fmla="*/ 3524249 w 3524249"/>
              <a:gd name="connsiteY3" fmla="*/ 0 h 815099"/>
              <a:gd name="connsiteX0" fmla="*/ 0 w 3524249"/>
              <a:gd name="connsiteY0" fmla="*/ 804864 h 812983"/>
              <a:gd name="connsiteX1" fmla="*/ 1762124 w 3524249"/>
              <a:gd name="connsiteY1" fmla="*/ 747713 h 812983"/>
              <a:gd name="connsiteX2" fmla="*/ 2638425 w 3524249"/>
              <a:gd name="connsiteY2" fmla="*/ 223838 h 812983"/>
              <a:gd name="connsiteX3" fmla="*/ 3524249 w 3524249"/>
              <a:gd name="connsiteY3" fmla="*/ 0 h 81298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524249" h="812983">
                <a:moveTo>
                  <a:pt x="0" y="804864"/>
                </a:moveTo>
                <a:cubicBezTo>
                  <a:pt x="1273176" y="819151"/>
                  <a:pt x="1392237" y="822325"/>
                  <a:pt x="1762124" y="747713"/>
                </a:cubicBezTo>
                <a:cubicBezTo>
                  <a:pt x="2132011" y="673101"/>
                  <a:pt x="2359024" y="338932"/>
                  <a:pt x="2638425" y="223838"/>
                </a:cubicBezTo>
                <a:cubicBezTo>
                  <a:pt x="2917826" y="108744"/>
                  <a:pt x="3230165" y="56158"/>
                  <a:pt x="3524249" y="0"/>
                </a:cubicBezTo>
              </a:path>
            </a:pathLst>
          </a:custGeom>
          <a:noFill/>
          <a:ln w="12700">
            <a:solidFill>
              <a:srgbClr val="0000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13</xdr:col>
      <xdr:colOff>0</xdr:colOff>
      <xdr:row>3</xdr:row>
      <xdr:rowOff>0</xdr:rowOff>
    </xdr:from>
    <xdr:to>
      <xdr:col>18</xdr:col>
      <xdr:colOff>523875</xdr:colOff>
      <xdr:row>19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21</xdr:col>
      <xdr:colOff>523875</xdr:colOff>
      <xdr:row>36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790575</xdr:colOff>
      <xdr:row>0</xdr:row>
      <xdr:rowOff>190500</xdr:rowOff>
    </xdr:from>
    <xdr:to>
      <xdr:col>12</xdr:col>
      <xdr:colOff>504825</xdr:colOff>
      <xdr:row>16</xdr:row>
      <xdr:rowOff>190500</xdr:rowOff>
    </xdr:to>
    <xdr:grpSp>
      <xdr:nvGrpSpPr>
        <xdr:cNvPr id="2" name="Group 1"/>
        <xdr:cNvGrpSpPr/>
      </xdr:nvGrpSpPr>
      <xdr:grpSpPr>
        <a:xfrm>
          <a:off x="5648325" y="190500"/>
          <a:ext cx="4572000" cy="3200400"/>
          <a:chOff x="7086600" y="3752850"/>
          <a:chExt cx="4572000" cy="3200400"/>
        </a:xfrm>
      </xdr:grpSpPr>
      <xdr:graphicFrame macro="">
        <xdr:nvGraphicFramePr>
          <xdr:cNvPr id="22" name="Chart 21"/>
          <xdr:cNvGraphicFramePr>
            <a:graphicFrameLocks/>
          </xdr:cNvGraphicFramePr>
        </xdr:nvGraphicFramePr>
        <xdr:xfrm>
          <a:off x="7086600" y="3752850"/>
          <a:ext cx="4572000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21" name="Freeform 20"/>
          <xdr:cNvSpPr/>
        </xdr:nvSpPr>
        <xdr:spPr>
          <a:xfrm>
            <a:off x="8020050" y="3967163"/>
            <a:ext cx="3376615" cy="2428876"/>
          </a:xfrm>
          <a:custGeom>
            <a:avLst/>
            <a:gdLst>
              <a:gd name="connsiteX0" fmla="*/ 3186113 w 3186113"/>
              <a:gd name="connsiteY0" fmla="*/ 0 h 2390775"/>
              <a:gd name="connsiteX1" fmla="*/ 1638300 w 3186113"/>
              <a:gd name="connsiteY1" fmla="*/ 280988 h 2390775"/>
              <a:gd name="connsiteX2" fmla="*/ 709613 w 3186113"/>
              <a:gd name="connsiteY2" fmla="*/ 1114425 h 2390775"/>
              <a:gd name="connsiteX3" fmla="*/ 0 w 3186113"/>
              <a:gd name="connsiteY3" fmla="*/ 2390775 h 2390775"/>
              <a:gd name="connsiteX0" fmla="*/ 3186113 w 3186113"/>
              <a:gd name="connsiteY0" fmla="*/ 0 h 2390775"/>
              <a:gd name="connsiteX1" fmla="*/ 1662113 w 3186113"/>
              <a:gd name="connsiteY1" fmla="*/ 359449 h 2390775"/>
              <a:gd name="connsiteX2" fmla="*/ 709613 w 3186113"/>
              <a:gd name="connsiteY2" fmla="*/ 1114425 h 2390775"/>
              <a:gd name="connsiteX3" fmla="*/ 0 w 3186113"/>
              <a:gd name="connsiteY3" fmla="*/ 2390775 h 2390775"/>
              <a:gd name="connsiteX0" fmla="*/ 3186113 w 3186113"/>
              <a:gd name="connsiteY0" fmla="*/ 0 h 2390775"/>
              <a:gd name="connsiteX1" fmla="*/ 1662113 w 3186113"/>
              <a:gd name="connsiteY1" fmla="*/ 359449 h 2390775"/>
              <a:gd name="connsiteX2" fmla="*/ 709613 w 3186113"/>
              <a:gd name="connsiteY2" fmla="*/ 1114425 h 2390775"/>
              <a:gd name="connsiteX3" fmla="*/ 0 w 3186113"/>
              <a:gd name="connsiteY3" fmla="*/ 2390775 h 2390775"/>
              <a:gd name="connsiteX0" fmla="*/ 3186113 w 3186113"/>
              <a:gd name="connsiteY0" fmla="*/ 0 h 2390775"/>
              <a:gd name="connsiteX1" fmla="*/ 1662113 w 3186113"/>
              <a:gd name="connsiteY1" fmla="*/ 359449 h 2390775"/>
              <a:gd name="connsiteX2" fmla="*/ 0 w 3186113"/>
              <a:gd name="connsiteY2" fmla="*/ 2390775 h 2390775"/>
              <a:gd name="connsiteX0" fmla="*/ 3186113 w 3186113"/>
              <a:gd name="connsiteY0" fmla="*/ 0 h 2390775"/>
              <a:gd name="connsiteX1" fmla="*/ 1252538 w 3186113"/>
              <a:gd name="connsiteY1" fmla="*/ 678464 h 2390775"/>
              <a:gd name="connsiteX2" fmla="*/ 1662113 w 3186113"/>
              <a:gd name="connsiteY2" fmla="*/ 359449 h 2390775"/>
              <a:gd name="connsiteX3" fmla="*/ 0 w 3186113"/>
              <a:gd name="connsiteY3" fmla="*/ 2390775 h 2390775"/>
              <a:gd name="connsiteX0" fmla="*/ 3186113 w 3186113"/>
              <a:gd name="connsiteY0" fmla="*/ 0 h 2390775"/>
              <a:gd name="connsiteX1" fmla="*/ 1662113 w 3186113"/>
              <a:gd name="connsiteY1" fmla="*/ 359449 h 2390775"/>
              <a:gd name="connsiteX2" fmla="*/ 0 w 3186113"/>
              <a:gd name="connsiteY2" fmla="*/ 2390775 h 2390775"/>
              <a:gd name="connsiteX0" fmla="*/ 3186113 w 3186113"/>
              <a:gd name="connsiteY0" fmla="*/ 0 h 2390775"/>
              <a:gd name="connsiteX1" fmla="*/ 1019176 w 3186113"/>
              <a:gd name="connsiteY1" fmla="*/ 908682 h 2390775"/>
              <a:gd name="connsiteX2" fmla="*/ 0 w 3186113"/>
              <a:gd name="connsiteY2" fmla="*/ 2390775 h 2390775"/>
              <a:gd name="connsiteX0" fmla="*/ 3186113 w 3186113"/>
              <a:gd name="connsiteY0" fmla="*/ 0 h 2390775"/>
              <a:gd name="connsiteX1" fmla="*/ 1019176 w 3186113"/>
              <a:gd name="connsiteY1" fmla="*/ 908682 h 2390775"/>
              <a:gd name="connsiteX2" fmla="*/ 0 w 3186113"/>
              <a:gd name="connsiteY2" fmla="*/ 2390775 h 2390775"/>
              <a:gd name="connsiteX0" fmla="*/ 3186113 w 3186113"/>
              <a:gd name="connsiteY0" fmla="*/ 0 h 2390775"/>
              <a:gd name="connsiteX1" fmla="*/ 1019176 w 3186113"/>
              <a:gd name="connsiteY1" fmla="*/ 908682 h 2390775"/>
              <a:gd name="connsiteX2" fmla="*/ 0 w 3186113"/>
              <a:gd name="connsiteY2" fmla="*/ 2390775 h 2390775"/>
              <a:gd name="connsiteX0" fmla="*/ 3186113 w 3186113"/>
              <a:gd name="connsiteY0" fmla="*/ 0 h 2390775"/>
              <a:gd name="connsiteX1" fmla="*/ 1081088 w 3186113"/>
              <a:gd name="connsiteY1" fmla="*/ 811758 h 2390775"/>
              <a:gd name="connsiteX2" fmla="*/ 0 w 3186113"/>
              <a:gd name="connsiteY2" fmla="*/ 2390775 h 2390775"/>
              <a:gd name="connsiteX0" fmla="*/ 3138488 w 3138488"/>
              <a:gd name="connsiteY0" fmla="*/ 0 h 2386159"/>
              <a:gd name="connsiteX1" fmla="*/ 1033463 w 3138488"/>
              <a:gd name="connsiteY1" fmla="*/ 811758 h 2386159"/>
              <a:gd name="connsiteX2" fmla="*/ 0 w 3138488"/>
              <a:gd name="connsiteY2" fmla="*/ 2386159 h 2386159"/>
              <a:gd name="connsiteX0" fmla="*/ 3138488 w 3138488"/>
              <a:gd name="connsiteY0" fmla="*/ 0 h 2386159"/>
              <a:gd name="connsiteX1" fmla="*/ 1033463 w 3138488"/>
              <a:gd name="connsiteY1" fmla="*/ 811758 h 2386159"/>
              <a:gd name="connsiteX2" fmla="*/ 0 w 3138488"/>
              <a:gd name="connsiteY2" fmla="*/ 2386159 h 2386159"/>
              <a:gd name="connsiteX0" fmla="*/ 3028951 w 3028951"/>
              <a:gd name="connsiteY0" fmla="*/ 0 h 2386159"/>
              <a:gd name="connsiteX1" fmla="*/ 923926 w 3028951"/>
              <a:gd name="connsiteY1" fmla="*/ 811758 h 2386159"/>
              <a:gd name="connsiteX2" fmla="*/ 0 w 3028951"/>
              <a:gd name="connsiteY2" fmla="*/ 2386159 h 2386159"/>
              <a:gd name="connsiteX0" fmla="*/ 3028951 w 3028951"/>
              <a:gd name="connsiteY0" fmla="*/ 0 h 2386159"/>
              <a:gd name="connsiteX1" fmla="*/ 923926 w 3028951"/>
              <a:gd name="connsiteY1" fmla="*/ 811758 h 2386159"/>
              <a:gd name="connsiteX2" fmla="*/ 0 w 3028951"/>
              <a:gd name="connsiteY2" fmla="*/ 2386159 h 2386159"/>
              <a:gd name="connsiteX0" fmla="*/ 3028951 w 3028951"/>
              <a:gd name="connsiteY0" fmla="*/ 0 h 2386159"/>
              <a:gd name="connsiteX1" fmla="*/ 923926 w 3028951"/>
              <a:gd name="connsiteY1" fmla="*/ 811758 h 2386159"/>
              <a:gd name="connsiteX2" fmla="*/ 0 w 3028951"/>
              <a:gd name="connsiteY2" fmla="*/ 2386159 h 2386159"/>
              <a:gd name="connsiteX0" fmla="*/ 3028951 w 3028951"/>
              <a:gd name="connsiteY0" fmla="*/ 0 h 2386159"/>
              <a:gd name="connsiteX1" fmla="*/ 923926 w 3028951"/>
              <a:gd name="connsiteY1" fmla="*/ 811758 h 2386159"/>
              <a:gd name="connsiteX2" fmla="*/ 0 w 3028951"/>
              <a:gd name="connsiteY2" fmla="*/ 2386159 h 2386159"/>
              <a:gd name="connsiteX0" fmla="*/ 3028951 w 3028951"/>
              <a:gd name="connsiteY0" fmla="*/ 0 h 2386159"/>
              <a:gd name="connsiteX1" fmla="*/ 923926 w 3028951"/>
              <a:gd name="connsiteY1" fmla="*/ 811758 h 2386159"/>
              <a:gd name="connsiteX2" fmla="*/ 0 w 3028951"/>
              <a:gd name="connsiteY2" fmla="*/ 2386159 h 2386159"/>
              <a:gd name="connsiteX0" fmla="*/ 3028951 w 3028951"/>
              <a:gd name="connsiteY0" fmla="*/ 0 h 2386159"/>
              <a:gd name="connsiteX1" fmla="*/ 923926 w 3028951"/>
              <a:gd name="connsiteY1" fmla="*/ 811758 h 2386159"/>
              <a:gd name="connsiteX2" fmla="*/ 0 w 3028951"/>
              <a:gd name="connsiteY2" fmla="*/ 2386159 h 2386159"/>
              <a:gd name="connsiteX0" fmla="*/ 3028951 w 3028951"/>
              <a:gd name="connsiteY0" fmla="*/ 0 h 2386159"/>
              <a:gd name="connsiteX1" fmla="*/ 947739 w 3028951"/>
              <a:gd name="connsiteY1" fmla="*/ 830220 h 2386159"/>
              <a:gd name="connsiteX2" fmla="*/ 0 w 3028951"/>
              <a:gd name="connsiteY2" fmla="*/ 2386159 h 2386159"/>
              <a:gd name="connsiteX0" fmla="*/ 3028951 w 3028951"/>
              <a:gd name="connsiteY0" fmla="*/ 0 h 2386159"/>
              <a:gd name="connsiteX1" fmla="*/ 947739 w 3028951"/>
              <a:gd name="connsiteY1" fmla="*/ 830220 h 2386159"/>
              <a:gd name="connsiteX2" fmla="*/ 0 w 3028951"/>
              <a:gd name="connsiteY2" fmla="*/ 2386159 h 2386159"/>
              <a:gd name="connsiteX0" fmla="*/ 3028951 w 3028951"/>
              <a:gd name="connsiteY0" fmla="*/ 0 h 2386159"/>
              <a:gd name="connsiteX1" fmla="*/ 947739 w 3028951"/>
              <a:gd name="connsiteY1" fmla="*/ 830220 h 2386159"/>
              <a:gd name="connsiteX2" fmla="*/ 0 w 3028951"/>
              <a:gd name="connsiteY2" fmla="*/ 2386159 h 2386159"/>
              <a:gd name="connsiteX0" fmla="*/ 3028951 w 3028951"/>
              <a:gd name="connsiteY0" fmla="*/ 0 h 2386159"/>
              <a:gd name="connsiteX1" fmla="*/ 947739 w 3028951"/>
              <a:gd name="connsiteY1" fmla="*/ 830220 h 2386159"/>
              <a:gd name="connsiteX2" fmla="*/ 0 w 3028951"/>
              <a:gd name="connsiteY2" fmla="*/ 2386159 h 2386159"/>
              <a:gd name="connsiteX0" fmla="*/ 3028951 w 3028951"/>
              <a:gd name="connsiteY0" fmla="*/ 0 h 2386159"/>
              <a:gd name="connsiteX1" fmla="*/ 979384 w 3028951"/>
              <a:gd name="connsiteY1" fmla="*/ 863035 h 2386159"/>
              <a:gd name="connsiteX2" fmla="*/ 0 w 3028951"/>
              <a:gd name="connsiteY2" fmla="*/ 2386159 h 2386159"/>
              <a:gd name="connsiteX0" fmla="*/ 3028951 w 3028951"/>
              <a:gd name="connsiteY0" fmla="*/ 0 h 2386159"/>
              <a:gd name="connsiteX1" fmla="*/ 979384 w 3028951"/>
              <a:gd name="connsiteY1" fmla="*/ 863035 h 2386159"/>
              <a:gd name="connsiteX2" fmla="*/ 0 w 3028951"/>
              <a:gd name="connsiteY2" fmla="*/ 2386159 h 2386159"/>
              <a:gd name="connsiteX0" fmla="*/ 3028951 w 3028951"/>
              <a:gd name="connsiteY0" fmla="*/ 0 h 2386159"/>
              <a:gd name="connsiteX1" fmla="*/ 979384 w 3028951"/>
              <a:gd name="connsiteY1" fmla="*/ 863035 h 2386159"/>
              <a:gd name="connsiteX2" fmla="*/ 0 w 3028951"/>
              <a:gd name="connsiteY2" fmla="*/ 2386159 h 2386159"/>
              <a:gd name="connsiteX0" fmla="*/ 3028951 w 3028951"/>
              <a:gd name="connsiteY0" fmla="*/ 0 h 2386159"/>
              <a:gd name="connsiteX1" fmla="*/ 979384 w 3028951"/>
              <a:gd name="connsiteY1" fmla="*/ 863035 h 2386159"/>
              <a:gd name="connsiteX2" fmla="*/ 0 w 3028951"/>
              <a:gd name="connsiteY2" fmla="*/ 2386159 h 2386159"/>
              <a:gd name="connsiteX0" fmla="*/ 3028951 w 3028951"/>
              <a:gd name="connsiteY0" fmla="*/ 0 h 2386159"/>
              <a:gd name="connsiteX1" fmla="*/ 979384 w 3028951"/>
              <a:gd name="connsiteY1" fmla="*/ 863035 h 2386159"/>
              <a:gd name="connsiteX2" fmla="*/ 0 w 3028951"/>
              <a:gd name="connsiteY2" fmla="*/ 2386159 h 2386159"/>
              <a:gd name="connsiteX0" fmla="*/ 3028951 w 3028951"/>
              <a:gd name="connsiteY0" fmla="*/ 0 h 2386159"/>
              <a:gd name="connsiteX1" fmla="*/ 979384 w 3028951"/>
              <a:gd name="connsiteY1" fmla="*/ 863035 h 2386159"/>
              <a:gd name="connsiteX2" fmla="*/ 0 w 3028951"/>
              <a:gd name="connsiteY2" fmla="*/ 2386159 h 2386159"/>
              <a:gd name="connsiteX0" fmla="*/ 3028951 w 3028951"/>
              <a:gd name="connsiteY0" fmla="*/ 0 h 2386159"/>
              <a:gd name="connsiteX1" fmla="*/ 961301 w 3028951"/>
              <a:gd name="connsiteY1" fmla="*/ 863035 h 2386159"/>
              <a:gd name="connsiteX2" fmla="*/ 0 w 3028951"/>
              <a:gd name="connsiteY2" fmla="*/ 2386159 h 2386159"/>
              <a:gd name="connsiteX0" fmla="*/ 3105804 w 3105804"/>
              <a:gd name="connsiteY0" fmla="*/ 0 h 2386159"/>
              <a:gd name="connsiteX1" fmla="*/ 1038154 w 3105804"/>
              <a:gd name="connsiteY1" fmla="*/ 863035 h 2386159"/>
              <a:gd name="connsiteX2" fmla="*/ 0 w 3105804"/>
              <a:gd name="connsiteY2" fmla="*/ 2386159 h 2386159"/>
              <a:gd name="connsiteX0" fmla="*/ 3105804 w 3105804"/>
              <a:gd name="connsiteY0" fmla="*/ 0 h 2386159"/>
              <a:gd name="connsiteX1" fmla="*/ 1038154 w 3105804"/>
              <a:gd name="connsiteY1" fmla="*/ 863035 h 2386159"/>
              <a:gd name="connsiteX2" fmla="*/ 0 w 3105804"/>
              <a:gd name="connsiteY2" fmla="*/ 2386159 h 2386159"/>
              <a:gd name="connsiteX0" fmla="*/ 3205262 w 3205262"/>
              <a:gd name="connsiteY0" fmla="*/ 0 h 2390847"/>
              <a:gd name="connsiteX1" fmla="*/ 1137612 w 3205262"/>
              <a:gd name="connsiteY1" fmla="*/ 863035 h 2390847"/>
              <a:gd name="connsiteX2" fmla="*/ 0 w 3205262"/>
              <a:gd name="connsiteY2" fmla="*/ 2390847 h 2390847"/>
              <a:gd name="connsiteX0" fmla="*/ 3205262 w 3205262"/>
              <a:gd name="connsiteY0" fmla="*/ 0 h 2390847"/>
              <a:gd name="connsiteX1" fmla="*/ 1137612 w 3205262"/>
              <a:gd name="connsiteY1" fmla="*/ 863035 h 2390847"/>
              <a:gd name="connsiteX2" fmla="*/ 0 w 3205262"/>
              <a:gd name="connsiteY2" fmla="*/ 2390847 h 2390847"/>
              <a:gd name="connsiteX0" fmla="*/ 3205262 w 3205262"/>
              <a:gd name="connsiteY0" fmla="*/ 0 h 2390847"/>
              <a:gd name="connsiteX1" fmla="*/ 1137612 w 3205262"/>
              <a:gd name="connsiteY1" fmla="*/ 863035 h 2390847"/>
              <a:gd name="connsiteX2" fmla="*/ 0 w 3205262"/>
              <a:gd name="connsiteY2" fmla="*/ 2390847 h 23908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3205262" h="2390847">
                <a:moveTo>
                  <a:pt x="3205262" y="0"/>
                </a:moveTo>
                <a:cubicBezTo>
                  <a:pt x="2388524" y="69037"/>
                  <a:pt x="1478237" y="498885"/>
                  <a:pt x="1137612" y="863035"/>
                </a:cubicBezTo>
                <a:cubicBezTo>
                  <a:pt x="828631" y="1133428"/>
                  <a:pt x="322633" y="1744956"/>
                  <a:pt x="0" y="2390847"/>
                </a:cubicBezTo>
              </a:path>
            </a:pathLst>
          </a:cu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523875</xdr:colOff>
      <xdr:row>17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0.16667</cdr:x>
      <cdr:y>0.09375</cdr:y>
    </cdr:from>
    <cdr:to>
      <cdr:x>0.9375</cdr:x>
      <cdr:y>0.63542</cdr:y>
    </cdr:to>
    <cdr:grpSp>
      <cdr:nvGrpSpPr>
        <cdr:cNvPr id="12" name="Group 11"/>
        <cdr:cNvGrpSpPr/>
      </cdr:nvGrpSpPr>
      <cdr:grpSpPr>
        <a:xfrm xmlns:a="http://schemas.openxmlformats.org/drawingml/2006/main">
          <a:off x="762015" y="300038"/>
          <a:ext cx="3524235" cy="1733560"/>
          <a:chOff x="838200" y="342900"/>
          <a:chExt cx="4029075" cy="1981201"/>
        </a:xfrm>
      </cdr:grpSpPr>
      <cdr:sp macro="" textlink="">
        <cdr:nvSpPr>
          <cdr:cNvPr id="4" name="Freeform 3"/>
          <cdr:cNvSpPr/>
        </cdr:nvSpPr>
        <cdr:spPr>
          <a:xfrm xmlns:a="http://schemas.openxmlformats.org/drawingml/2006/main">
            <a:off x="838200" y="342900"/>
            <a:ext cx="4019550" cy="1738313"/>
          </a:xfrm>
          <a:custGeom xmlns:a="http://schemas.openxmlformats.org/drawingml/2006/main">
            <a:avLst/>
            <a:gdLst>
              <a:gd name="connsiteX0" fmla="*/ 0 w 4019550"/>
              <a:gd name="connsiteY0" fmla="*/ 1738313 h 1738313"/>
              <a:gd name="connsiteX1" fmla="*/ 1004888 w 4019550"/>
              <a:gd name="connsiteY1" fmla="*/ 904875 h 1738313"/>
              <a:gd name="connsiteX2" fmla="*/ 4019550 w 4019550"/>
              <a:gd name="connsiteY2" fmla="*/ 0 h 1738313"/>
              <a:gd name="connsiteX0" fmla="*/ 0 w 4019550"/>
              <a:gd name="connsiteY0" fmla="*/ 1738313 h 1738313"/>
              <a:gd name="connsiteX1" fmla="*/ 1004888 w 4019550"/>
              <a:gd name="connsiteY1" fmla="*/ 904875 h 1738313"/>
              <a:gd name="connsiteX2" fmla="*/ 4019550 w 4019550"/>
              <a:gd name="connsiteY2" fmla="*/ 0 h 1738313"/>
              <a:gd name="connsiteX0" fmla="*/ 0 w 4019550"/>
              <a:gd name="connsiteY0" fmla="*/ 1738313 h 1738313"/>
              <a:gd name="connsiteX1" fmla="*/ 1004888 w 4019550"/>
              <a:gd name="connsiteY1" fmla="*/ 904875 h 1738313"/>
              <a:gd name="connsiteX2" fmla="*/ 4019550 w 4019550"/>
              <a:gd name="connsiteY2" fmla="*/ 0 h 1738313"/>
              <a:gd name="connsiteX0" fmla="*/ 0 w 4019550"/>
              <a:gd name="connsiteY0" fmla="*/ 1738313 h 1738313"/>
              <a:gd name="connsiteX1" fmla="*/ 1004888 w 4019550"/>
              <a:gd name="connsiteY1" fmla="*/ 904875 h 1738313"/>
              <a:gd name="connsiteX2" fmla="*/ 4019550 w 4019550"/>
              <a:gd name="connsiteY2" fmla="*/ 0 h 1738313"/>
              <a:gd name="connsiteX0" fmla="*/ 0 w 4019550"/>
              <a:gd name="connsiteY0" fmla="*/ 1738313 h 1738313"/>
              <a:gd name="connsiteX1" fmla="*/ 1004888 w 4019550"/>
              <a:gd name="connsiteY1" fmla="*/ 904875 h 1738313"/>
              <a:gd name="connsiteX2" fmla="*/ 4019550 w 4019550"/>
              <a:gd name="connsiteY2" fmla="*/ 0 h 1738313"/>
              <a:gd name="connsiteX0" fmla="*/ 0 w 4019550"/>
              <a:gd name="connsiteY0" fmla="*/ 1738313 h 1738313"/>
              <a:gd name="connsiteX1" fmla="*/ 1004888 w 4019550"/>
              <a:gd name="connsiteY1" fmla="*/ 904875 h 1738313"/>
              <a:gd name="connsiteX2" fmla="*/ 4019550 w 4019550"/>
              <a:gd name="connsiteY2" fmla="*/ 0 h 1738313"/>
              <a:gd name="connsiteX0" fmla="*/ 0 w 4019550"/>
              <a:gd name="connsiteY0" fmla="*/ 1738313 h 1738313"/>
              <a:gd name="connsiteX1" fmla="*/ 1004888 w 4019550"/>
              <a:gd name="connsiteY1" fmla="*/ 904875 h 1738313"/>
              <a:gd name="connsiteX2" fmla="*/ 4019550 w 4019550"/>
              <a:gd name="connsiteY2" fmla="*/ 0 h 1738313"/>
              <a:gd name="connsiteX0" fmla="*/ 0 w 4019550"/>
              <a:gd name="connsiteY0" fmla="*/ 1738313 h 1738313"/>
              <a:gd name="connsiteX1" fmla="*/ 1004888 w 4019550"/>
              <a:gd name="connsiteY1" fmla="*/ 904875 h 1738313"/>
              <a:gd name="connsiteX2" fmla="*/ 4019550 w 4019550"/>
              <a:gd name="connsiteY2" fmla="*/ 0 h 1738313"/>
              <a:gd name="connsiteX0" fmla="*/ 0 w 4019550"/>
              <a:gd name="connsiteY0" fmla="*/ 1738313 h 1738313"/>
              <a:gd name="connsiteX1" fmla="*/ 1004888 w 4019550"/>
              <a:gd name="connsiteY1" fmla="*/ 904875 h 1738313"/>
              <a:gd name="connsiteX2" fmla="*/ 4019550 w 4019550"/>
              <a:gd name="connsiteY2" fmla="*/ 0 h 17383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4019550" h="1738313">
                <a:moveTo>
                  <a:pt x="0" y="1738313"/>
                </a:moveTo>
                <a:cubicBezTo>
                  <a:pt x="191294" y="1537890"/>
                  <a:pt x="606426" y="1123157"/>
                  <a:pt x="1004888" y="904875"/>
                </a:cubicBezTo>
                <a:cubicBezTo>
                  <a:pt x="1403350" y="686593"/>
                  <a:pt x="2999581" y="236141"/>
                  <a:pt x="4019550" y="0"/>
                </a:cubicBezTo>
              </a:path>
            </a:pathLst>
          </a:custGeom>
          <a:noFill xmlns:a="http://schemas.openxmlformats.org/drawingml/2006/main"/>
          <a:ln xmlns:a="http://schemas.openxmlformats.org/drawingml/2006/main" w="12700">
            <a:solidFill>
              <a:srgbClr val="0000FF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Freeform 2"/>
          <cdr:cNvSpPr/>
        </cdr:nvSpPr>
        <cdr:spPr>
          <a:xfrm xmlns:a="http://schemas.openxmlformats.org/drawingml/2006/main">
            <a:off x="838200" y="1343024"/>
            <a:ext cx="4019550" cy="572471"/>
          </a:xfrm>
          <a:custGeom xmlns:a="http://schemas.openxmlformats.org/drawingml/2006/main">
            <a:avLst/>
            <a:gdLst>
              <a:gd name="connsiteX0" fmla="*/ 0 w 4019550"/>
              <a:gd name="connsiteY0" fmla="*/ 557213 h 574588"/>
              <a:gd name="connsiteX1" fmla="*/ 1314450 w 4019550"/>
              <a:gd name="connsiteY1" fmla="*/ 566738 h 574588"/>
              <a:gd name="connsiteX2" fmla="*/ 3105150 w 4019550"/>
              <a:gd name="connsiteY2" fmla="*/ 457200 h 574588"/>
              <a:gd name="connsiteX3" fmla="*/ 4019550 w 4019550"/>
              <a:gd name="connsiteY3" fmla="*/ 0 h 574588"/>
              <a:gd name="connsiteX0" fmla="*/ 0 w 4019550"/>
              <a:gd name="connsiteY0" fmla="*/ 557213 h 574588"/>
              <a:gd name="connsiteX1" fmla="*/ 1314450 w 4019550"/>
              <a:gd name="connsiteY1" fmla="*/ 566738 h 574588"/>
              <a:gd name="connsiteX2" fmla="*/ 3105150 w 4019550"/>
              <a:gd name="connsiteY2" fmla="*/ 457200 h 574588"/>
              <a:gd name="connsiteX3" fmla="*/ 4019550 w 4019550"/>
              <a:gd name="connsiteY3" fmla="*/ 0 h 574588"/>
              <a:gd name="connsiteX0" fmla="*/ 0 w 4019550"/>
              <a:gd name="connsiteY0" fmla="*/ 557213 h 574588"/>
              <a:gd name="connsiteX1" fmla="*/ 1314450 w 4019550"/>
              <a:gd name="connsiteY1" fmla="*/ 566738 h 574588"/>
              <a:gd name="connsiteX2" fmla="*/ 3105150 w 4019550"/>
              <a:gd name="connsiteY2" fmla="*/ 457200 h 574588"/>
              <a:gd name="connsiteX3" fmla="*/ 4019550 w 4019550"/>
              <a:gd name="connsiteY3" fmla="*/ 0 h 574588"/>
              <a:gd name="connsiteX0" fmla="*/ 0 w 4019550"/>
              <a:gd name="connsiteY0" fmla="*/ 557213 h 574588"/>
              <a:gd name="connsiteX1" fmla="*/ 1314450 w 4019550"/>
              <a:gd name="connsiteY1" fmla="*/ 566738 h 574588"/>
              <a:gd name="connsiteX2" fmla="*/ 3105150 w 4019550"/>
              <a:gd name="connsiteY2" fmla="*/ 457200 h 574588"/>
              <a:gd name="connsiteX3" fmla="*/ 4019550 w 4019550"/>
              <a:gd name="connsiteY3" fmla="*/ 0 h 574588"/>
              <a:gd name="connsiteX0" fmla="*/ 0 w 4019550"/>
              <a:gd name="connsiteY0" fmla="*/ 557213 h 574588"/>
              <a:gd name="connsiteX1" fmla="*/ 1314450 w 4019550"/>
              <a:gd name="connsiteY1" fmla="*/ 566738 h 574588"/>
              <a:gd name="connsiteX2" fmla="*/ 3105150 w 4019550"/>
              <a:gd name="connsiteY2" fmla="*/ 457200 h 574588"/>
              <a:gd name="connsiteX3" fmla="*/ 4019550 w 4019550"/>
              <a:gd name="connsiteY3" fmla="*/ 0 h 574588"/>
              <a:gd name="connsiteX0" fmla="*/ 0 w 4019550"/>
              <a:gd name="connsiteY0" fmla="*/ 557213 h 574588"/>
              <a:gd name="connsiteX1" fmla="*/ 1314450 w 4019550"/>
              <a:gd name="connsiteY1" fmla="*/ 566738 h 574588"/>
              <a:gd name="connsiteX2" fmla="*/ 3105150 w 4019550"/>
              <a:gd name="connsiteY2" fmla="*/ 457200 h 574588"/>
              <a:gd name="connsiteX3" fmla="*/ 4019550 w 4019550"/>
              <a:gd name="connsiteY3" fmla="*/ 0 h 574588"/>
              <a:gd name="connsiteX0" fmla="*/ 0 w 4019550"/>
              <a:gd name="connsiteY0" fmla="*/ 557213 h 572471"/>
              <a:gd name="connsiteX1" fmla="*/ 1314450 w 4019550"/>
              <a:gd name="connsiteY1" fmla="*/ 566738 h 572471"/>
              <a:gd name="connsiteX2" fmla="*/ 3105150 w 4019550"/>
              <a:gd name="connsiteY2" fmla="*/ 457200 h 572471"/>
              <a:gd name="connsiteX3" fmla="*/ 4019550 w 4019550"/>
              <a:gd name="connsiteY3" fmla="*/ 0 h 57247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019550" h="572471">
                <a:moveTo>
                  <a:pt x="0" y="557213"/>
                </a:moveTo>
                <a:cubicBezTo>
                  <a:pt x="398462" y="570310"/>
                  <a:pt x="877888" y="578644"/>
                  <a:pt x="1314450" y="566738"/>
                </a:cubicBezTo>
                <a:cubicBezTo>
                  <a:pt x="1751012" y="554832"/>
                  <a:pt x="2506663" y="532607"/>
                  <a:pt x="3105150" y="457200"/>
                </a:cubicBezTo>
                <a:cubicBezTo>
                  <a:pt x="3622675" y="348456"/>
                  <a:pt x="3787775" y="181372"/>
                  <a:pt x="4019550" y="0"/>
                </a:cubicBezTo>
              </a:path>
            </a:pathLst>
          </a:custGeom>
          <a:noFill xmlns:a="http://schemas.openxmlformats.org/drawingml/2006/main"/>
          <a:ln xmlns:a="http://schemas.openxmlformats.org/drawingml/2006/main" w="12700">
            <a:solidFill>
              <a:srgbClr val="006600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5" name="Freeform 4"/>
          <cdr:cNvSpPr/>
        </cdr:nvSpPr>
        <cdr:spPr>
          <a:xfrm xmlns:a="http://schemas.openxmlformats.org/drawingml/2006/main">
            <a:off x="842963" y="495300"/>
            <a:ext cx="4024312" cy="1057275"/>
          </a:xfrm>
          <a:custGeom xmlns:a="http://schemas.openxmlformats.org/drawingml/2006/main">
            <a:avLst/>
            <a:gdLst>
              <a:gd name="connsiteX0" fmla="*/ 0 w 4024312"/>
              <a:gd name="connsiteY0" fmla="*/ 1057275 h 1057275"/>
              <a:gd name="connsiteX1" fmla="*/ 1014412 w 4024312"/>
              <a:gd name="connsiteY1" fmla="*/ 619125 h 1057275"/>
              <a:gd name="connsiteX2" fmla="*/ 4024312 w 4024312"/>
              <a:gd name="connsiteY2" fmla="*/ 0 h 1057275"/>
              <a:gd name="connsiteX0" fmla="*/ 0 w 4024312"/>
              <a:gd name="connsiteY0" fmla="*/ 1057275 h 1057275"/>
              <a:gd name="connsiteX1" fmla="*/ 1014412 w 4024312"/>
              <a:gd name="connsiteY1" fmla="*/ 619125 h 1057275"/>
              <a:gd name="connsiteX2" fmla="*/ 4024312 w 4024312"/>
              <a:gd name="connsiteY2" fmla="*/ 0 h 1057275"/>
              <a:gd name="connsiteX0" fmla="*/ 0 w 4024312"/>
              <a:gd name="connsiteY0" fmla="*/ 1057275 h 1057275"/>
              <a:gd name="connsiteX1" fmla="*/ 1014412 w 4024312"/>
              <a:gd name="connsiteY1" fmla="*/ 619125 h 1057275"/>
              <a:gd name="connsiteX2" fmla="*/ 4024312 w 4024312"/>
              <a:gd name="connsiteY2" fmla="*/ 0 h 10572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4024312" h="1057275">
                <a:moveTo>
                  <a:pt x="0" y="1057275"/>
                </a:moveTo>
                <a:cubicBezTo>
                  <a:pt x="186134" y="935831"/>
                  <a:pt x="462755" y="776287"/>
                  <a:pt x="1014412" y="619125"/>
                </a:cubicBezTo>
                <a:cubicBezTo>
                  <a:pt x="1566069" y="461963"/>
                  <a:pt x="3573462" y="40481"/>
                  <a:pt x="4024312" y="0"/>
                </a:cubicBezTo>
              </a:path>
            </a:pathLst>
          </a:custGeom>
          <a:noFill xmlns:a="http://schemas.openxmlformats.org/drawingml/2006/main"/>
          <a:ln xmlns:a="http://schemas.openxmlformats.org/drawingml/2006/main" w="12700">
            <a:solidFill>
              <a:srgbClr val="FF0000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cxnSp macro="">
        <cdr:nvCxnSpPr>
          <cdr:cNvPr id="9" name="Straight Connector 8"/>
          <cdr:cNvCxnSpPr/>
        </cdr:nvCxnSpPr>
        <cdr:spPr>
          <a:xfrm xmlns:a="http://schemas.openxmlformats.org/drawingml/2006/main" flipV="1">
            <a:off x="847725" y="2319338"/>
            <a:ext cx="4005263" cy="4763"/>
          </a:xfrm>
          <a:prstGeom xmlns:a="http://schemas.openxmlformats.org/drawingml/2006/main" prst="line">
            <a:avLst/>
          </a:prstGeom>
          <a:ln xmlns:a="http://schemas.openxmlformats.org/drawingml/2006/main" w="12700">
            <a:solidFill>
              <a:srgbClr val="FF00FF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tabSelected="1" zoomScaleNormal="100" workbookViewId="0">
      <selection activeCell="U12" sqref="U12"/>
    </sheetView>
  </sheetViews>
  <sheetFormatPr defaultRowHeight="15.75" x14ac:dyDescent="0.25"/>
  <cols>
    <col min="1" max="10" width="10.625" style="1" customWidth="1"/>
    <col min="11" max="11" width="10.625" style="59" customWidth="1"/>
    <col min="12" max="21" width="10.625" style="1" customWidth="1"/>
    <col min="22" max="26" width="9" style="1"/>
  </cols>
  <sheetData>
    <row r="1" spans="1:12" x14ac:dyDescent="0.25">
      <c r="A1" s="97" t="s">
        <v>46</v>
      </c>
      <c r="B1" s="97"/>
      <c r="C1" s="67">
        <v>0.05</v>
      </c>
      <c r="D1" s="34" t="s">
        <v>44</v>
      </c>
      <c r="E1" s="34"/>
      <c r="F1" s="34"/>
      <c r="H1" s="85" t="s">
        <v>54</v>
      </c>
      <c r="I1" s="92">
        <f>AVERAGE(I24:I55)</f>
        <v>2.8253595201528366E-2</v>
      </c>
      <c r="K1" s="85" t="s">
        <v>54</v>
      </c>
      <c r="L1" s="92">
        <f>AVERAGE(L24:L55)</f>
        <v>5.7533309238047552E-2</v>
      </c>
    </row>
    <row r="2" spans="1:12" x14ac:dyDescent="0.25">
      <c r="A2" s="97" t="s">
        <v>47</v>
      </c>
      <c r="B2" s="97"/>
      <c r="C2" s="67">
        <v>0.1</v>
      </c>
      <c r="D2" s="34" t="s">
        <v>44</v>
      </c>
      <c r="E2" s="34"/>
      <c r="F2" s="34"/>
      <c r="H2" s="93" t="s">
        <v>55</v>
      </c>
      <c r="I2" s="92">
        <f>AVERAGE(STDEV(H28:H31),STDEV(H35:H38),STDEV(H42:H45),STDEV(H49:H52))</f>
        <v>2.0355923092083464E-2</v>
      </c>
      <c r="K2" s="93" t="s">
        <v>55</v>
      </c>
      <c r="L2" s="92">
        <f>AVERAGE(STDEV(K28:K31),STDEV(K35:K38),STDEV(K42:K45),STDEV(K49:K52))</f>
        <v>3.9654047054246758E-2</v>
      </c>
    </row>
    <row r="3" spans="1:12" x14ac:dyDescent="0.25">
      <c r="A3" s="34"/>
      <c r="B3" s="34"/>
      <c r="C3" s="34"/>
      <c r="E3" s="34"/>
      <c r="F3" s="34"/>
    </row>
    <row r="4" spans="1:12" x14ac:dyDescent="0.25">
      <c r="A4" s="34"/>
      <c r="B4" s="34"/>
      <c r="C4" s="34"/>
      <c r="E4" s="34"/>
      <c r="F4" s="34"/>
    </row>
    <row r="5" spans="1:12" x14ac:dyDescent="0.25">
      <c r="A5" s="34"/>
      <c r="B5" s="34"/>
      <c r="C5" s="34"/>
      <c r="E5" s="34"/>
      <c r="F5" s="34"/>
    </row>
    <row r="6" spans="1:12" x14ac:dyDescent="0.25">
      <c r="A6" s="34"/>
      <c r="B6" s="34"/>
      <c r="C6" s="34"/>
      <c r="E6" s="34"/>
      <c r="F6" s="34"/>
    </row>
    <row r="7" spans="1:12" x14ac:dyDescent="0.25">
      <c r="A7" s="34"/>
      <c r="B7" s="34"/>
      <c r="C7" s="34"/>
      <c r="E7" s="34"/>
      <c r="F7" s="34"/>
    </row>
    <row r="8" spans="1:12" x14ac:dyDescent="0.25">
      <c r="A8" s="34"/>
      <c r="B8" s="34"/>
      <c r="C8" s="34"/>
      <c r="E8" s="34"/>
      <c r="F8" s="34"/>
    </row>
    <row r="9" spans="1:12" x14ac:dyDescent="0.25">
      <c r="A9" s="34"/>
      <c r="B9" s="34"/>
      <c r="C9" s="34"/>
      <c r="E9" s="34"/>
      <c r="F9" s="34"/>
    </row>
    <row r="10" spans="1:12" x14ac:dyDescent="0.25">
      <c r="A10" s="34"/>
      <c r="B10" s="34"/>
      <c r="C10" s="34"/>
      <c r="E10" s="34"/>
      <c r="F10" s="34"/>
    </row>
    <row r="11" spans="1:12" x14ac:dyDescent="0.25">
      <c r="A11" s="34"/>
      <c r="B11" s="34"/>
      <c r="C11" s="34"/>
      <c r="E11" s="34"/>
      <c r="F11" s="34"/>
    </row>
    <row r="12" spans="1:12" x14ac:dyDescent="0.25">
      <c r="A12" s="34"/>
      <c r="B12" s="34"/>
      <c r="C12" s="34"/>
      <c r="E12" s="34"/>
      <c r="F12" s="34"/>
    </row>
    <row r="13" spans="1:12" x14ac:dyDescent="0.25">
      <c r="A13" s="34"/>
      <c r="B13" s="34"/>
      <c r="C13" s="34"/>
      <c r="E13" s="34"/>
      <c r="F13" s="34"/>
    </row>
    <row r="14" spans="1:12" x14ac:dyDescent="0.25">
      <c r="A14" s="34"/>
      <c r="B14" s="34"/>
      <c r="C14" s="34"/>
      <c r="E14" s="34"/>
      <c r="F14" s="34"/>
    </row>
    <row r="15" spans="1:12" x14ac:dyDescent="0.25">
      <c r="A15" s="34"/>
      <c r="B15" s="34"/>
      <c r="C15" s="34"/>
      <c r="E15" s="34"/>
      <c r="F15" s="34"/>
    </row>
    <row r="16" spans="1:12" x14ac:dyDescent="0.25">
      <c r="A16" s="34"/>
      <c r="B16" s="34"/>
      <c r="C16" s="34"/>
      <c r="E16" s="34"/>
      <c r="F16" s="34"/>
    </row>
    <row r="17" spans="1:15" x14ac:dyDescent="0.25">
      <c r="A17" s="34"/>
      <c r="B17" s="34"/>
      <c r="C17" s="34"/>
      <c r="E17" s="34"/>
      <c r="F17" s="34"/>
    </row>
    <row r="18" spans="1:15" x14ac:dyDescent="0.25">
      <c r="A18" s="34"/>
      <c r="B18" s="34"/>
      <c r="C18" s="34"/>
      <c r="E18" s="34"/>
      <c r="F18" s="34"/>
    </row>
    <row r="19" spans="1:15" x14ac:dyDescent="0.25">
      <c r="A19" s="34"/>
      <c r="B19" s="34"/>
      <c r="C19" s="34"/>
      <c r="E19" s="34"/>
      <c r="F19" s="34"/>
    </row>
    <row r="20" spans="1:15" x14ac:dyDescent="0.25">
      <c r="E20" s="34"/>
      <c r="F20" s="44"/>
    </row>
    <row r="21" spans="1:15" x14ac:dyDescent="0.25">
      <c r="A21" s="94" t="s">
        <v>36</v>
      </c>
      <c r="B21" s="95"/>
      <c r="C21" s="96"/>
      <c r="D21" s="94" t="s">
        <v>51</v>
      </c>
      <c r="E21" s="95"/>
      <c r="F21" s="95"/>
      <c r="G21" s="95"/>
      <c r="H21" s="95"/>
      <c r="I21" s="95"/>
      <c r="J21" s="96"/>
      <c r="K21" s="94" t="s">
        <v>52</v>
      </c>
      <c r="L21" s="95"/>
      <c r="M21" s="96"/>
      <c r="N21" s="94" t="s">
        <v>53</v>
      </c>
      <c r="O21" s="96"/>
    </row>
    <row r="22" spans="1:15" x14ac:dyDescent="0.25">
      <c r="A22" s="35" t="s">
        <v>34</v>
      </c>
      <c r="B22" s="36" t="s">
        <v>35</v>
      </c>
      <c r="C22" s="36" t="s">
        <v>43</v>
      </c>
      <c r="D22" s="45" t="s">
        <v>37</v>
      </c>
      <c r="E22" s="46" t="s">
        <v>38</v>
      </c>
      <c r="F22" s="46" t="s">
        <v>39</v>
      </c>
      <c r="G22" s="46" t="s">
        <v>40</v>
      </c>
      <c r="H22" s="45" t="s">
        <v>0</v>
      </c>
      <c r="I22" s="46" t="s">
        <v>1</v>
      </c>
      <c r="J22" s="38" t="s">
        <v>42</v>
      </c>
      <c r="K22" s="37" t="s">
        <v>0</v>
      </c>
      <c r="L22" s="37" t="s">
        <v>1</v>
      </c>
      <c r="M22" s="38" t="s">
        <v>42</v>
      </c>
      <c r="N22" s="51" t="s">
        <v>0</v>
      </c>
      <c r="O22" s="38" t="s">
        <v>42</v>
      </c>
    </row>
    <row r="23" spans="1:15" x14ac:dyDescent="0.25">
      <c r="A23" s="35"/>
      <c r="B23" s="36" t="s">
        <v>2</v>
      </c>
      <c r="C23" s="36"/>
      <c r="D23" s="35" t="s">
        <v>41</v>
      </c>
      <c r="E23" s="36" t="s">
        <v>41</v>
      </c>
      <c r="F23" s="36" t="s">
        <v>41</v>
      </c>
      <c r="G23" s="36" t="s">
        <v>41</v>
      </c>
      <c r="H23" s="35" t="s">
        <v>41</v>
      </c>
      <c r="I23" s="36" t="s">
        <v>41</v>
      </c>
      <c r="J23" s="39" t="s">
        <v>41</v>
      </c>
      <c r="K23" s="36" t="s">
        <v>41</v>
      </c>
      <c r="L23" s="36" t="s">
        <v>41</v>
      </c>
      <c r="M23" s="39" t="s">
        <v>41</v>
      </c>
      <c r="N23" s="35" t="s">
        <v>41</v>
      </c>
      <c r="O23" s="39" t="s">
        <v>41</v>
      </c>
    </row>
    <row r="24" spans="1:15" x14ac:dyDescent="0.25">
      <c r="A24" s="2" t="str">
        <f>" 304"</f>
        <v xml:space="preserve"> 304</v>
      </c>
      <c r="B24" s="3">
        <v>0</v>
      </c>
      <c r="C24" s="60" t="s">
        <v>3</v>
      </c>
      <c r="D24" s="16">
        <v>-1.52382</v>
      </c>
      <c r="E24" s="17">
        <v>-1.4788399999999999</v>
      </c>
      <c r="F24" s="17">
        <v>-1.51742</v>
      </c>
      <c r="G24" s="15">
        <v>-1.5615600000000001</v>
      </c>
      <c r="H24" s="16">
        <f>AVERAGE(D24:G24)</f>
        <v>-1.52041</v>
      </c>
      <c r="I24" s="17">
        <f>STDEV(D24:G24)</f>
        <v>3.3872090772985017E-2</v>
      </c>
      <c r="J24" s="15">
        <f t="shared" ref="J24:J55" si="0">SQRT($I24^2+$C$1^2)</f>
        <v>6.039303381461588E-2</v>
      </c>
      <c r="K24" s="17">
        <v>-1.5733496443814432</v>
      </c>
      <c r="L24" s="17">
        <v>4.0937517150346464E-2</v>
      </c>
      <c r="M24" s="17">
        <f>SQRT($L24^2+$C$2^2)</f>
        <v>0.10805498743896513</v>
      </c>
      <c r="N24" s="16">
        <f>AVERAGE(H24,K24)</f>
        <v>-1.5468798221907216</v>
      </c>
      <c r="O24" s="15">
        <f>SQRT('combined TEP data'!J24^2+'combined TEP data'!M24^2/2)/2</f>
        <v>4.8696146378719732E-2</v>
      </c>
    </row>
    <row r="25" spans="1:15" x14ac:dyDescent="0.25">
      <c r="A25" s="4" t="str">
        <f t="shared" ref="A25:A31" si="1">" 304"</f>
        <v xml:space="preserve"> 304</v>
      </c>
      <c r="B25" s="5">
        <v>20</v>
      </c>
      <c r="C25" s="61" t="s">
        <v>4</v>
      </c>
      <c r="D25" s="18">
        <v>-1.3515900000000001</v>
      </c>
      <c r="E25" s="19">
        <v>-1.4697499999999999</v>
      </c>
      <c r="F25" s="19">
        <v>-1.4816800000000001</v>
      </c>
      <c r="G25" s="29">
        <v>-1.3343799999999999</v>
      </c>
      <c r="H25" s="18">
        <f t="shared" ref="H25:H55" si="2">AVERAGE(D25:G25)</f>
        <v>-1.4093499999999999</v>
      </c>
      <c r="I25" s="19">
        <f t="shared" ref="I25:I55" si="3">STDEV(D25:G25)</f>
        <v>7.7107084412955648E-2</v>
      </c>
      <c r="J25" s="29">
        <f t="shared" si="0"/>
        <v>9.1899414941917168E-2</v>
      </c>
      <c r="K25" s="19">
        <v>-1.2351195774226804</v>
      </c>
      <c r="L25" s="19">
        <v>6.7277050648497705E-2</v>
      </c>
      <c r="M25" s="19">
        <f t="shared" ref="M25:M55" si="4">SQRT($L25^2+$C$2^2)</f>
        <v>0.12052469267316357</v>
      </c>
      <c r="N25" s="18">
        <f t="shared" ref="N25:N55" si="5">AVERAGE(H25,K25)</f>
        <v>-1.3222347887113401</v>
      </c>
      <c r="O25" s="29">
        <f>SQRT('combined TEP data'!J25^2+'combined TEP data'!M25^2/2)/2</f>
        <v>6.2666983409621152E-2</v>
      </c>
    </row>
    <row r="26" spans="1:15" x14ac:dyDescent="0.25">
      <c r="A26" s="4" t="str">
        <f t="shared" si="1"/>
        <v xml:space="preserve"> 304</v>
      </c>
      <c r="B26" s="5">
        <v>40</v>
      </c>
      <c r="C26" s="61" t="s">
        <v>5</v>
      </c>
      <c r="D26" s="18">
        <v>-1.3381700000000001</v>
      </c>
      <c r="E26" s="19">
        <v>-1.2606200000000001</v>
      </c>
      <c r="F26" s="19">
        <v>-1.2606200000000001</v>
      </c>
      <c r="G26" s="19">
        <v>-1.2606200000000001</v>
      </c>
      <c r="H26" s="18">
        <f t="shared" si="2"/>
        <v>-1.2800075000000002</v>
      </c>
      <c r="I26" s="19">
        <f t="shared" si="3"/>
        <v>3.8775000000000004E-2</v>
      </c>
      <c r="J26" s="29">
        <f t="shared" si="0"/>
        <v>6.3273222021641984E-2</v>
      </c>
      <c r="K26" s="19">
        <v>-1.1513274124742272</v>
      </c>
      <c r="L26" s="19">
        <v>6.6116548660661204E-2</v>
      </c>
      <c r="M26" s="19">
        <f t="shared" si="4"/>
        <v>0.11988076579167145</v>
      </c>
      <c r="N26" s="18">
        <f t="shared" si="5"/>
        <v>-1.2156674562371137</v>
      </c>
      <c r="O26" s="29">
        <f>SQRT('combined TEP data'!J26^2+'combined TEP data'!M26^2/2)/2</f>
        <v>5.2889506587788258E-2</v>
      </c>
    </row>
    <row r="27" spans="1:15" x14ac:dyDescent="0.25">
      <c r="A27" s="4" t="str">
        <f t="shared" si="1"/>
        <v xml:space="preserve"> 304</v>
      </c>
      <c r="B27" s="5">
        <v>60</v>
      </c>
      <c r="C27" s="61" t="s">
        <v>6</v>
      </c>
      <c r="D27" s="18">
        <v>-1.31169</v>
      </c>
      <c r="E27" s="19">
        <v>-1.3229500000000001</v>
      </c>
      <c r="F27" s="19">
        <v>-1.3229500000000001</v>
      </c>
      <c r="G27" s="19">
        <v>-1.3229500000000001</v>
      </c>
      <c r="H27" s="18">
        <f t="shared" si="2"/>
        <v>-1.3201350000000001</v>
      </c>
      <c r="I27" s="19">
        <f t="shared" si="3"/>
        <v>5.630000000000023E-3</v>
      </c>
      <c r="J27" s="29">
        <f t="shared" si="0"/>
        <v>5.0315970625637349E-2</v>
      </c>
      <c r="K27" s="19">
        <v>-1.1781602887628868</v>
      </c>
      <c r="L27" s="19">
        <v>7.9740675072390715E-2</v>
      </c>
      <c r="M27" s="19">
        <f t="shared" si="4"/>
        <v>0.12790064605388277</v>
      </c>
      <c r="N27" s="18">
        <f t="shared" si="5"/>
        <v>-1.2491476443814435</v>
      </c>
      <c r="O27" s="29">
        <f>SQRT('combined TEP data'!J27^2+'combined TEP data'!M27^2/2)/2</f>
        <v>5.1746943220107935E-2</v>
      </c>
    </row>
    <row r="28" spans="1:15" x14ac:dyDescent="0.25">
      <c r="A28" s="4" t="str">
        <f t="shared" si="1"/>
        <v xml:space="preserve"> 304</v>
      </c>
      <c r="B28" s="5">
        <v>80</v>
      </c>
      <c r="C28" s="61" t="s">
        <v>7</v>
      </c>
      <c r="D28" s="18">
        <v>-0.97060000000000002</v>
      </c>
      <c r="E28" s="19">
        <v>-0.97048999999999996</v>
      </c>
      <c r="F28" s="19">
        <v>-0.98621999999999999</v>
      </c>
      <c r="G28" s="29">
        <v>-0.96172000000000002</v>
      </c>
      <c r="H28" s="18">
        <f t="shared" si="2"/>
        <v>-0.9722575</v>
      </c>
      <c r="I28" s="19">
        <f t="shared" si="3"/>
        <v>1.0195778129533147E-2</v>
      </c>
      <c r="J28" s="29">
        <f t="shared" si="0"/>
        <v>5.10289515046769E-2</v>
      </c>
      <c r="K28" s="19">
        <v>-1.0358992887628868</v>
      </c>
      <c r="L28" s="19">
        <v>8.9589579474001133E-2</v>
      </c>
      <c r="M28" s="19">
        <f t="shared" si="4"/>
        <v>0.1342620301884653</v>
      </c>
      <c r="N28" s="18">
        <f t="shared" si="5"/>
        <v>-1.0040783943814433</v>
      </c>
      <c r="O28" s="29">
        <f>SQRT('combined TEP data'!J28^2+'combined TEP data'!M28^2/2)/2</f>
        <v>5.3891326451551667E-2</v>
      </c>
    </row>
    <row r="29" spans="1:15" x14ac:dyDescent="0.25">
      <c r="A29" s="4" t="str">
        <f t="shared" si="1"/>
        <v xml:space="preserve"> 304</v>
      </c>
      <c r="B29" s="5">
        <v>80</v>
      </c>
      <c r="C29" s="61" t="s">
        <v>8</v>
      </c>
      <c r="D29" s="18">
        <v>-1.0317400000000001</v>
      </c>
      <c r="E29" s="19">
        <v>-0.93367999999999995</v>
      </c>
      <c r="F29" s="19">
        <v>-0.95933000000000002</v>
      </c>
      <c r="G29" s="29">
        <v>-1.07758</v>
      </c>
      <c r="H29" s="18">
        <f t="shared" si="2"/>
        <v>-1.0005824999999999</v>
      </c>
      <c r="I29" s="19">
        <f t="shared" si="3"/>
        <v>6.6023021426873038E-2</v>
      </c>
      <c r="J29" s="29">
        <f t="shared" si="0"/>
        <v>8.2819317543272097E-2</v>
      </c>
      <c r="K29" s="19">
        <v>-1.0453408887628866</v>
      </c>
      <c r="L29" s="19">
        <v>0.12080869288832502</v>
      </c>
      <c r="M29" s="19">
        <f t="shared" si="4"/>
        <v>0.15682710313394696</v>
      </c>
      <c r="N29" s="18">
        <f t="shared" si="5"/>
        <v>-1.0229616943814432</v>
      </c>
      <c r="O29" s="29">
        <f>SQRT('combined TEP data'!J29^2+'combined TEP data'!M29^2/2)/2</f>
        <v>6.9203340773813363E-2</v>
      </c>
    </row>
    <row r="30" spans="1:15" x14ac:dyDescent="0.25">
      <c r="A30" s="4" t="str">
        <f t="shared" si="1"/>
        <v xml:space="preserve"> 304</v>
      </c>
      <c r="B30" s="5">
        <v>80</v>
      </c>
      <c r="C30" s="61" t="s">
        <v>9</v>
      </c>
      <c r="D30" s="18">
        <v>-0.97924999999999995</v>
      </c>
      <c r="E30" s="19">
        <v>-1.0244500000000001</v>
      </c>
      <c r="F30" s="19">
        <v>-1.01291</v>
      </c>
      <c r="G30" s="29">
        <v>-0.93074000000000001</v>
      </c>
      <c r="H30" s="18">
        <f t="shared" si="2"/>
        <v>-0.98683750000000003</v>
      </c>
      <c r="I30" s="19">
        <f t="shared" si="3"/>
        <v>4.2027669754579562E-2</v>
      </c>
      <c r="J30" s="29">
        <f t="shared" si="0"/>
        <v>6.5317111272621367E-2</v>
      </c>
      <c r="K30" s="19">
        <v>-0.87334248876288667</v>
      </c>
      <c r="L30" s="19">
        <v>0.11399232124873977</v>
      </c>
      <c r="M30" s="19">
        <f t="shared" si="4"/>
        <v>0.15163854821144884</v>
      </c>
      <c r="N30" s="18">
        <f t="shared" si="5"/>
        <v>-0.93008999438144335</v>
      </c>
      <c r="O30" s="29">
        <f>SQRT('combined TEP data'!J30^2+'combined TEP data'!M30^2/2)/2</f>
        <v>6.2776288670241473E-2</v>
      </c>
    </row>
    <row r="31" spans="1:15" x14ac:dyDescent="0.25">
      <c r="A31" s="4" t="str">
        <f t="shared" si="1"/>
        <v xml:space="preserve"> 304</v>
      </c>
      <c r="B31" s="6">
        <v>80</v>
      </c>
      <c r="C31" s="62" t="s">
        <v>10</v>
      </c>
      <c r="D31" s="57">
        <v>-0.99343999999999999</v>
      </c>
      <c r="E31" s="20">
        <v>-0.83603000000000005</v>
      </c>
      <c r="F31" s="20">
        <v>-0.87363999999999997</v>
      </c>
      <c r="G31" s="58">
        <v>-0.98616000000000004</v>
      </c>
      <c r="H31" s="57">
        <f t="shared" si="2"/>
        <v>-0.92231750000000001</v>
      </c>
      <c r="I31" s="20">
        <f t="shared" si="3"/>
        <v>7.9476005760648699E-2</v>
      </c>
      <c r="J31" s="58">
        <f t="shared" si="0"/>
        <v>9.3895875796898912E-2</v>
      </c>
      <c r="K31" s="19">
        <v>-0.97168968876288664</v>
      </c>
      <c r="L31" s="20">
        <v>0.11210597268341456</v>
      </c>
      <c r="M31" s="20">
        <f t="shared" si="4"/>
        <v>0.150225660628584</v>
      </c>
      <c r="N31" s="18">
        <f t="shared" si="5"/>
        <v>-0.94700359438144333</v>
      </c>
      <c r="O31" s="29">
        <f>SQRT('combined TEP data'!J31^2+'combined TEP data'!M31^2/2)/2</f>
        <v>7.0887781117964746E-2</v>
      </c>
    </row>
    <row r="32" spans="1:15" x14ac:dyDescent="0.25">
      <c r="A32" s="7" t="str">
        <f>" 316"</f>
        <v xml:space="preserve"> 316</v>
      </c>
      <c r="B32" s="8">
        <v>0</v>
      </c>
      <c r="C32" s="63" t="s">
        <v>11</v>
      </c>
      <c r="D32" s="21">
        <v>-1.47383</v>
      </c>
      <c r="E32" s="22">
        <v>-1.4886900000000001</v>
      </c>
      <c r="F32" s="22">
        <v>-1.5197000000000001</v>
      </c>
      <c r="G32" s="53">
        <v>-1.4556199999999999</v>
      </c>
      <c r="H32" s="21">
        <f t="shared" si="2"/>
        <v>-1.4844599999999999</v>
      </c>
      <c r="I32" s="22">
        <f t="shared" si="3"/>
        <v>2.7107766414811885E-2</v>
      </c>
      <c r="J32" s="53">
        <f t="shared" si="0"/>
        <v>5.6875574722370967E-2</v>
      </c>
      <c r="K32" s="22">
        <v>-1.5276078800000001</v>
      </c>
      <c r="L32" s="22">
        <v>1.985627334158873E-2</v>
      </c>
      <c r="M32" s="22">
        <f t="shared" si="4"/>
        <v>0.10195230056754918</v>
      </c>
      <c r="N32" s="21">
        <f t="shared" si="5"/>
        <v>-1.50603394</v>
      </c>
      <c r="O32" s="30">
        <f>SQRT('combined TEP data'!J32^2+'combined TEP data'!M32^2/2)/2</f>
        <v>4.5912870732257492E-2</v>
      </c>
    </row>
    <row r="33" spans="1:15" x14ac:dyDescent="0.25">
      <c r="A33" s="7" t="str">
        <f t="shared" ref="A33:A39" si="6">" 316"</f>
        <v xml:space="preserve"> 316</v>
      </c>
      <c r="B33" s="8">
        <v>20</v>
      </c>
      <c r="C33" s="63" t="s">
        <v>12</v>
      </c>
      <c r="D33" s="21">
        <v>-1.62937</v>
      </c>
      <c r="E33" s="22">
        <v>-1.58544</v>
      </c>
      <c r="F33" s="22">
        <v>-1.6020300000000001</v>
      </c>
      <c r="G33" s="53">
        <v>-1.61703</v>
      </c>
      <c r="H33" s="21">
        <f t="shared" si="2"/>
        <v>-1.6084674999999999</v>
      </c>
      <c r="I33" s="22">
        <f t="shared" si="3"/>
        <v>1.8990682583835683E-2</v>
      </c>
      <c r="J33" s="53">
        <f t="shared" si="0"/>
        <v>5.3485007478731833E-2</v>
      </c>
      <c r="K33" s="22">
        <v>-1.5373518800000001</v>
      </c>
      <c r="L33" s="22">
        <v>2.1395964689680906E-2</v>
      </c>
      <c r="M33" s="22">
        <f t="shared" si="4"/>
        <v>0.10226332336180979</v>
      </c>
      <c r="N33" s="21">
        <f t="shared" si="5"/>
        <v>-1.5729096899999999</v>
      </c>
      <c r="O33" s="30">
        <f>SQRT('combined TEP data'!J33^2+'combined TEP data'!M33^2/2)/2</f>
        <v>4.4970934161692254E-2</v>
      </c>
    </row>
    <row r="34" spans="1:15" x14ac:dyDescent="0.25">
      <c r="A34" s="7" t="str">
        <f t="shared" si="6"/>
        <v xml:space="preserve"> 316</v>
      </c>
      <c r="B34" s="8">
        <v>40</v>
      </c>
      <c r="C34" s="63" t="s">
        <v>13</v>
      </c>
      <c r="D34" s="21">
        <v>-1.67703</v>
      </c>
      <c r="E34" s="22">
        <v>-1.6608499999999999</v>
      </c>
      <c r="F34" s="22">
        <v>-1.68703</v>
      </c>
      <c r="G34" s="53">
        <v>-1.6608499999999999</v>
      </c>
      <c r="H34" s="21">
        <f t="shared" si="2"/>
        <v>-1.67144</v>
      </c>
      <c r="I34" s="22">
        <f t="shared" si="3"/>
        <v>1.2891759641983244E-2</v>
      </c>
      <c r="J34" s="53">
        <f t="shared" si="0"/>
        <v>5.1635234740113931E-2</v>
      </c>
      <c r="K34" s="22">
        <v>-1.6079454799999997</v>
      </c>
      <c r="L34" s="22">
        <v>1.3354868019367673E-2</v>
      </c>
      <c r="M34" s="22">
        <f t="shared" si="4"/>
        <v>0.1008878213651912</v>
      </c>
      <c r="N34" s="21">
        <f t="shared" si="5"/>
        <v>-1.6396927399999999</v>
      </c>
      <c r="O34" s="30">
        <f>SQRT('combined TEP data'!J34^2+'combined TEP data'!M34^2/2)/2</f>
        <v>4.4032299839362334E-2</v>
      </c>
    </row>
    <row r="35" spans="1:15" x14ac:dyDescent="0.25">
      <c r="A35" s="7" t="str">
        <f t="shared" si="6"/>
        <v xml:space="preserve"> 316</v>
      </c>
      <c r="B35" s="8">
        <v>60</v>
      </c>
      <c r="C35" s="63" t="s">
        <v>14</v>
      </c>
      <c r="D35" s="21">
        <v>-1.7164299999999999</v>
      </c>
      <c r="E35" s="22">
        <v>-1.7186999999999999</v>
      </c>
      <c r="F35" s="22">
        <v>-1.7367699999999999</v>
      </c>
      <c r="G35" s="53">
        <v>-1.7012700000000001</v>
      </c>
      <c r="H35" s="21">
        <f t="shared" si="2"/>
        <v>-1.7182925</v>
      </c>
      <c r="I35" s="22">
        <f t="shared" si="3"/>
        <v>1.4546688913059625E-2</v>
      </c>
      <c r="J35" s="53">
        <f t="shared" si="0"/>
        <v>5.2073084778351014E-2</v>
      </c>
      <c r="K35" s="22">
        <v>-1.6123758799999997</v>
      </c>
      <c r="L35" s="22">
        <v>1.6564123001767156E-2</v>
      </c>
      <c r="M35" s="22">
        <f t="shared" si="4"/>
        <v>0.10136256789770903</v>
      </c>
      <c r="N35" s="21">
        <f t="shared" si="5"/>
        <v>-1.6653341899999998</v>
      </c>
      <c r="O35" s="30">
        <f>SQRT('combined TEP data'!J35^2+'combined TEP data'!M35^2/2)/2</f>
        <v>4.429670203226807E-2</v>
      </c>
    </row>
    <row r="36" spans="1:15" x14ac:dyDescent="0.25">
      <c r="A36" s="7" t="str">
        <f t="shared" si="6"/>
        <v xml:space="preserve"> 316</v>
      </c>
      <c r="B36" s="8">
        <v>60</v>
      </c>
      <c r="C36" s="63" t="s">
        <v>15</v>
      </c>
      <c r="D36" s="21">
        <v>-1.7304999999999999</v>
      </c>
      <c r="E36" s="22">
        <v>-1.6773400000000001</v>
      </c>
      <c r="F36" s="22">
        <v>-1.73346</v>
      </c>
      <c r="G36" s="53">
        <v>-1.73604</v>
      </c>
      <c r="H36" s="21">
        <f t="shared" si="2"/>
        <v>-1.7193350000000001</v>
      </c>
      <c r="I36" s="22">
        <f t="shared" si="3"/>
        <v>2.8088015831192699E-2</v>
      </c>
      <c r="J36" s="53">
        <f t="shared" si="0"/>
        <v>5.7349251375526537E-2</v>
      </c>
      <c r="K36" s="22">
        <v>-1.6328430799999998</v>
      </c>
      <c r="L36" s="22">
        <v>1.9210958297995562E-2</v>
      </c>
      <c r="M36" s="22">
        <f t="shared" si="4"/>
        <v>0.10182858596056082</v>
      </c>
      <c r="N36" s="21">
        <f t="shared" si="5"/>
        <v>-1.6760890399999999</v>
      </c>
      <c r="O36" s="30">
        <f>SQRT('combined TEP data'!J36^2+'combined TEP data'!M36^2/2)/2</f>
        <v>4.6025718605734428E-2</v>
      </c>
    </row>
    <row r="37" spans="1:15" x14ac:dyDescent="0.25">
      <c r="A37" s="7" t="str">
        <f t="shared" si="6"/>
        <v xml:space="preserve"> 316</v>
      </c>
      <c r="B37" s="8">
        <v>60</v>
      </c>
      <c r="C37" s="63" t="s">
        <v>16</v>
      </c>
      <c r="D37" s="21">
        <v>-1.7300500000000001</v>
      </c>
      <c r="E37" s="22">
        <v>-1.69797</v>
      </c>
      <c r="F37" s="22">
        <v>-1.73346</v>
      </c>
      <c r="G37" s="53">
        <v>-1.73604</v>
      </c>
      <c r="H37" s="21">
        <f t="shared" si="2"/>
        <v>-1.72438</v>
      </c>
      <c r="I37" s="22">
        <f t="shared" si="3"/>
        <v>1.7776754484438405E-2</v>
      </c>
      <c r="J37" s="53">
        <f t="shared" si="0"/>
        <v>5.3066119134528779E-2</v>
      </c>
      <c r="K37" s="22">
        <v>-1.60979348</v>
      </c>
      <c r="L37" s="22">
        <v>2.4071094485744935E-2</v>
      </c>
      <c r="M37" s="22">
        <f t="shared" si="4"/>
        <v>0.10285629581966124</v>
      </c>
      <c r="N37" s="21">
        <f t="shared" si="5"/>
        <v>-1.66708674</v>
      </c>
      <c r="O37" s="30">
        <f>SQRT('combined TEP data'!J37^2+'combined TEP data'!M37^2/2)/2</f>
        <v>4.5015891068796006E-2</v>
      </c>
    </row>
    <row r="38" spans="1:15" x14ac:dyDescent="0.25">
      <c r="A38" s="7" t="str">
        <f t="shared" si="6"/>
        <v xml:space="preserve"> 316</v>
      </c>
      <c r="B38" s="8">
        <v>60</v>
      </c>
      <c r="C38" s="63" t="s">
        <v>17</v>
      </c>
      <c r="D38" s="21">
        <v>-1.7417899999999999</v>
      </c>
      <c r="E38" s="22">
        <v>-1.7164600000000001</v>
      </c>
      <c r="F38" s="22">
        <v>-1.7536499999999999</v>
      </c>
      <c r="G38" s="53">
        <v>-1.7493000000000001</v>
      </c>
      <c r="H38" s="21">
        <f t="shared" si="2"/>
        <v>-1.7403</v>
      </c>
      <c r="I38" s="22">
        <f t="shared" si="3"/>
        <v>1.663117754900912E-2</v>
      </c>
      <c r="J38" s="53">
        <f t="shared" si="0"/>
        <v>5.2693415780974619E-2</v>
      </c>
      <c r="K38" s="22">
        <v>-1.6327422799999995</v>
      </c>
      <c r="L38" s="22">
        <v>1.8201183353655934E-2</v>
      </c>
      <c r="M38" s="22">
        <f t="shared" si="4"/>
        <v>0.1016429194556778</v>
      </c>
      <c r="N38" s="21">
        <f t="shared" si="5"/>
        <v>-1.6865211399999998</v>
      </c>
      <c r="O38" s="30">
        <f>SQRT('combined TEP data'!J38^2+'combined TEP data'!M38^2/2)/2</f>
        <v>4.4559616258455836E-2</v>
      </c>
    </row>
    <row r="39" spans="1:15" x14ac:dyDescent="0.25">
      <c r="A39" s="7" t="str">
        <f t="shared" si="6"/>
        <v xml:space="preserve"> 316</v>
      </c>
      <c r="B39" s="8">
        <v>80</v>
      </c>
      <c r="C39" s="63" t="s">
        <v>18</v>
      </c>
      <c r="D39" s="21">
        <v>-1.6683600000000001</v>
      </c>
      <c r="E39" s="22">
        <v>-1.65991</v>
      </c>
      <c r="F39" s="22">
        <v>-1.70235</v>
      </c>
      <c r="G39" s="53">
        <v>-1.67456</v>
      </c>
      <c r="H39" s="21">
        <f t="shared" si="2"/>
        <v>-1.6762950000000001</v>
      </c>
      <c r="I39" s="22">
        <f t="shared" si="3"/>
        <v>1.8378481076157159E-2</v>
      </c>
      <c r="J39" s="53">
        <f t="shared" si="0"/>
        <v>5.327071021364993E-2</v>
      </c>
      <c r="K39" s="22">
        <v>-1.6135902799999999</v>
      </c>
      <c r="L39" s="22">
        <v>2.3669175175307425E-2</v>
      </c>
      <c r="M39" s="22">
        <f t="shared" si="4"/>
        <v>0.10276297900255417</v>
      </c>
      <c r="N39" s="21">
        <f t="shared" si="5"/>
        <v>-1.64494264</v>
      </c>
      <c r="O39" s="30">
        <f>SQRT('combined TEP data'!J39^2+'combined TEP data'!M39^2/2)/2</f>
        <v>4.5049648981447012E-2</v>
      </c>
    </row>
    <row r="40" spans="1:15" x14ac:dyDescent="0.25">
      <c r="A40" s="9" t="str">
        <f>" 347"</f>
        <v xml:space="preserve"> 347</v>
      </c>
      <c r="B40" s="10">
        <v>0</v>
      </c>
      <c r="C40" s="64" t="s">
        <v>19</v>
      </c>
      <c r="D40" s="23">
        <v>-1.54386</v>
      </c>
      <c r="E40" s="24">
        <v>-1.5202199999999999</v>
      </c>
      <c r="F40" s="24">
        <v>-1.54694</v>
      </c>
      <c r="G40" s="54">
        <v>-1.5447500000000001</v>
      </c>
      <c r="H40" s="23">
        <f t="shared" si="2"/>
        <v>-1.5389425000000001</v>
      </c>
      <c r="I40" s="24">
        <f t="shared" si="3"/>
        <v>1.254858391745199E-2</v>
      </c>
      <c r="J40" s="54">
        <f t="shared" si="0"/>
        <v>5.1550625198278008E-2</v>
      </c>
      <c r="K40" s="24">
        <v>-1.3346766800000003</v>
      </c>
      <c r="L40" s="24">
        <v>6.5551815251136597E-2</v>
      </c>
      <c r="M40" s="24">
        <f t="shared" si="4"/>
        <v>0.11957023242730251</v>
      </c>
      <c r="N40" s="23">
        <f t="shared" si="5"/>
        <v>-1.4368095900000002</v>
      </c>
      <c r="O40" s="31">
        <f>SQRT('combined TEP data'!J40^2+'combined TEP data'!M40^2/2)/2</f>
        <v>4.9512592336932101E-2</v>
      </c>
    </row>
    <row r="41" spans="1:15" x14ac:dyDescent="0.25">
      <c r="A41" s="9" t="str">
        <f t="shared" ref="A41:A47" si="7">" 347"</f>
        <v xml:space="preserve"> 347</v>
      </c>
      <c r="B41" s="10">
        <v>20</v>
      </c>
      <c r="C41" s="64" t="s">
        <v>45</v>
      </c>
      <c r="D41" s="23">
        <v>-1.35968</v>
      </c>
      <c r="E41" s="24">
        <v>-1.40171</v>
      </c>
      <c r="F41" s="24">
        <v>-1.41605</v>
      </c>
      <c r="G41" s="54">
        <v>-1.3542400000000001</v>
      </c>
      <c r="H41" s="23">
        <f t="shared" si="2"/>
        <v>-1.3829199999999999</v>
      </c>
      <c r="I41" s="24">
        <f t="shared" si="3"/>
        <v>3.0622981566137526E-2</v>
      </c>
      <c r="J41" s="54">
        <f t="shared" si="0"/>
        <v>5.8632473937230374E-2</v>
      </c>
      <c r="K41" s="24">
        <v>-1.3449246799999997</v>
      </c>
      <c r="L41" s="24">
        <v>7.4764395231708705E-2</v>
      </c>
      <c r="M41" s="24">
        <f t="shared" si="4"/>
        <v>0.12485877940442613</v>
      </c>
      <c r="N41" s="23">
        <f t="shared" si="5"/>
        <v>-1.3639223399999998</v>
      </c>
      <c r="O41" s="31">
        <f>SQRT('combined TEP data'!J41^2+'combined TEP data'!M41^2/2)/2</f>
        <v>5.2992038074557893E-2</v>
      </c>
    </row>
    <row r="42" spans="1:15" x14ac:dyDescent="0.25">
      <c r="A42" s="9" t="str">
        <f t="shared" si="7"/>
        <v xml:space="preserve"> 347</v>
      </c>
      <c r="B42" s="10">
        <v>40</v>
      </c>
      <c r="C42" s="64" t="s">
        <v>20</v>
      </c>
      <c r="D42" s="23">
        <v>-1.2142299999999999</v>
      </c>
      <c r="E42" s="24">
        <v>-1.26885</v>
      </c>
      <c r="F42" s="24">
        <v>-1.30444</v>
      </c>
      <c r="G42" s="54">
        <v>-1.2187600000000001</v>
      </c>
      <c r="H42" s="23">
        <f t="shared" si="2"/>
        <v>-1.2515700000000001</v>
      </c>
      <c r="I42" s="24">
        <f t="shared" si="3"/>
        <v>4.3068190117533406E-2</v>
      </c>
      <c r="J42" s="54">
        <f t="shared" si="0"/>
        <v>6.5991431261944927E-2</v>
      </c>
      <c r="K42" s="24">
        <v>-1.3203630799999999</v>
      </c>
      <c r="L42" s="24">
        <v>8.9849509238678099E-2</v>
      </c>
      <c r="M42" s="24">
        <f t="shared" si="4"/>
        <v>0.13443561399581327</v>
      </c>
      <c r="N42" s="23">
        <f t="shared" si="5"/>
        <v>-1.28596654</v>
      </c>
      <c r="O42" s="31">
        <f>SQRT('combined TEP data'!J42^2+'combined TEP data'!M42^2/2)/2</f>
        <v>5.7860470433655428E-2</v>
      </c>
    </row>
    <row r="43" spans="1:15" x14ac:dyDescent="0.25">
      <c r="A43" s="9" t="str">
        <f t="shared" si="7"/>
        <v xml:space="preserve"> 347</v>
      </c>
      <c r="B43" s="10">
        <v>40</v>
      </c>
      <c r="C43" s="64" t="s">
        <v>21</v>
      </c>
      <c r="D43" s="23">
        <v>-1.28698</v>
      </c>
      <c r="E43" s="24">
        <v>-1.19977</v>
      </c>
      <c r="F43" s="24">
        <v>-1.23719</v>
      </c>
      <c r="G43" s="54">
        <v>-1.27695</v>
      </c>
      <c r="H43" s="23">
        <f t="shared" si="2"/>
        <v>-1.2502225</v>
      </c>
      <c r="I43" s="24">
        <f t="shared" si="3"/>
        <v>3.9919810766919563E-2</v>
      </c>
      <c r="J43" s="54">
        <f t="shared" si="0"/>
        <v>6.3981179198782101E-2</v>
      </c>
      <c r="K43" s="24">
        <v>-1.2976070378947369</v>
      </c>
      <c r="L43" s="24">
        <v>7.104421866743009E-2</v>
      </c>
      <c r="M43" s="24">
        <f t="shared" si="4"/>
        <v>0.12266735917131999</v>
      </c>
      <c r="N43" s="23">
        <f t="shared" si="5"/>
        <v>-1.2739147689473684</v>
      </c>
      <c r="O43" s="31">
        <f>SQRT('combined TEP data'!J43^2+'combined TEP data'!M43^2/2)/2</f>
        <v>5.3891631527305514E-2</v>
      </c>
    </row>
    <row r="44" spans="1:15" x14ac:dyDescent="0.25">
      <c r="A44" s="9" t="str">
        <f t="shared" si="7"/>
        <v xml:space="preserve"> 347</v>
      </c>
      <c r="B44" s="10">
        <v>40</v>
      </c>
      <c r="C44" s="64" t="s">
        <v>22</v>
      </c>
      <c r="D44" s="23">
        <v>-1.26946</v>
      </c>
      <c r="E44" s="24">
        <v>-1.2150399999999999</v>
      </c>
      <c r="F44" s="24">
        <v>-1.20065</v>
      </c>
      <c r="G44" s="54">
        <v>-1.23485</v>
      </c>
      <c r="H44" s="23">
        <f t="shared" si="2"/>
        <v>-1.23</v>
      </c>
      <c r="I44" s="24">
        <f t="shared" si="3"/>
        <v>2.9809608070777038E-2</v>
      </c>
      <c r="J44" s="54">
        <f t="shared" si="0"/>
        <v>5.8211792047087298E-2</v>
      </c>
      <c r="K44" s="24">
        <v>-1.3457982799999995</v>
      </c>
      <c r="L44" s="24">
        <v>8.7704096539046483E-2</v>
      </c>
      <c r="M44" s="24">
        <f t="shared" si="4"/>
        <v>0.1330113098564569</v>
      </c>
      <c r="N44" s="23">
        <f t="shared" si="5"/>
        <v>-1.2878991399999997</v>
      </c>
      <c r="O44" s="31">
        <f>SQRT('combined TEP data'!J44^2+'combined TEP data'!M44^2/2)/2</f>
        <v>5.530510150112404E-2</v>
      </c>
    </row>
    <row r="45" spans="1:15" x14ac:dyDescent="0.25">
      <c r="A45" s="9" t="str">
        <f t="shared" si="7"/>
        <v xml:space="preserve"> 347</v>
      </c>
      <c r="B45" s="10">
        <v>40</v>
      </c>
      <c r="C45" s="64" t="s">
        <v>23</v>
      </c>
      <c r="D45" s="23">
        <v>-1.2832399999999999</v>
      </c>
      <c r="E45" s="24">
        <v>-1.2373499999999999</v>
      </c>
      <c r="F45" s="24">
        <v>-1.3577699999999999</v>
      </c>
      <c r="G45" s="54">
        <v>-1.3780399999999999</v>
      </c>
      <c r="H45" s="23">
        <f t="shared" si="2"/>
        <v>-1.3140999999999998</v>
      </c>
      <c r="I45" s="24">
        <f t="shared" si="3"/>
        <v>6.5417364157640379E-2</v>
      </c>
      <c r="J45" s="54">
        <f t="shared" si="0"/>
        <v>8.2337303413054105E-2</v>
      </c>
      <c r="K45" s="24">
        <v>-1.2248046800000001</v>
      </c>
      <c r="L45" s="24">
        <v>7.856761489747488E-2</v>
      </c>
      <c r="M45" s="24">
        <f t="shared" si="4"/>
        <v>0.12717259968514411</v>
      </c>
      <c r="N45" s="23">
        <f t="shared" si="5"/>
        <v>-1.26945234</v>
      </c>
      <c r="O45" s="31">
        <f>SQRT('combined TEP data'!J45^2+'combined TEP data'!M45^2/2)/2</f>
        <v>6.0962830045594767E-2</v>
      </c>
    </row>
    <row r="46" spans="1:15" x14ac:dyDescent="0.25">
      <c r="A46" s="9" t="str">
        <f t="shared" si="7"/>
        <v xml:space="preserve"> 347</v>
      </c>
      <c r="B46" s="10">
        <v>60</v>
      </c>
      <c r="C46" s="64" t="s">
        <v>24</v>
      </c>
      <c r="D46" s="40">
        <v>-1.1731400000000001</v>
      </c>
      <c r="E46" s="41">
        <v>-1.19974</v>
      </c>
      <c r="F46" s="41">
        <v>-1.19974</v>
      </c>
      <c r="G46" s="41">
        <v>-1.19974</v>
      </c>
      <c r="H46" s="40">
        <f t="shared" si="2"/>
        <v>-1.1930900000000002</v>
      </c>
      <c r="I46" s="41">
        <f t="shared" si="3"/>
        <v>1.3299999999999979E-2</v>
      </c>
      <c r="J46" s="42">
        <f t="shared" si="0"/>
        <v>5.173867025736166E-2</v>
      </c>
      <c r="K46" s="24">
        <v>-1.0076292133333333</v>
      </c>
      <c r="L46" s="24">
        <v>0.10935567983658777</v>
      </c>
      <c r="M46" s="24">
        <f t="shared" si="4"/>
        <v>0.14818456300344612</v>
      </c>
      <c r="N46" s="23">
        <f t="shared" si="5"/>
        <v>-1.1003596066666668</v>
      </c>
      <c r="O46" s="31">
        <f>SQRT('combined TEP data'!J46^2+'combined TEP data'!M46^2/2)/2</f>
        <v>5.8429920323968321E-2</v>
      </c>
    </row>
    <row r="47" spans="1:15" x14ac:dyDescent="0.25">
      <c r="A47" s="9" t="str">
        <f t="shared" si="7"/>
        <v xml:space="preserve"> 347</v>
      </c>
      <c r="B47" s="10">
        <v>80</v>
      </c>
      <c r="C47" s="64" t="s">
        <v>25</v>
      </c>
      <c r="D47" s="23">
        <v>-0.71547000000000005</v>
      </c>
      <c r="E47" s="24">
        <v>-0.79401999999999995</v>
      </c>
      <c r="F47" s="24">
        <v>-0.84243999999999997</v>
      </c>
      <c r="G47" s="54">
        <v>-0.68972</v>
      </c>
      <c r="H47" s="23">
        <f t="shared" si="2"/>
        <v>-0.76041249999999994</v>
      </c>
      <c r="I47" s="24">
        <f t="shared" si="3"/>
        <v>7.0415984631805456E-2</v>
      </c>
      <c r="J47" s="54">
        <f t="shared" si="0"/>
        <v>8.6362091751338813E-2</v>
      </c>
      <c r="K47" s="24">
        <v>-0.88389907999999995</v>
      </c>
      <c r="L47" s="24">
        <v>0.11498060932211357</v>
      </c>
      <c r="M47" s="24">
        <f t="shared" si="4"/>
        <v>0.1523828747598775</v>
      </c>
      <c r="N47" s="23">
        <f t="shared" si="5"/>
        <v>-0.82215578999999994</v>
      </c>
      <c r="O47" s="31">
        <f>SQRT('combined TEP data'!J47^2+'combined TEP data'!M47^2/2)/2</f>
        <v>6.9044697753898737E-2</v>
      </c>
    </row>
    <row r="48" spans="1:15" x14ac:dyDescent="0.25">
      <c r="A48" s="11" t="str">
        <f>" A286"</f>
        <v xml:space="preserve"> A286</v>
      </c>
      <c r="B48" s="12">
        <v>0</v>
      </c>
      <c r="C48" s="65" t="s">
        <v>26</v>
      </c>
      <c r="D48" s="25">
        <v>-1.3814200000000001</v>
      </c>
      <c r="E48" s="26">
        <v>-1.38473</v>
      </c>
      <c r="F48" s="26">
        <v>-1.3789</v>
      </c>
      <c r="G48" s="55">
        <v>-1.36209</v>
      </c>
      <c r="H48" s="25">
        <f t="shared" si="2"/>
        <v>-1.3767850000000001</v>
      </c>
      <c r="I48" s="26">
        <f t="shared" si="3"/>
        <v>1.0083360881505077E-2</v>
      </c>
      <c r="J48" s="55">
        <f t="shared" si="0"/>
        <v>5.1006609048893529E-2</v>
      </c>
      <c r="K48" s="26">
        <v>-1.2787662799999997</v>
      </c>
      <c r="L48" s="26">
        <v>3.6665450253996104E-2</v>
      </c>
      <c r="M48" s="26">
        <f t="shared" si="4"/>
        <v>0.10650988330820885</v>
      </c>
      <c r="N48" s="25">
        <f t="shared" si="5"/>
        <v>-1.32777564</v>
      </c>
      <c r="O48" s="32">
        <f>SQRT('combined TEP data'!J48^2+'combined TEP data'!M48^2/2)/2</f>
        <v>4.5480357814750093E-2</v>
      </c>
    </row>
    <row r="49" spans="1:15" x14ac:dyDescent="0.25">
      <c r="A49" s="11" t="str">
        <f t="shared" ref="A49:A55" si="8">" A286"</f>
        <v xml:space="preserve"> A286</v>
      </c>
      <c r="B49" s="12">
        <v>20</v>
      </c>
      <c r="C49" s="65" t="s">
        <v>27</v>
      </c>
      <c r="D49" s="25">
        <v>-1.2774000000000001</v>
      </c>
      <c r="E49" s="26">
        <v>-1.25739</v>
      </c>
      <c r="F49" s="26">
        <v>-1.27772</v>
      </c>
      <c r="G49" s="55">
        <v>-1.26878</v>
      </c>
      <c r="H49" s="25">
        <f t="shared" si="2"/>
        <v>-1.2703225</v>
      </c>
      <c r="I49" s="26">
        <f t="shared" si="3"/>
        <v>9.5645678592048023E-3</v>
      </c>
      <c r="J49" s="55">
        <f t="shared" si="0"/>
        <v>5.09065905196305E-2</v>
      </c>
      <c r="K49" s="26">
        <v>-1.2356238799999999</v>
      </c>
      <c r="L49" s="26">
        <v>3.5013124027084834E-2</v>
      </c>
      <c r="M49" s="26">
        <f t="shared" si="4"/>
        <v>0.10595243675412108</v>
      </c>
      <c r="N49" s="25">
        <f t="shared" si="5"/>
        <v>-1.2529731900000001</v>
      </c>
      <c r="O49" s="32">
        <f>SQRT('combined TEP data'!J49^2+'combined TEP data'!M49^2/2)/2</f>
        <v>4.5289182994952965E-2</v>
      </c>
    </row>
    <row r="50" spans="1:15" x14ac:dyDescent="0.25">
      <c r="A50" s="11" t="str">
        <f t="shared" si="8"/>
        <v xml:space="preserve"> A286</v>
      </c>
      <c r="B50" s="12">
        <v>20</v>
      </c>
      <c r="C50" s="65" t="s">
        <v>28</v>
      </c>
      <c r="D50" s="25">
        <v>-1.27698</v>
      </c>
      <c r="E50" s="26">
        <v>-1.25543</v>
      </c>
      <c r="F50" s="26">
        <v>-1.27921</v>
      </c>
      <c r="G50" s="55">
        <v>-1.26535</v>
      </c>
      <c r="H50" s="25">
        <f t="shared" si="2"/>
        <v>-1.2692425000000001</v>
      </c>
      <c r="I50" s="26">
        <f t="shared" si="3"/>
        <v>1.1032628502159676E-2</v>
      </c>
      <c r="J50" s="55">
        <f t="shared" si="0"/>
        <v>5.1202723478997354E-2</v>
      </c>
      <c r="K50" s="26">
        <v>-1.2301470799999996</v>
      </c>
      <c r="L50" s="26">
        <v>4.3147263342620673E-2</v>
      </c>
      <c r="M50" s="26">
        <f t="shared" si="4"/>
        <v>0.10891136916758258</v>
      </c>
      <c r="N50" s="25">
        <f t="shared" si="5"/>
        <v>-1.2496947899999999</v>
      </c>
      <c r="O50" s="32">
        <f>SQRT('combined TEP data'!J50^2+'combined TEP data'!M50^2/2)/2</f>
        <v>4.6240031516656094E-2</v>
      </c>
    </row>
    <row r="51" spans="1:15" x14ac:dyDescent="0.25">
      <c r="A51" s="11" t="str">
        <f t="shared" si="8"/>
        <v xml:space="preserve"> A286</v>
      </c>
      <c r="B51" s="12">
        <v>20</v>
      </c>
      <c r="C51" s="65" t="s">
        <v>29</v>
      </c>
      <c r="D51" s="25">
        <v>-1.28125</v>
      </c>
      <c r="E51" s="26">
        <v>-1.2646299999999999</v>
      </c>
      <c r="F51" s="26">
        <v>-1.27345</v>
      </c>
      <c r="G51" s="55">
        <v>-1.2619400000000001</v>
      </c>
      <c r="H51" s="25">
        <f t="shared" si="2"/>
        <v>-1.2703175</v>
      </c>
      <c r="I51" s="26">
        <f t="shared" si="3"/>
        <v>8.7913266916887969E-3</v>
      </c>
      <c r="J51" s="55">
        <f t="shared" si="0"/>
        <v>5.0766991490534479E-2</v>
      </c>
      <c r="K51" s="26">
        <v>-1.2061443010526314</v>
      </c>
      <c r="L51" s="26">
        <v>3.5194982883902944E-2</v>
      </c>
      <c r="M51" s="26">
        <f t="shared" si="4"/>
        <v>0.10601267292261912</v>
      </c>
      <c r="N51" s="25">
        <f t="shared" si="5"/>
        <v>-1.2382309005263157</v>
      </c>
      <c r="O51" s="32">
        <f>SQRT('combined TEP data'!J51^2+'combined TEP data'!M51^2/2)/2</f>
        <v>4.5267623184509893E-2</v>
      </c>
    </row>
    <row r="52" spans="1:15" x14ac:dyDescent="0.25">
      <c r="A52" s="11" t="str">
        <f t="shared" si="8"/>
        <v xml:space="preserve"> A286</v>
      </c>
      <c r="B52" s="12">
        <v>20</v>
      </c>
      <c r="C52" s="65" t="s">
        <v>30</v>
      </c>
      <c r="D52" s="25">
        <v>-1.27145</v>
      </c>
      <c r="E52" s="26">
        <v>-1.25875</v>
      </c>
      <c r="F52" s="26">
        <v>-1.2792699999999999</v>
      </c>
      <c r="G52" s="55">
        <v>-1.26688</v>
      </c>
      <c r="H52" s="25">
        <f t="shared" si="2"/>
        <v>-1.2690874999999999</v>
      </c>
      <c r="I52" s="26">
        <f t="shared" si="3"/>
        <v>8.5829613187989543E-3</v>
      </c>
      <c r="J52" s="55">
        <f t="shared" si="0"/>
        <v>5.0731323903481951E-2</v>
      </c>
      <c r="K52" s="26">
        <v>-1.2094158799999999</v>
      </c>
      <c r="L52" s="26">
        <v>3.5809298476396412E-2</v>
      </c>
      <c r="M52" s="26">
        <f t="shared" si="4"/>
        <v>0.10621819927569685</v>
      </c>
      <c r="N52" s="25">
        <f t="shared" si="5"/>
        <v>-1.2392516899999999</v>
      </c>
      <c r="O52" s="32">
        <f>SQRT('combined TEP data'!J52^2+'combined TEP data'!M52^2/2)/2</f>
        <v>4.5317822525155108E-2</v>
      </c>
    </row>
    <row r="53" spans="1:15" x14ac:dyDescent="0.25">
      <c r="A53" s="11" t="str">
        <f t="shared" si="8"/>
        <v xml:space="preserve"> A286</v>
      </c>
      <c r="B53" s="12">
        <v>40</v>
      </c>
      <c r="C53" s="65" t="s">
        <v>31</v>
      </c>
      <c r="D53" s="25">
        <v>-1.3461000000000001</v>
      </c>
      <c r="E53" s="26">
        <v>-1.33172</v>
      </c>
      <c r="F53" s="26">
        <v>-1.3379099999999999</v>
      </c>
      <c r="G53" s="55">
        <v>-1.33917</v>
      </c>
      <c r="H53" s="25">
        <f t="shared" si="2"/>
        <v>-1.3387249999999999</v>
      </c>
      <c r="I53" s="26">
        <f t="shared" si="3"/>
        <v>5.8969738001792343E-3</v>
      </c>
      <c r="J53" s="55">
        <f t="shared" si="0"/>
        <v>5.0346542085827506E-2</v>
      </c>
      <c r="K53" s="26">
        <v>-1.2391518800000001</v>
      </c>
      <c r="L53" s="26">
        <v>3.4060907509830179E-2</v>
      </c>
      <c r="M53" s="26">
        <f t="shared" si="4"/>
        <v>0.10564158944465578</v>
      </c>
      <c r="N53" s="25">
        <f t="shared" si="5"/>
        <v>-1.2889384399999999</v>
      </c>
      <c r="O53" s="32">
        <f>SQRT('combined TEP data'!J53^2+'combined TEP data'!M53^2/2)/2</f>
        <v>4.5041222813653171E-2</v>
      </c>
    </row>
    <row r="54" spans="1:15" x14ac:dyDescent="0.25">
      <c r="A54" s="11" t="str">
        <f t="shared" si="8"/>
        <v xml:space="preserve"> A286</v>
      </c>
      <c r="B54" s="12">
        <v>60</v>
      </c>
      <c r="C54" s="65" t="s">
        <v>32</v>
      </c>
      <c r="D54" s="25">
        <v>-1.4307700000000001</v>
      </c>
      <c r="E54" s="26">
        <v>-1.4265600000000001</v>
      </c>
      <c r="F54" s="26">
        <v>-1.45366</v>
      </c>
      <c r="G54" s="55">
        <v>-1.4069700000000001</v>
      </c>
      <c r="H54" s="25">
        <f t="shared" si="2"/>
        <v>-1.4294900000000001</v>
      </c>
      <c r="I54" s="26">
        <f t="shared" si="3"/>
        <v>1.916213801571557E-2</v>
      </c>
      <c r="J54" s="55">
        <f t="shared" si="0"/>
        <v>5.3546125287767858E-2</v>
      </c>
      <c r="K54" s="26">
        <v>-1.3130046799999997</v>
      </c>
      <c r="L54" s="26">
        <v>3.9629652516966325E-2</v>
      </c>
      <c r="M54" s="26">
        <f t="shared" si="4"/>
        <v>0.10756630215181472</v>
      </c>
      <c r="N54" s="25">
        <f t="shared" si="5"/>
        <v>-1.37124734</v>
      </c>
      <c r="O54" s="32">
        <f>SQRT('combined TEP data'!J54^2+'combined TEP data'!M54^2/2)/2</f>
        <v>4.6509252339295572E-2</v>
      </c>
    </row>
    <row r="55" spans="1:15" x14ac:dyDescent="0.25">
      <c r="A55" s="13" t="str">
        <f t="shared" si="8"/>
        <v xml:space="preserve"> A286</v>
      </c>
      <c r="B55" s="14">
        <v>80</v>
      </c>
      <c r="C55" s="66" t="s">
        <v>33</v>
      </c>
      <c r="D55" s="27">
        <v>-1.58182</v>
      </c>
      <c r="E55" s="28">
        <v>-1.55217</v>
      </c>
      <c r="F55" s="28">
        <v>-1.57616</v>
      </c>
      <c r="G55" s="56">
        <v>-1.5437700000000001</v>
      </c>
      <c r="H55" s="27">
        <f t="shared" si="2"/>
        <v>-1.56348</v>
      </c>
      <c r="I55" s="28">
        <f t="shared" si="3"/>
        <v>1.8380589399327359E-2</v>
      </c>
      <c r="J55" s="56">
        <f t="shared" si="0"/>
        <v>5.3271437625304105E-2</v>
      </c>
      <c r="K55" s="28">
        <v>-1.3678734799999996</v>
      </c>
      <c r="L55" s="28">
        <v>4.2835279431063134E-2</v>
      </c>
      <c r="M55" s="28">
        <f t="shared" si="4"/>
        <v>0.10878814808579683</v>
      </c>
      <c r="N55" s="27">
        <f t="shared" si="5"/>
        <v>-1.4656767399999997</v>
      </c>
      <c r="O55" s="33">
        <f>SQRT('combined TEP data'!J55^2+'combined TEP data'!M55^2/2)/2</f>
        <v>4.6784817645886191E-2</v>
      </c>
    </row>
    <row r="57" spans="1:15" x14ac:dyDescent="0.25">
      <c r="F57" s="97" t="s">
        <v>58</v>
      </c>
      <c r="G57" s="97"/>
      <c r="H57" s="97"/>
      <c r="I57" s="97"/>
      <c r="J57" s="97"/>
      <c r="K57" s="97"/>
      <c r="L57" s="97"/>
    </row>
    <row r="58" spans="1:15" x14ac:dyDescent="0.25">
      <c r="F58" s="97" t="s">
        <v>56</v>
      </c>
      <c r="G58" s="97"/>
      <c r="H58" s="92">
        <f>MAX(H28:H31)-MIN(H28:H31)</f>
        <v>7.8264999999999918E-2</v>
      </c>
      <c r="I58" s="98" t="s">
        <v>44</v>
      </c>
      <c r="J58" s="90"/>
      <c r="K58" s="92">
        <f>MAX(K28:K31)-MIN(K28:K31)</f>
        <v>0.17199839999999988</v>
      </c>
      <c r="L58" s="98" t="s">
        <v>44</v>
      </c>
    </row>
    <row r="59" spans="1:15" x14ac:dyDescent="0.25">
      <c r="D59" s="43"/>
      <c r="F59" s="97" t="s">
        <v>57</v>
      </c>
      <c r="G59" s="97"/>
      <c r="H59" s="92">
        <f>STDEV(H28:H31)</f>
        <v>3.4139482610559067E-2</v>
      </c>
      <c r="I59" s="98" t="s">
        <v>44</v>
      </c>
      <c r="J59" s="90"/>
      <c r="K59" s="92">
        <f>STDEV(K28:K31)</f>
        <v>7.922376031469347E-2</v>
      </c>
      <c r="L59" s="98" t="s">
        <v>44</v>
      </c>
    </row>
    <row r="60" spans="1:15" x14ac:dyDescent="0.25">
      <c r="H60" s="91"/>
      <c r="K60" s="91"/>
    </row>
  </sheetData>
  <mergeCells count="9">
    <mergeCell ref="F58:G58"/>
    <mergeCell ref="F59:G59"/>
    <mergeCell ref="F57:L57"/>
    <mergeCell ref="A21:C21"/>
    <mergeCell ref="D21:J21"/>
    <mergeCell ref="K21:M21"/>
    <mergeCell ref="N21:O21"/>
    <mergeCell ref="A1:B1"/>
    <mergeCell ref="A2:B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zoomScaleNormal="100" workbookViewId="0">
      <selection activeCell="M28" sqref="M28"/>
    </sheetView>
  </sheetViews>
  <sheetFormatPr defaultRowHeight="15.75" x14ac:dyDescent="0.25"/>
  <cols>
    <col min="1" max="14" width="10.625" style="1" customWidth="1"/>
    <col min="15" max="19" width="9" style="1"/>
  </cols>
  <sheetData>
    <row r="1" spans="1:6" x14ac:dyDescent="0.25">
      <c r="A1" s="84"/>
      <c r="B1" s="84"/>
      <c r="C1" s="67"/>
      <c r="D1" s="34"/>
      <c r="E1" s="34"/>
      <c r="F1" s="34"/>
    </row>
    <row r="2" spans="1:6" x14ac:dyDescent="0.25">
      <c r="A2" s="84"/>
      <c r="B2" s="84"/>
      <c r="C2" s="67"/>
      <c r="D2" s="34"/>
      <c r="E2" s="34"/>
      <c r="F2" s="34"/>
    </row>
    <row r="3" spans="1:6" x14ac:dyDescent="0.25">
      <c r="A3" s="34"/>
      <c r="B3" s="34"/>
      <c r="C3" s="34"/>
      <c r="E3" s="34"/>
      <c r="F3" s="34"/>
    </row>
    <row r="4" spans="1:6" x14ac:dyDescent="0.25">
      <c r="A4" s="34"/>
      <c r="B4" s="34"/>
      <c r="C4" s="34"/>
      <c r="E4" s="34"/>
      <c r="F4" s="34"/>
    </row>
    <row r="5" spans="1:6" x14ac:dyDescent="0.25">
      <c r="A5" s="34"/>
      <c r="B5" s="34"/>
      <c r="C5" s="34"/>
      <c r="E5" s="34"/>
      <c r="F5" s="34"/>
    </row>
    <row r="6" spans="1:6" x14ac:dyDescent="0.25">
      <c r="A6" s="34"/>
      <c r="B6" s="34"/>
      <c r="C6" s="34"/>
      <c r="E6" s="34"/>
      <c r="F6" s="34"/>
    </row>
    <row r="7" spans="1:6" x14ac:dyDescent="0.25">
      <c r="A7" s="34"/>
      <c r="B7" s="34"/>
      <c r="C7" s="34"/>
      <c r="E7" s="34"/>
      <c r="F7" s="34"/>
    </row>
    <row r="8" spans="1:6" x14ac:dyDescent="0.25">
      <c r="A8" s="34"/>
      <c r="B8" s="34"/>
      <c r="C8" s="34"/>
      <c r="E8" s="34"/>
      <c r="F8" s="34"/>
    </row>
    <row r="9" spans="1:6" x14ac:dyDescent="0.25">
      <c r="A9" s="34"/>
      <c r="B9" s="34"/>
      <c r="C9" s="34"/>
      <c r="E9" s="34"/>
      <c r="F9" s="34"/>
    </row>
    <row r="10" spans="1:6" x14ac:dyDescent="0.25">
      <c r="A10" s="34"/>
      <c r="B10" s="34"/>
      <c r="C10" s="34"/>
      <c r="E10" s="34"/>
      <c r="F10" s="34"/>
    </row>
    <row r="11" spans="1:6" x14ac:dyDescent="0.25">
      <c r="A11" s="34"/>
      <c r="B11" s="34"/>
      <c r="C11" s="34"/>
      <c r="E11" s="34"/>
      <c r="F11" s="34"/>
    </row>
    <row r="12" spans="1:6" x14ac:dyDescent="0.25">
      <c r="A12" s="34"/>
      <c r="B12" s="34"/>
      <c r="C12" s="34"/>
      <c r="E12" s="34"/>
      <c r="F12" s="34"/>
    </row>
    <row r="13" spans="1:6" x14ac:dyDescent="0.25">
      <c r="A13" s="34"/>
      <c r="B13" s="34"/>
      <c r="C13" s="34"/>
      <c r="E13" s="34"/>
      <c r="F13" s="34"/>
    </row>
    <row r="14" spans="1:6" x14ac:dyDescent="0.25">
      <c r="A14" s="34"/>
      <c r="B14" s="34"/>
      <c r="C14" s="34"/>
      <c r="E14" s="34"/>
      <c r="F14" s="34"/>
    </row>
    <row r="15" spans="1:6" x14ac:dyDescent="0.25">
      <c r="A15" s="34"/>
      <c r="B15" s="34"/>
      <c r="C15" s="34"/>
      <c r="E15" s="34"/>
      <c r="F15" s="34"/>
    </row>
    <row r="16" spans="1:6" x14ac:dyDescent="0.25">
      <c r="A16" s="34"/>
      <c r="B16" s="34"/>
      <c r="C16" s="34"/>
      <c r="E16" s="34"/>
      <c r="F16" s="34"/>
    </row>
    <row r="17" spans="1:8" x14ac:dyDescent="0.25">
      <c r="A17" s="34"/>
      <c r="B17" s="34"/>
      <c r="C17" s="34"/>
      <c r="E17" s="34"/>
      <c r="F17" s="34"/>
    </row>
    <row r="18" spans="1:8" x14ac:dyDescent="0.25">
      <c r="A18" s="34"/>
      <c r="B18" s="34"/>
      <c r="C18" s="34"/>
      <c r="E18" s="34"/>
      <c r="F18" s="34"/>
    </row>
    <row r="19" spans="1:8" x14ac:dyDescent="0.25">
      <c r="A19" s="34"/>
      <c r="B19" s="34"/>
      <c r="C19" s="34"/>
      <c r="E19" s="34"/>
      <c r="F19" s="34"/>
    </row>
    <row r="20" spans="1:8" x14ac:dyDescent="0.25">
      <c r="E20" s="34"/>
      <c r="F20" s="44"/>
    </row>
    <row r="21" spans="1:8" x14ac:dyDescent="0.25">
      <c r="A21" s="94" t="s">
        <v>36</v>
      </c>
      <c r="B21" s="95"/>
      <c r="C21" s="96"/>
      <c r="D21" s="94" t="s">
        <v>50</v>
      </c>
      <c r="E21" s="95"/>
      <c r="F21" s="96"/>
      <c r="G21" s="94" t="s">
        <v>53</v>
      </c>
      <c r="H21" s="96"/>
    </row>
    <row r="22" spans="1:8" x14ac:dyDescent="0.25">
      <c r="A22" s="35" t="s">
        <v>34</v>
      </c>
      <c r="B22" s="36" t="s">
        <v>35</v>
      </c>
      <c r="C22" s="36" t="s">
        <v>43</v>
      </c>
      <c r="D22" s="51" t="s">
        <v>0</v>
      </c>
      <c r="E22" s="52" t="s">
        <v>49</v>
      </c>
      <c r="F22" s="38" t="s">
        <v>48</v>
      </c>
      <c r="G22" s="51" t="s">
        <v>0</v>
      </c>
      <c r="H22" s="38" t="s">
        <v>42</v>
      </c>
    </row>
    <row r="23" spans="1:8" x14ac:dyDescent="0.25">
      <c r="A23" s="35"/>
      <c r="B23" s="36" t="s">
        <v>2</v>
      </c>
      <c r="C23" s="36"/>
      <c r="D23" s="86"/>
      <c r="E23" s="87"/>
      <c r="F23" s="88"/>
      <c r="G23" s="35" t="s">
        <v>41</v>
      </c>
      <c r="H23" s="39" t="s">
        <v>41</v>
      </c>
    </row>
    <row r="24" spans="1:8" x14ac:dyDescent="0.25">
      <c r="A24" s="2" t="str">
        <f t="shared" ref="A24:A31" si="0">" 304"</f>
        <v xml:space="preserve"> 304</v>
      </c>
      <c r="B24" s="3">
        <v>0</v>
      </c>
      <c r="C24" s="60" t="s">
        <v>3</v>
      </c>
      <c r="D24" s="69">
        <v>0.11966039478799997</v>
      </c>
      <c r="E24" s="70">
        <v>3.4830197393999986E-2</v>
      </c>
      <c r="F24" s="71">
        <v>8.6325815406000025E-2</v>
      </c>
      <c r="G24" s="16">
        <f>'combined TEP data'!N24</f>
        <v>-1.5468798221907216</v>
      </c>
      <c r="H24" s="15">
        <f>'combined TEP data'!O24</f>
        <v>4.8696146378719732E-2</v>
      </c>
    </row>
    <row r="25" spans="1:8" x14ac:dyDescent="0.25">
      <c r="A25" s="4" t="str">
        <f t="shared" si="0"/>
        <v xml:space="preserve"> 304</v>
      </c>
      <c r="B25" s="5">
        <v>20</v>
      </c>
      <c r="C25" s="61" t="s">
        <v>4</v>
      </c>
      <c r="D25" s="69">
        <v>0.49606210752799995</v>
      </c>
      <c r="E25" s="70">
        <v>0.17690056896399997</v>
      </c>
      <c r="F25" s="71">
        <v>0.23896577543600012</v>
      </c>
      <c r="G25" s="18">
        <f>'combined TEP data'!N25</f>
        <v>-1.3222347887113401</v>
      </c>
      <c r="H25" s="29">
        <f>'combined TEP data'!O25</f>
        <v>6.2666983409621152E-2</v>
      </c>
    </row>
    <row r="26" spans="1:8" x14ac:dyDescent="0.25">
      <c r="A26" s="4" t="str">
        <f t="shared" si="0"/>
        <v xml:space="preserve"> 304</v>
      </c>
      <c r="B26" s="5">
        <v>40</v>
      </c>
      <c r="C26" s="61" t="s">
        <v>5</v>
      </c>
      <c r="D26" s="69">
        <v>1.3499831793440003</v>
      </c>
      <c r="E26" s="70">
        <v>0.37676781967200013</v>
      </c>
      <c r="F26" s="71">
        <v>0.37702875312799977</v>
      </c>
      <c r="G26" s="18">
        <f>'combined TEP data'!N26</f>
        <v>-1.2156674562371137</v>
      </c>
      <c r="H26" s="29">
        <f>'combined TEP data'!O26</f>
        <v>5.2889506587788258E-2</v>
      </c>
    </row>
    <row r="27" spans="1:8" x14ac:dyDescent="0.25">
      <c r="A27" s="4" t="str">
        <f t="shared" si="0"/>
        <v xml:space="preserve"> 304</v>
      </c>
      <c r="B27" s="5">
        <v>60</v>
      </c>
      <c r="C27" s="61" t="s">
        <v>6</v>
      </c>
      <c r="D27" s="69">
        <v>1.3705455667359996</v>
      </c>
      <c r="E27" s="70">
        <v>0.53116260566799978</v>
      </c>
      <c r="F27" s="71">
        <v>0.90881098983200015</v>
      </c>
      <c r="G27" s="18">
        <f>'combined TEP data'!N27</f>
        <v>-1.2491476443814435</v>
      </c>
      <c r="H27" s="29">
        <f>'combined TEP data'!O27</f>
        <v>5.1746943220107935E-2</v>
      </c>
    </row>
    <row r="28" spans="1:8" x14ac:dyDescent="0.25">
      <c r="A28" s="4" t="str">
        <f t="shared" si="0"/>
        <v xml:space="preserve"> 304</v>
      </c>
      <c r="B28" s="5">
        <v>80</v>
      </c>
      <c r="C28" s="61" t="s">
        <v>7</v>
      </c>
      <c r="D28" s="69">
        <v>3.4609623151480622</v>
      </c>
      <c r="E28" s="70">
        <v>0.97139690437403103</v>
      </c>
      <c r="F28" s="71">
        <v>2.4024317097259678</v>
      </c>
      <c r="G28" s="18">
        <f>'combined TEP data'!N28</f>
        <v>-1.0040783943814433</v>
      </c>
      <c r="H28" s="29">
        <f>'combined TEP data'!O28</f>
        <v>5.3891326451551667E-2</v>
      </c>
    </row>
    <row r="29" spans="1:8" x14ac:dyDescent="0.25">
      <c r="A29" s="4" t="str">
        <f t="shared" si="0"/>
        <v xml:space="preserve"> 304</v>
      </c>
      <c r="B29" s="5">
        <v>80</v>
      </c>
      <c r="C29" s="61" t="s">
        <v>8</v>
      </c>
      <c r="D29" s="69">
        <v>4.025810513812063</v>
      </c>
      <c r="E29" s="70">
        <v>1.6068342677060317</v>
      </c>
      <c r="F29" s="71">
        <v>2.987959499893968</v>
      </c>
      <c r="G29" s="18">
        <f>'combined TEP data'!N29</f>
        <v>-1.0229616943814432</v>
      </c>
      <c r="H29" s="29">
        <f>'combined TEP data'!O29</f>
        <v>6.9203340773813363E-2</v>
      </c>
    </row>
    <row r="30" spans="1:8" x14ac:dyDescent="0.25">
      <c r="A30" s="4" t="str">
        <f t="shared" si="0"/>
        <v xml:space="preserve"> 304</v>
      </c>
      <c r="B30" s="5">
        <v>80</v>
      </c>
      <c r="C30" s="61" t="s">
        <v>9</v>
      </c>
      <c r="D30" s="69">
        <v>4.3109438781999998</v>
      </c>
      <c r="E30" s="70">
        <v>1.3712759278</v>
      </c>
      <c r="F30" s="71">
        <v>1.9150323482000005</v>
      </c>
      <c r="G30" s="18">
        <f>'combined TEP data'!N30</f>
        <v>-0.93008999438144335</v>
      </c>
      <c r="H30" s="29">
        <f>'combined TEP data'!O30</f>
        <v>6.2776288670241473E-2</v>
      </c>
    </row>
    <row r="31" spans="1:8" x14ac:dyDescent="0.25">
      <c r="A31" s="4" t="str">
        <f t="shared" si="0"/>
        <v xml:space="preserve"> 304</v>
      </c>
      <c r="B31" s="6">
        <v>80</v>
      </c>
      <c r="C31" s="62" t="s">
        <v>10</v>
      </c>
      <c r="D31" s="69">
        <v>4.0658653619840006</v>
      </c>
      <c r="E31" s="70">
        <v>1.4494647541920003</v>
      </c>
      <c r="F31" s="71">
        <v>2.6005045302080001</v>
      </c>
      <c r="G31" s="18">
        <f>'combined TEP data'!N31</f>
        <v>-0.94700359438144333</v>
      </c>
      <c r="H31" s="29">
        <f>'combined TEP data'!O31</f>
        <v>7.0887781117964746E-2</v>
      </c>
    </row>
    <row r="32" spans="1:8" x14ac:dyDescent="0.25">
      <c r="A32" s="7" t="str">
        <f t="shared" ref="A32:A39" si="1">" 316"</f>
        <v xml:space="preserve"> 316</v>
      </c>
      <c r="B32" s="8">
        <v>0</v>
      </c>
      <c r="C32" s="63" t="s">
        <v>11</v>
      </c>
      <c r="D32" s="72">
        <v>3.9281883980000001E-2</v>
      </c>
      <c r="E32" s="73">
        <v>1.375895949E-2</v>
      </c>
      <c r="F32" s="74">
        <v>1.6744710810000001E-2</v>
      </c>
      <c r="G32" s="47"/>
      <c r="H32" s="30"/>
    </row>
    <row r="33" spans="1:13" x14ac:dyDescent="0.25">
      <c r="A33" s="7" t="str">
        <f t="shared" si="1"/>
        <v xml:space="preserve"> 316</v>
      </c>
      <c r="B33" s="8">
        <v>20</v>
      </c>
      <c r="C33" s="63" t="s">
        <v>12</v>
      </c>
      <c r="D33" s="72">
        <v>3.6394264083999997E-2</v>
      </c>
      <c r="E33" s="73">
        <v>1.0160543241999999E-2</v>
      </c>
      <c r="F33" s="74">
        <v>1.6470183158000001E-2</v>
      </c>
      <c r="G33" s="47">
        <f>'combined TEP data'!N33</f>
        <v>-1.5729096899999999</v>
      </c>
      <c r="H33" s="30">
        <f>'combined TEP data'!O33</f>
        <v>4.4970934161692254E-2</v>
      </c>
    </row>
    <row r="34" spans="1:13" x14ac:dyDescent="0.25">
      <c r="A34" s="7" t="str">
        <f t="shared" si="1"/>
        <v xml:space="preserve"> 316</v>
      </c>
      <c r="B34" s="8">
        <v>40</v>
      </c>
      <c r="C34" s="63" t="s">
        <v>13</v>
      </c>
      <c r="D34" s="72">
        <v>4.4224904279999991E-2</v>
      </c>
      <c r="E34" s="73">
        <v>1.6230469639999995E-2</v>
      </c>
      <c r="F34" s="74">
        <v>1.6603427860000006E-2</v>
      </c>
      <c r="G34" s="47">
        <f>'combined TEP data'!N34</f>
        <v>-1.6396927399999999</v>
      </c>
      <c r="H34" s="30">
        <f>'combined TEP data'!O34</f>
        <v>4.4032299839362334E-2</v>
      </c>
    </row>
    <row r="35" spans="1:13" x14ac:dyDescent="0.25">
      <c r="A35" s="7" t="str">
        <f t="shared" si="1"/>
        <v xml:space="preserve"> 316</v>
      </c>
      <c r="B35" s="8">
        <v>60</v>
      </c>
      <c r="C35" s="63" t="s">
        <v>14</v>
      </c>
      <c r="D35" s="72">
        <v>4.8276707327999997E-2</v>
      </c>
      <c r="E35" s="73">
        <v>1.6101764864000001E-2</v>
      </c>
      <c r="F35" s="74">
        <v>4.3932024035999995E-2</v>
      </c>
      <c r="G35" s="47">
        <f>'combined TEP data'!N35</f>
        <v>-1.6653341899999998</v>
      </c>
      <c r="H35" s="30">
        <f>'combined TEP data'!O35</f>
        <v>4.429670203226807E-2</v>
      </c>
    </row>
    <row r="36" spans="1:13" x14ac:dyDescent="0.25">
      <c r="A36" s="7" t="str">
        <f t="shared" si="1"/>
        <v xml:space="preserve"> 316</v>
      </c>
      <c r="B36" s="8">
        <v>60</v>
      </c>
      <c r="C36" s="63" t="s">
        <v>15</v>
      </c>
      <c r="D36" s="72">
        <v>4.7181102196000017E-2</v>
      </c>
      <c r="E36" s="73">
        <v>1.3717551098000009E-2</v>
      </c>
      <c r="F36" s="74">
        <v>2.4682421701999985E-2</v>
      </c>
      <c r="G36" s="47">
        <f>'combined TEP data'!N36</f>
        <v>-1.6760890399999999</v>
      </c>
      <c r="H36" s="30">
        <f>'combined TEP data'!O36</f>
        <v>4.6025718605734428E-2</v>
      </c>
    </row>
    <row r="37" spans="1:13" x14ac:dyDescent="0.25">
      <c r="A37" s="7" t="str">
        <f t="shared" si="1"/>
        <v xml:space="preserve"> 316</v>
      </c>
      <c r="B37" s="8">
        <v>60</v>
      </c>
      <c r="C37" s="63" t="s">
        <v>16</v>
      </c>
      <c r="D37" s="72">
        <v>6.2047617995999983E-2</v>
      </c>
      <c r="E37" s="73">
        <v>2.1756945697999991E-2</v>
      </c>
      <c r="F37" s="74">
        <v>3.3103116202000002E-2</v>
      </c>
      <c r="G37" s="47">
        <f>'combined TEP data'!N37</f>
        <v>-1.66708674</v>
      </c>
      <c r="H37" s="30">
        <f>'combined TEP data'!O37</f>
        <v>4.5015891068796006E-2</v>
      </c>
    </row>
    <row r="38" spans="1:13" x14ac:dyDescent="0.25">
      <c r="A38" s="7" t="str">
        <f t="shared" si="1"/>
        <v xml:space="preserve"> 316</v>
      </c>
      <c r="B38" s="8">
        <v>60</v>
      </c>
      <c r="C38" s="63" t="s">
        <v>17</v>
      </c>
      <c r="D38" s="72">
        <v>3.9952571527999997E-2</v>
      </c>
      <c r="E38" s="73">
        <v>1.3791216563999998E-2</v>
      </c>
      <c r="F38" s="74">
        <v>2.9141717435999998E-2</v>
      </c>
      <c r="G38" s="47">
        <f>'combined TEP data'!N38</f>
        <v>-1.6865211399999998</v>
      </c>
      <c r="H38" s="30">
        <f>'combined TEP data'!O38</f>
        <v>4.4559616258455836E-2</v>
      </c>
    </row>
    <row r="39" spans="1:13" x14ac:dyDescent="0.25">
      <c r="A39" s="7" t="str">
        <f t="shared" si="1"/>
        <v xml:space="preserve"> 316</v>
      </c>
      <c r="B39" s="8">
        <v>80</v>
      </c>
      <c r="C39" s="63" t="s">
        <v>18</v>
      </c>
      <c r="D39" s="72">
        <v>0.24726279057600004</v>
      </c>
      <c r="E39" s="73">
        <v>0.10556871208800002</v>
      </c>
      <c r="F39" s="74">
        <v>0.19928239601199996</v>
      </c>
      <c r="G39" s="47">
        <f>'combined TEP data'!N39</f>
        <v>-1.64494264</v>
      </c>
      <c r="H39" s="30">
        <f>'combined TEP data'!O39</f>
        <v>4.5049648981447012E-2</v>
      </c>
      <c r="J39" s="68"/>
      <c r="K39" s="68"/>
      <c r="L39" s="68"/>
      <c r="M39" s="68"/>
    </row>
    <row r="40" spans="1:13" x14ac:dyDescent="0.25">
      <c r="A40" s="9" t="str">
        <f t="shared" ref="A40:A47" si="2">" 347"</f>
        <v xml:space="preserve"> 347</v>
      </c>
      <c r="B40" s="10">
        <v>0</v>
      </c>
      <c r="C40" s="64" t="s">
        <v>19</v>
      </c>
      <c r="D40" s="75">
        <v>2.1730852228000003E-2</v>
      </c>
      <c r="E40" s="76">
        <v>5.2849589140000026E-3</v>
      </c>
      <c r="F40" s="77">
        <v>1.0543332685999995E-2</v>
      </c>
      <c r="G40" s="48"/>
      <c r="H40" s="31"/>
      <c r="J40" s="68"/>
      <c r="K40" s="89"/>
      <c r="L40" s="89"/>
      <c r="M40" s="68"/>
    </row>
    <row r="41" spans="1:13" x14ac:dyDescent="0.25">
      <c r="A41" s="9" t="str">
        <f t="shared" si="2"/>
        <v xml:space="preserve"> 347</v>
      </c>
      <c r="B41" s="10">
        <v>20</v>
      </c>
      <c r="C41" s="64" t="s">
        <v>45</v>
      </c>
      <c r="D41" s="75">
        <v>0.34044641813599996</v>
      </c>
      <c r="E41" s="76">
        <v>8.7825021767999986E-2</v>
      </c>
      <c r="F41" s="77">
        <v>0.33236759413199995</v>
      </c>
      <c r="G41" s="48">
        <f>'combined TEP data'!N41</f>
        <v>-1.3639223399999998</v>
      </c>
      <c r="H41" s="31">
        <f>'combined TEP data'!O41</f>
        <v>5.2992038074557893E-2</v>
      </c>
      <c r="J41" s="68"/>
      <c r="K41" s="89"/>
      <c r="L41" s="89"/>
      <c r="M41" s="68"/>
    </row>
    <row r="42" spans="1:13" x14ac:dyDescent="0.25">
      <c r="A42" s="9" t="str">
        <f t="shared" si="2"/>
        <v xml:space="preserve"> 347</v>
      </c>
      <c r="B42" s="10">
        <v>40</v>
      </c>
      <c r="C42" s="64" t="s">
        <v>20</v>
      </c>
      <c r="D42" s="75">
        <v>1.014285796784</v>
      </c>
      <c r="E42" s="76">
        <v>0.28478421589199998</v>
      </c>
      <c r="F42" s="77">
        <v>0.75435910840800002</v>
      </c>
      <c r="G42" s="48">
        <f>'combined TEP data'!N42</f>
        <v>-1.28596654</v>
      </c>
      <c r="H42" s="31">
        <f>'combined TEP data'!O42</f>
        <v>5.7860470433655428E-2</v>
      </c>
      <c r="J42" s="68"/>
      <c r="K42" s="89"/>
      <c r="L42" s="89"/>
      <c r="M42" s="68"/>
    </row>
    <row r="43" spans="1:13" x14ac:dyDescent="0.25">
      <c r="A43" s="9" t="str">
        <f t="shared" si="2"/>
        <v xml:space="preserve"> 347</v>
      </c>
      <c r="B43" s="10">
        <v>40</v>
      </c>
      <c r="C43" s="64" t="s">
        <v>21</v>
      </c>
      <c r="D43" s="75">
        <v>1.109214667796</v>
      </c>
      <c r="E43" s="76">
        <v>0.28016005859799997</v>
      </c>
      <c r="F43" s="77">
        <v>0.67032039340200011</v>
      </c>
      <c r="G43" s="48">
        <f>'combined TEP data'!N43</f>
        <v>-1.2739147689473684</v>
      </c>
      <c r="H43" s="31">
        <f>'combined TEP data'!O43</f>
        <v>5.3891631527305514E-2</v>
      </c>
      <c r="J43" s="68"/>
      <c r="K43" s="89"/>
      <c r="L43" s="89"/>
      <c r="M43" s="68"/>
    </row>
    <row r="44" spans="1:13" x14ac:dyDescent="0.25">
      <c r="A44" s="9" t="str">
        <f t="shared" si="2"/>
        <v xml:space="preserve"> 347</v>
      </c>
      <c r="B44" s="10">
        <v>40</v>
      </c>
      <c r="C44" s="64" t="s">
        <v>22</v>
      </c>
      <c r="D44" s="75">
        <v>0.89150880674400002</v>
      </c>
      <c r="E44" s="76">
        <v>0.27301457457200001</v>
      </c>
      <c r="F44" s="77">
        <v>0.59790796232800014</v>
      </c>
      <c r="G44" s="48">
        <f>'combined TEP data'!N44</f>
        <v>-1.2878991399999997</v>
      </c>
      <c r="H44" s="31">
        <f>'combined TEP data'!O44</f>
        <v>5.530510150112404E-2</v>
      </c>
      <c r="J44" s="68"/>
      <c r="K44" s="89"/>
      <c r="L44" s="89"/>
      <c r="M44" s="68"/>
    </row>
    <row r="45" spans="1:13" x14ac:dyDescent="0.25">
      <c r="A45" s="9" t="str">
        <f t="shared" si="2"/>
        <v xml:space="preserve"> 347</v>
      </c>
      <c r="B45" s="10">
        <v>40</v>
      </c>
      <c r="C45" s="64" t="s">
        <v>23</v>
      </c>
      <c r="D45" s="75">
        <v>1.0313207680360004</v>
      </c>
      <c r="E45" s="76">
        <v>0.31839442631800019</v>
      </c>
      <c r="F45" s="77">
        <v>0.6682385616819998</v>
      </c>
      <c r="G45" s="48">
        <f>'combined TEP data'!N45</f>
        <v>-1.26945234</v>
      </c>
      <c r="H45" s="31">
        <f>'combined TEP data'!O45</f>
        <v>6.0962830045594767E-2</v>
      </c>
      <c r="J45" s="68"/>
      <c r="K45" s="89"/>
      <c r="L45" s="89"/>
      <c r="M45" s="68"/>
    </row>
    <row r="46" spans="1:13" x14ac:dyDescent="0.25">
      <c r="A46" s="9" t="str">
        <f t="shared" si="2"/>
        <v xml:space="preserve"> 347</v>
      </c>
      <c r="B46" s="10">
        <v>60</v>
      </c>
      <c r="C46" s="64" t="s">
        <v>24</v>
      </c>
      <c r="D46" s="75">
        <v>3.1394570062839993</v>
      </c>
      <c r="E46" s="76">
        <v>1.2521248414419996</v>
      </c>
      <c r="F46" s="77">
        <v>2.6232333756580006</v>
      </c>
      <c r="G46" s="48">
        <f>'combined TEP data'!N46</f>
        <v>-1.1003596066666668</v>
      </c>
      <c r="H46" s="31">
        <f>'combined TEP data'!O46</f>
        <v>5.8429920323968321E-2</v>
      </c>
      <c r="J46" s="68"/>
      <c r="K46" s="89"/>
      <c r="L46" s="89"/>
      <c r="M46" s="68"/>
    </row>
    <row r="47" spans="1:13" x14ac:dyDescent="0.25">
      <c r="A47" s="9" t="str">
        <f t="shared" si="2"/>
        <v xml:space="preserve"> 347</v>
      </c>
      <c r="B47" s="10">
        <v>80</v>
      </c>
      <c r="C47" s="64" t="s">
        <v>25</v>
      </c>
      <c r="D47" s="75">
        <v>6.3907853080120001</v>
      </c>
      <c r="E47" s="76">
        <v>2.3377382507059998</v>
      </c>
      <c r="F47" s="77">
        <v>2.8145521012940011</v>
      </c>
      <c r="G47" s="48">
        <f>'combined TEP data'!N47</f>
        <v>-0.82215578999999994</v>
      </c>
      <c r="H47" s="31">
        <f>'combined TEP data'!O47</f>
        <v>6.9044697753898737E-2</v>
      </c>
      <c r="J47" s="68"/>
      <c r="K47" s="89"/>
      <c r="L47" s="89"/>
      <c r="M47" s="68"/>
    </row>
    <row r="48" spans="1:13" x14ac:dyDescent="0.25">
      <c r="A48" s="11" t="str">
        <f>"  A286"</f>
        <v xml:space="preserve">  A286</v>
      </c>
      <c r="B48" s="12">
        <v>0</v>
      </c>
      <c r="C48" s="65" t="s">
        <v>26</v>
      </c>
      <c r="D48" s="78">
        <v>9.9294512386234116E-3</v>
      </c>
      <c r="E48" s="79">
        <v>2E-3</v>
      </c>
      <c r="F48" s="80">
        <v>2E-3</v>
      </c>
      <c r="G48" s="49">
        <f>'combined TEP data'!N48</f>
        <v>-1.32777564</v>
      </c>
      <c r="H48" s="32">
        <f>'combined TEP data'!O48</f>
        <v>4.5480357814750093E-2</v>
      </c>
      <c r="J48" s="68"/>
      <c r="K48" s="89"/>
      <c r="L48" s="89"/>
      <c r="M48" s="68"/>
    </row>
    <row r="49" spans="1:13" x14ac:dyDescent="0.25">
      <c r="A49" s="11" t="str">
        <f t="shared" ref="A49:A55" si="3">"  A286"</f>
        <v xml:space="preserve">  A286</v>
      </c>
      <c r="B49" s="12">
        <v>20</v>
      </c>
      <c r="C49" s="65" t="s">
        <v>27</v>
      </c>
      <c r="D49" s="78">
        <v>9.9534494729045433E-3</v>
      </c>
      <c r="E49" s="79">
        <v>2E-3</v>
      </c>
      <c r="F49" s="80">
        <v>2E-3</v>
      </c>
      <c r="G49" s="49">
        <f>'combined TEP data'!N49</f>
        <v>-1.2529731900000001</v>
      </c>
      <c r="H49" s="32">
        <f>'combined TEP data'!O49</f>
        <v>4.5289182994952965E-2</v>
      </c>
      <c r="J49" s="68"/>
      <c r="K49" s="89"/>
      <c r="L49" s="89"/>
      <c r="M49" s="68"/>
    </row>
    <row r="50" spans="1:13" x14ac:dyDescent="0.25">
      <c r="A50" s="11" t="str">
        <f t="shared" si="3"/>
        <v xml:space="preserve">  A286</v>
      </c>
      <c r="B50" s="12">
        <v>20</v>
      </c>
      <c r="C50" s="65" t="s">
        <v>28</v>
      </c>
      <c r="D50" s="78">
        <v>9.315678216402952E-3</v>
      </c>
      <c r="E50" s="79">
        <v>2E-3</v>
      </c>
      <c r="F50" s="80">
        <v>2E-3</v>
      </c>
      <c r="G50" s="49">
        <f>'combined TEP data'!N50</f>
        <v>-1.2496947899999999</v>
      </c>
      <c r="H50" s="32">
        <f>'combined TEP data'!O50</f>
        <v>4.6240031516656094E-2</v>
      </c>
      <c r="J50" s="68"/>
      <c r="K50" s="89"/>
      <c r="L50" s="89"/>
      <c r="M50" s="68"/>
    </row>
    <row r="51" spans="1:13" x14ac:dyDescent="0.25">
      <c r="A51" s="11" t="str">
        <f t="shared" si="3"/>
        <v xml:space="preserve">  A286</v>
      </c>
      <c r="B51" s="12">
        <v>20</v>
      </c>
      <c r="C51" s="65" t="s">
        <v>29</v>
      </c>
      <c r="D51" s="78">
        <v>9.2245940090177492E-3</v>
      </c>
      <c r="E51" s="79">
        <v>2E-3</v>
      </c>
      <c r="F51" s="80">
        <v>2E-3</v>
      </c>
      <c r="G51" s="49">
        <f>'combined TEP data'!N51</f>
        <v>-1.2382309005263157</v>
      </c>
      <c r="H51" s="32">
        <f>'combined TEP data'!O51</f>
        <v>4.5267623184509893E-2</v>
      </c>
      <c r="J51" s="68"/>
      <c r="K51" s="89"/>
      <c r="L51" s="89"/>
      <c r="M51" s="68"/>
    </row>
    <row r="52" spans="1:13" x14ac:dyDescent="0.25">
      <c r="A52" s="11" t="str">
        <f t="shared" si="3"/>
        <v xml:space="preserve">  A286</v>
      </c>
      <c r="B52" s="12">
        <v>20</v>
      </c>
      <c r="C52" s="65" t="s">
        <v>30</v>
      </c>
      <c r="D52" s="78">
        <v>9.1366004833202657E-3</v>
      </c>
      <c r="E52" s="79">
        <v>2E-3</v>
      </c>
      <c r="F52" s="80">
        <v>2E-3</v>
      </c>
      <c r="G52" s="49">
        <f>'combined TEP data'!N52</f>
        <v>-1.2392516899999999</v>
      </c>
      <c r="H52" s="32">
        <f>'combined TEP data'!O52</f>
        <v>4.5317822525155108E-2</v>
      </c>
      <c r="J52" s="68"/>
      <c r="K52" s="89"/>
      <c r="L52" s="89"/>
      <c r="M52" s="68"/>
    </row>
    <row r="53" spans="1:13" x14ac:dyDescent="0.25">
      <c r="A53" s="11" t="str">
        <f t="shared" si="3"/>
        <v xml:space="preserve">  A286</v>
      </c>
      <c r="B53" s="12">
        <v>40</v>
      </c>
      <c r="C53" s="65" t="s">
        <v>31</v>
      </c>
      <c r="D53" s="78">
        <v>9.3927634537908297E-3</v>
      </c>
      <c r="E53" s="79">
        <v>2E-3</v>
      </c>
      <c r="F53" s="80">
        <v>2E-3</v>
      </c>
      <c r="G53" s="49">
        <f>'combined TEP data'!N53</f>
        <v>-1.2889384399999999</v>
      </c>
      <c r="H53" s="32">
        <f>'combined TEP data'!O53</f>
        <v>4.5041222813653171E-2</v>
      </c>
      <c r="J53" s="68"/>
      <c r="K53" s="89"/>
      <c r="L53" s="89"/>
      <c r="M53" s="68"/>
    </row>
    <row r="54" spans="1:13" x14ac:dyDescent="0.25">
      <c r="A54" s="11" t="str">
        <f t="shared" si="3"/>
        <v xml:space="preserve">  A286</v>
      </c>
      <c r="B54" s="12">
        <v>60</v>
      </c>
      <c r="C54" s="65" t="s">
        <v>32</v>
      </c>
      <c r="D54" s="78">
        <v>9.8954537400584748E-3</v>
      </c>
      <c r="E54" s="79">
        <v>2E-3</v>
      </c>
      <c r="F54" s="80">
        <v>2E-3</v>
      </c>
      <c r="G54" s="49">
        <f>'combined TEP data'!N54</f>
        <v>-1.37124734</v>
      </c>
      <c r="H54" s="32">
        <f>'combined TEP data'!O54</f>
        <v>4.6509252339295572E-2</v>
      </c>
      <c r="J54" s="68"/>
      <c r="K54" s="89"/>
      <c r="L54" s="89"/>
      <c r="M54" s="68"/>
    </row>
    <row r="55" spans="1:13" x14ac:dyDescent="0.25">
      <c r="A55" s="13" t="str">
        <f t="shared" si="3"/>
        <v xml:space="preserve">  A286</v>
      </c>
      <c r="B55" s="14">
        <v>80</v>
      </c>
      <c r="C55" s="66" t="s">
        <v>33</v>
      </c>
      <c r="D55" s="81">
        <v>1.0347056876076137E-2</v>
      </c>
      <c r="E55" s="82">
        <v>2E-3</v>
      </c>
      <c r="F55" s="83">
        <v>2E-3</v>
      </c>
      <c r="G55" s="50">
        <f>'combined TEP data'!N55</f>
        <v>-1.4656767399999997</v>
      </c>
      <c r="H55" s="33">
        <f>'combined TEP data'!O55</f>
        <v>4.6784817645886191E-2</v>
      </c>
      <c r="J55" s="68"/>
      <c r="K55" s="89"/>
      <c r="L55" s="89"/>
      <c r="M55" s="68"/>
    </row>
    <row r="56" spans="1:13" x14ac:dyDescent="0.25">
      <c r="J56" s="68"/>
      <c r="K56" s="68"/>
      <c r="L56" s="68"/>
      <c r="M56" s="68"/>
    </row>
    <row r="59" spans="1:13" x14ac:dyDescent="0.25">
      <c r="D59" s="43"/>
    </row>
  </sheetData>
  <mergeCells count="3">
    <mergeCell ref="A21:C21"/>
    <mergeCell ref="G21:H21"/>
    <mergeCell ref="D21:F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 TEP data</vt:lpstr>
      <vt:lpstr>combined susceptibility data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nagypb</dc:creator>
  <cp:lastModifiedBy>nagypb</cp:lastModifiedBy>
  <dcterms:created xsi:type="dcterms:W3CDTF">2017-04-19T11:29:45Z</dcterms:created>
  <dcterms:modified xsi:type="dcterms:W3CDTF">2019-11-19T15:49:27Z</dcterms:modified>
</cp:coreProperties>
</file>