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75" yWindow="-135" windowWidth="24375" windowHeight="12495" tabRatio="730" firstSheet="1" activeTab="3"/>
  </bookViews>
  <sheets>
    <sheet name="8_data12_ for R_" sheetId="5" r:id="rId1"/>
    <sheet name="8-Модели" sheetId="12" r:id="rId2"/>
    <sheet name="8_Сравнение средних_Ф1" sheetId="10" r:id="rId3"/>
    <sheet name="8-Сравн.ср_Фактор 2" sheetId="11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" i="11" l="1"/>
  <c r="F132" i="11"/>
  <c r="F133" i="11"/>
  <c r="F134" i="11"/>
  <c r="F135" i="11"/>
  <c r="F136" i="11"/>
  <c r="F137" i="11"/>
  <c r="F138" i="11"/>
  <c r="F139" i="11"/>
  <c r="F130" i="11"/>
  <c r="F89" i="11"/>
  <c r="F88" i="11"/>
  <c r="F87" i="11"/>
  <c r="F86" i="11"/>
  <c r="F85" i="11"/>
  <c r="F84" i="11"/>
  <c r="F83" i="11"/>
  <c r="F82" i="11"/>
  <c r="F81" i="11"/>
  <c r="F80" i="11"/>
  <c r="F68" i="11"/>
  <c r="F69" i="11"/>
  <c r="F70" i="11"/>
  <c r="F71" i="11"/>
  <c r="F72" i="11"/>
  <c r="F73" i="11"/>
  <c r="F74" i="11"/>
  <c r="F75" i="11"/>
  <c r="F76" i="11"/>
  <c r="F67" i="11"/>
  <c r="F121" i="10"/>
  <c r="F120" i="10"/>
  <c r="F119" i="10"/>
  <c r="F118" i="10"/>
  <c r="F117" i="10"/>
  <c r="F116" i="10"/>
  <c r="F70" i="10"/>
  <c r="F69" i="10"/>
  <c r="F68" i="10"/>
  <c r="F67" i="10"/>
  <c r="F66" i="10"/>
  <c r="F65" i="10"/>
  <c r="F57" i="10"/>
  <c r="F58" i="10"/>
  <c r="F59" i="10"/>
  <c r="F60" i="10"/>
  <c r="F61" i="10"/>
  <c r="F56" i="10"/>
  <c r="I61" i="11" l="1"/>
  <c r="O61" i="11" s="1"/>
  <c r="I50" i="10"/>
  <c r="O50" i="10" s="1"/>
  <c r="N12" i="10"/>
  <c r="N11" i="10"/>
  <c r="N10" i="10"/>
  <c r="N9" i="10"/>
  <c r="L32" i="12"/>
  <c r="L22" i="12"/>
  <c r="E20" i="12"/>
  <c r="C20" i="12"/>
  <c r="L12" i="12"/>
  <c r="E10" i="12"/>
</calcChain>
</file>

<file path=xl/sharedStrings.xml><?xml version="1.0" encoding="utf-8"?>
<sst xmlns="http://schemas.openxmlformats.org/spreadsheetml/2006/main" count="498" uniqueCount="183">
  <si>
    <t>0</t>
  </si>
  <si>
    <t>10</t>
  </si>
  <si>
    <t>20</t>
  </si>
  <si>
    <t>30</t>
  </si>
  <si>
    <t>Herbicids</t>
  </si>
  <si>
    <t>$groups</t>
  </si>
  <si>
    <t>Kruskal-Wallis rank sum test</t>
  </si>
  <si>
    <t xml:space="preserve">Pairwise comparisons using Wilcoxon rank sum test with continuity correction </t>
  </si>
  <si>
    <t>Доза герби-цида</t>
  </si>
  <si>
    <t>n</t>
  </si>
  <si>
    <t>Выборка, для которой эти средние посчитаны (заполняется по исходным данным)</t>
  </si>
  <si>
    <t>Среднее</t>
  </si>
  <si>
    <t>Гербицид</t>
  </si>
  <si>
    <t xml:space="preserve">ИЗМЕНЕНИЕ СРЕДНИХ ПО ГРАДАЦИЯМ ФАКТОРА 1  </t>
  </si>
  <si>
    <t>Скопируйте с листа "Условия применимости" таблицу с выборками, по которым расчитаны средние</t>
  </si>
  <si>
    <t>Скопируйте графики, которые отражают динамику средних</t>
  </si>
  <si>
    <t>Какой из графиков, по Вашему мнению, лучше отражает динамику средних и показывает отличия?</t>
  </si>
  <si>
    <r>
      <t xml:space="preserve">где </t>
    </r>
    <r>
      <rPr>
        <i/>
        <sz val="12"/>
        <rFont val="Times New Roman"/>
        <family val="1"/>
        <charset val="204"/>
      </rPr>
      <t>n -</t>
    </r>
    <r>
      <rPr>
        <sz val="12"/>
        <rFont val="Times New Roman"/>
        <family val="1"/>
        <charset val="204"/>
      </rPr>
      <t xml:space="preserve"> число повторностей по градациям фактора</t>
    </r>
  </si>
  <si>
    <r>
      <t>НСР</t>
    </r>
    <r>
      <rPr>
        <vertAlign val="subscript"/>
        <sz val="12"/>
        <rFont val="Times New Roman"/>
        <family val="1"/>
        <charset val="204"/>
      </rPr>
      <t>0,05</t>
    </r>
    <r>
      <rPr>
        <sz val="12"/>
        <rFont val="Times New Roman"/>
        <family val="1"/>
        <charset val="204"/>
      </rPr>
      <t>=</t>
    </r>
  </si>
  <si>
    <t>Отличия средних по критерию НСР (наименьшая существенная разность)</t>
  </si>
  <si>
    <t>Расчитайте НСР по формуле для ур.значимости 0.05</t>
  </si>
  <si>
    <t xml:space="preserve">Qw = </t>
  </si>
  <si>
    <t>Vw=</t>
  </si>
  <si>
    <t xml:space="preserve"> вычисляющей значения для двухсторонней t-статистики для заданного уровня значимости в зависимости от числа  степеней свободы.</t>
  </si>
  <si>
    <r>
      <t>Q</t>
    </r>
    <r>
      <rPr>
        <b/>
        <i/>
        <vertAlign val="subscript"/>
        <sz val="12"/>
        <color rgb="FF000000"/>
        <rFont val="Times New Roman"/>
        <family val="1"/>
        <charset val="204"/>
      </rPr>
      <t xml:space="preserve">W </t>
    </r>
    <r>
      <rPr>
        <sz val="12"/>
        <color rgb="FF000000"/>
        <rFont val="Times New Roman"/>
        <family val="1"/>
        <charset val="204"/>
      </rPr>
      <t>и</t>
    </r>
    <r>
      <rPr>
        <b/>
        <i/>
        <vertAlign val="subscript"/>
        <sz val="12"/>
        <color rgb="FF000000"/>
        <rFont val="Times New Roman"/>
        <family val="1"/>
        <charset val="204"/>
      </rPr>
      <t xml:space="preserve"> </t>
    </r>
    <r>
      <rPr>
        <b/>
        <i/>
        <sz val="12"/>
        <color rgb="FF000000"/>
        <rFont val="Times New Roman"/>
        <family val="1"/>
        <charset val="204"/>
      </rPr>
      <t>v</t>
    </r>
    <r>
      <rPr>
        <b/>
        <i/>
        <vertAlign val="subscript"/>
        <sz val="12"/>
        <color rgb="FF000000"/>
        <rFont val="Times New Roman"/>
        <family val="1"/>
        <charset val="204"/>
      </rPr>
      <t>W</t>
    </r>
    <r>
      <rPr>
        <sz val="12"/>
        <rFont val="Times New Roman"/>
        <family val="1"/>
        <charset val="204"/>
      </rPr>
      <t xml:space="preserve"> возьмите из табл.,  а  значения для распределения Стьюдента найдите, воспользовавшись функцией программы Excel СТЬЮДРАСП.ОБР.2x</t>
    </r>
  </si>
  <si>
    <t>Выпишите значение НСР, рассчитанное в программе R</t>
  </si>
  <si>
    <t>В каких единицах выражено НСР?</t>
  </si>
  <si>
    <t>Градация</t>
  </si>
  <si>
    <t>Разница средних</t>
  </si>
  <si>
    <t xml:space="preserve">Сравнение средних по НСР </t>
  </si>
  <si>
    <t>Классы</t>
  </si>
  <si>
    <t>Отличия средних по критерию Тьюки</t>
  </si>
  <si>
    <t>Вставьте рисунок из R</t>
  </si>
  <si>
    <t xml:space="preserve"> Какой критерий сравнения средних НСР или Тьюки (Шеффе) обнаруживает больше различий между средними?</t>
  </si>
  <si>
    <t>Вывод: равны /отличаются</t>
  </si>
  <si>
    <t>Градации фактора 2</t>
  </si>
  <si>
    <t>ИЗМЕНЕНИЕ СРЕДНИХ ПО ГРАДАЦИЯМ ФАКТОРА 2</t>
  </si>
  <si>
    <t>Составляющие</t>
  </si>
  <si>
    <t>Сумма квад-ратов</t>
  </si>
  <si>
    <t>Число ст. свободы</t>
  </si>
  <si>
    <t>Средний квадрат</t>
  </si>
  <si>
    <t>F-критерий</t>
  </si>
  <si>
    <t>Вероят-ность превы-шения</t>
  </si>
  <si>
    <t>p</t>
  </si>
  <si>
    <t>Фактор 1</t>
  </si>
  <si>
    <t>Фактор 2</t>
  </si>
  <si>
    <t>Случ. составл.</t>
  </si>
  <si>
    <t>Сумма</t>
  </si>
  <si>
    <t>ПРОВЕРКА ГИПОТЕЗЫ О ВЛИЯНИИ ФАКТОРОВ</t>
  </si>
  <si>
    <t>Модель</t>
  </si>
  <si>
    <t xml:space="preserve">Принимается </t>
  </si>
  <si>
    <t>Ca</t>
  </si>
  <si>
    <t>Va</t>
  </si>
  <si>
    <t>Удобрение</t>
  </si>
  <si>
    <t>Cb</t>
  </si>
  <si>
    <t>Vв</t>
  </si>
  <si>
    <t>Ct</t>
  </si>
  <si>
    <t>Vt</t>
  </si>
  <si>
    <t xml:space="preserve">Разложение суммы квадратов </t>
  </si>
  <si>
    <t>Качество модели</t>
  </si>
  <si>
    <t xml:space="preserve">Разложение числа степеней свободы </t>
  </si>
  <si>
    <t>Сводная таблица двухфакторного дисперсионного анализа  без взаимодействия</t>
  </si>
  <si>
    <t>Cw1</t>
  </si>
  <si>
    <t>Vw1</t>
  </si>
  <si>
    <t>1-Qw1/Qt</t>
  </si>
  <si>
    <t xml:space="preserve">Сводная таблица однофакторного дисперсионного анализа  </t>
  </si>
  <si>
    <t>Cw2</t>
  </si>
  <si>
    <t>Vw2</t>
  </si>
  <si>
    <t>1-Qw2/Qt</t>
  </si>
  <si>
    <t>Cw3</t>
  </si>
  <si>
    <t>Vw3</t>
  </si>
  <si>
    <t>1-Qw3/Qt</t>
  </si>
  <si>
    <t>Какая модель лучше описывает данные? Почему?</t>
  </si>
  <si>
    <t>Продолжите формулу, объединяющую все модели</t>
  </si>
  <si>
    <t>Аналогичная таблица из R</t>
  </si>
  <si>
    <t>из R</t>
  </si>
  <si>
    <t>Тавблица 2-ф ДА из R</t>
  </si>
  <si>
    <t>ОДНОФАКТОРНЫЙ НЕПАРАМЕТРИЧЕСКИЙ  ДИСПЕРСИОННЫЙ АНАЛИЗ</t>
  </si>
  <si>
    <t>Критерий хи- квадра Крускула-Уолиса</t>
  </si>
  <si>
    <r>
      <t xml:space="preserve">Вероятность превышения </t>
    </r>
    <r>
      <rPr>
        <i/>
        <sz val="10"/>
        <rFont val="Arial Cyr"/>
        <charset val="204"/>
      </rPr>
      <t>p</t>
    </r>
  </si>
  <si>
    <t xml:space="preserve">Отличия медиан  по критерию Вилкосона </t>
  </si>
  <si>
    <t xml:space="preserve">p </t>
  </si>
  <si>
    <t>Медиана</t>
  </si>
  <si>
    <t>Разница  медиан</t>
  </si>
  <si>
    <t>Сравните результаты  сравнения средних параметрическим двухфакторным анализом и непараметрическим дисперсионным анализом. Отличаются ли они?</t>
  </si>
  <si>
    <t>Каковы результаты непараметрического дисперсионного анализа</t>
  </si>
  <si>
    <t>Какой вывод можно сделать о влиянии градаций фактора 1 на отклик?</t>
  </si>
  <si>
    <t>Задача 8. Дисперсионный анализ. Moдели</t>
  </si>
  <si>
    <t>Студент Трашко М.Д.</t>
  </si>
  <si>
    <t>Вариант 12</t>
  </si>
  <si>
    <t>Вариант 12.</t>
  </si>
  <si>
    <t>Herbizide</t>
  </si>
  <si>
    <t>Fertilize</t>
  </si>
  <si>
    <t>Yield</t>
  </si>
  <si>
    <t>Qa=Ca/Va</t>
  </si>
  <si>
    <t>Qa/Qw</t>
  </si>
  <si>
    <t>Qb=CbVb</t>
  </si>
  <si>
    <t>Qb/Qw</t>
  </si>
  <si>
    <t>Qw=Cw/Vw</t>
  </si>
  <si>
    <t>Qt=Ct/Vt</t>
  </si>
  <si>
    <t>Analysis of Variance Table</t>
  </si>
  <si>
    <t>Response: Yield</t>
  </si>
  <si>
    <t xml:space="preserve">          Df Sum Sq Mean Sq F value    Pr(&gt;F)    </t>
  </si>
  <si>
    <t>Herbizide  3  36.20  12.067  12.639 1.291e-05 ***</t>
  </si>
  <si>
    <t>Fertilize  4 206.85  51.712  54.167 8.450e-14 ***</t>
  </si>
  <si>
    <t xml:space="preserve">Residuals 32  30.55   0.955                      </t>
  </si>
  <si>
    <t>---</t>
  </si>
  <si>
    <t>Signif. codes:  0 ‘***’ 0.001 ‘**’ 0.01 ‘*’ 0.05 ‘.’ 0.1 ‘ ’ 1</t>
  </si>
  <si>
    <t>Н1</t>
  </si>
  <si>
    <t>Qw=Cw3/Vw3</t>
  </si>
  <si>
    <t xml:space="preserve">          Df Sum Sq Mean Sq F value Pr(&gt;F)</t>
  </si>
  <si>
    <t>Herbizide  3   36.2 12.0667  1.8298 0.1592</t>
  </si>
  <si>
    <t>Residuals 36  237.4  6.5944</t>
  </si>
  <si>
    <t>Fertilize  4 206.85  51.712  27.115 2.701e-10 ***</t>
  </si>
  <si>
    <t xml:space="preserve">Residuals 35  66.75   1.907                      </t>
  </si>
  <si>
    <t>Н0</t>
  </si>
  <si>
    <t>Ct = Ca + Cw2 = Cb + Cw3 = Ca + Cb + Cw1</t>
  </si>
  <si>
    <t>Модель двухфакторного анализа, так как влияние случайных факторов в ней сведено к минимуму</t>
  </si>
  <si>
    <t>0.8900665</t>
  </si>
  <si>
    <t>data:  Yield by Herbizide</t>
  </si>
  <si>
    <t>Kruskal-Wallis chi-squared = 5.4789, df = 3,</t>
  </si>
  <si>
    <t>p-value = 0.1399</t>
  </si>
  <si>
    <t xml:space="preserve">data:  adat$Yield and adat$Herbizide </t>
  </si>
  <si>
    <t xml:space="preserve">   0    10   20  </t>
  </si>
  <si>
    <t xml:space="preserve">10 0,17 -    -   </t>
  </si>
  <si>
    <t xml:space="preserve">20 0.17 0.94 -   </t>
  </si>
  <si>
    <t>30 0.17 0.81 0.81</t>
  </si>
  <si>
    <t>P value adjustment method: BH</t>
  </si>
  <si>
    <t>Control</t>
  </si>
  <si>
    <t>NPK30</t>
  </si>
  <si>
    <t>NPK60</t>
  </si>
  <si>
    <t>NPK90</t>
  </si>
  <si>
    <t>NPK120</t>
  </si>
  <si>
    <t>ruskal-Wallis rank sum test</t>
  </si>
  <si>
    <t>data:  Yield by Fertilize</t>
  </si>
  <si>
    <t>Kruskal-Wallis chi-squared = 29.508, df = 4,</t>
  </si>
  <si>
    <t>p-value = 6.164e-06</t>
  </si>
  <si>
    <t xml:space="preserve">    0      30     60     90    </t>
  </si>
  <si>
    <t xml:space="preserve">30  0,0092 -      -      -     </t>
  </si>
  <si>
    <t xml:space="preserve">60  0.0027 0.0329 -      -     </t>
  </si>
  <si>
    <t xml:space="preserve">90  0.0027 0.0027 0.0329 -     </t>
  </si>
  <si>
    <t>120 0.0027 0.0063 0.0260 0.4376</t>
  </si>
  <si>
    <t xml:space="preserve">P value adjustment method: BH </t>
  </si>
  <si>
    <t>Ст  = Ca + Cb+Cw1</t>
  </si>
  <si>
    <t>Vт  = Va + Vb +Vw1</t>
  </si>
  <si>
    <t>Ст  = Ca + Cw2</t>
  </si>
  <si>
    <t>Vт  = Va + Vw2</t>
  </si>
  <si>
    <t>Ст  = Cb + Cw3</t>
  </si>
  <si>
    <t>Vт  = Vb + Vw3</t>
  </si>
  <si>
    <t>График средних</t>
  </si>
  <si>
    <t>отличаются</t>
  </si>
  <si>
    <t>равны</t>
  </si>
  <si>
    <t xml:space="preserve">   Yield groups</t>
  </si>
  <si>
    <t>30  15.0      a</t>
  </si>
  <si>
    <t>10  14.5      a</t>
  </si>
  <si>
    <t>20  14.4      a</t>
  </si>
  <si>
    <t>0   12.5      b</t>
  </si>
  <si>
    <t>*</t>
  </si>
  <si>
    <t>**</t>
  </si>
  <si>
    <t>$Herbizide</t>
  </si>
  <si>
    <t xml:space="preserve">      diff        lwr      upr     p adj</t>
  </si>
  <si>
    <t>20-0   1.9  0.7161066 3.083893 0.0007199</t>
  </si>
  <si>
    <t>10-0   2.0  0.8161066 3.183893 0.0003771</t>
  </si>
  <si>
    <t>30-0   2.5  1.3161066 3.683893 0.0000140</t>
  </si>
  <si>
    <t>10-20  0.1 -1.0838934 1.283893 0.9956884</t>
  </si>
  <si>
    <t>30-20  0.6 -0.5838934 1.783893 0.5248450</t>
  </si>
  <si>
    <t>30-10  0.5 -0.6838934 1.683893 0.6653954</t>
  </si>
  <si>
    <t>Оба критерия обнаруживают одинаковое количество различий</t>
  </si>
  <si>
    <t>Влияние фактора обнаруживается, но оно невелико. Так, применения гербицидов влияет на урожай картофеля, однако неважно какое именно количество применять. К применению рекомендуется применение дозы 10 г/га, так как это будет дешевле, а отклик будет таким же, как и при больших дозах</t>
  </si>
  <si>
    <t>0.1399</t>
  </si>
  <si>
    <t>Гербициды не влияют на урожайность картофеля</t>
  </si>
  <si>
    <t>Отличаются: параметрический выявил влияние примененения гербицидов на урожайность картофеля, однако не выявил влияния дозу (средние по всем дозам равны), непараметрический - гербицид не влияет на отклик</t>
  </si>
  <si>
    <t>ц/га (тех же, что и отклик)</t>
  </si>
  <si>
    <t>Оба критерия обнаруживают одинаковое количество различий между средними</t>
  </si>
  <si>
    <t>Удобрение в значительной степени влияет на урожайность картофеля. К применеению рекомендуется NPK90, т.к. NPK120 даёт урожайность выше, но статистически не отличимую от вышеназванной градации</t>
  </si>
  <si>
    <t>Наибольшую прибавку всё так же дают удобрения NPK90 и NPK120</t>
  </si>
  <si>
    <t>Результаты не отличаются</t>
  </si>
  <si>
    <t xml:space="preserve">     Yield groups</t>
  </si>
  <si>
    <t>120 16.625      a</t>
  </si>
  <si>
    <t>90  16.250      a</t>
  </si>
  <si>
    <t>60  14.375      b</t>
  </si>
  <si>
    <t>30  12.750      c</t>
  </si>
  <si>
    <t>0   10.500     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</si>
</sst>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00"/>
    <numFmt numFmtId="167" formatCode="0.00000"/>
    <numFmt numFmtId="168" formatCode="0.0000"/>
    <numFmt numFmtId="169" formatCode="0.0%"/>
  </numFmts>
  <fonts count="25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sz val="10"/>
      <color indexed="8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10"/>
      <name val="Arial"/>
      <family val="2"/>
      <charset val="204"/>
    </font>
    <font>
      <sz val="12"/>
      <name val="Times New Roman"/>
      <family val="1"/>
      <charset val="204"/>
    </font>
    <font>
      <sz val="10"/>
      <color rgb="FF0000FF"/>
      <name val="Lucida Console"/>
      <family val="3"/>
    </font>
    <font>
      <sz val="12"/>
      <color rgb="FF000000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color theme="1"/>
      <name val="Arial Cyr"/>
      <charset val="204"/>
    </font>
    <font>
      <b/>
      <i/>
      <sz val="12"/>
      <color rgb="FF000000"/>
      <name val="Times New Roman"/>
      <family val="1"/>
      <charset val="204"/>
    </font>
    <font>
      <b/>
      <i/>
      <vertAlign val="subscript"/>
      <sz val="12"/>
      <color rgb="FF000000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Arial Cyr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i/>
      <sz val="10"/>
      <name val="Arial Cyr"/>
      <charset val="204"/>
    </font>
    <font>
      <sz val="10"/>
      <color rgb="FF000000"/>
      <name val="Lucida Console"/>
      <family val="3"/>
      <charset val="204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9" fontId="18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Border="1"/>
    <xf numFmtId="1" fontId="1" fillId="0" borderId="0" xfId="0" applyNumberFormat="1" applyFont="1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3" fillId="0" borderId="1" xfId="1" applyNumberFormat="1" applyFont="1" applyBorder="1" applyAlignment="1">
      <alignment horizontal="center" vertical="top" wrapText="1"/>
    </xf>
    <xf numFmtId="165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1" fontId="3" fillId="0" borderId="0" xfId="1" applyNumberFormat="1" applyFont="1" applyBorder="1" applyAlignment="1">
      <alignment horizontal="right" vertical="center"/>
    </xf>
    <xf numFmtId="165" fontId="6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1" fontId="1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/>
    <xf numFmtId="164" fontId="3" fillId="2" borderId="1" xfId="2" applyNumberFormat="1" applyFont="1" applyFill="1" applyBorder="1" applyAlignment="1">
      <alignment horizontal="center" vertical="center"/>
    </xf>
    <xf numFmtId="168" fontId="0" fillId="2" borderId="1" xfId="0" applyNumberFormat="1" applyFill="1" applyBorder="1"/>
    <xf numFmtId="2" fontId="0" fillId="2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/>
    </xf>
    <xf numFmtId="0" fontId="2" fillId="0" borderId="0" xfId="0" applyFont="1" applyBorder="1"/>
    <xf numFmtId="0" fontId="3" fillId="0" borderId="0" xfId="1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0" xfId="3" applyNumberFormat="1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164" fontId="3" fillId="0" borderId="1" xfId="2" applyNumberFormat="1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167" fontId="3" fillId="0" borderId="0" xfId="2" applyNumberFormat="1" applyFont="1" applyBorder="1" applyAlignment="1">
      <alignment horizontal="center" vertical="center"/>
    </xf>
    <xf numFmtId="166" fontId="3" fillId="0" borderId="0" xfId="2" applyNumberFormat="1" applyFont="1" applyBorder="1" applyAlignment="1">
      <alignment horizontal="center" vertical="center"/>
    </xf>
    <xf numFmtId="164" fontId="3" fillId="0" borderId="0" xfId="2" applyNumberFormat="1" applyFont="1" applyBorder="1" applyAlignment="1">
      <alignment horizontal="center" vertical="center"/>
    </xf>
    <xf numFmtId="0" fontId="5" fillId="0" borderId="0" xfId="0" applyFont="1" applyBorder="1"/>
    <xf numFmtId="0" fontId="19" fillId="0" borderId="0" xfId="3" applyNumberFormat="1" applyFont="1" applyFill="1" applyBorder="1" applyAlignment="1"/>
    <xf numFmtId="1" fontId="3" fillId="0" borderId="0" xfId="3" applyNumberFormat="1" applyFont="1" applyFill="1" applyBorder="1" applyAlignment="1">
      <alignment horizontal="center"/>
    </xf>
    <xf numFmtId="0" fontId="20" fillId="0" borderId="0" xfId="3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3" applyNumberFormat="1" applyFont="1" applyFill="1" applyBorder="1" applyAlignment="1"/>
    <xf numFmtId="164" fontId="21" fillId="0" borderId="1" xfId="2" applyNumberFormat="1" applyFont="1" applyBorder="1" applyAlignment="1">
      <alignment horizontal="center" vertical="center"/>
    </xf>
    <xf numFmtId="1" fontId="21" fillId="0" borderId="1" xfId="2" applyNumberFormat="1" applyFont="1" applyBorder="1" applyAlignment="1">
      <alignment horizontal="center" vertical="center"/>
    </xf>
    <xf numFmtId="2" fontId="21" fillId="0" borderId="1" xfId="2" applyNumberFormat="1" applyFont="1" applyBorder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Fill="1" applyBorder="1" applyAlignment="1"/>
    <xf numFmtId="2" fontId="3" fillId="0" borderId="1" xfId="1" applyNumberFormat="1" applyFont="1" applyBorder="1" applyAlignment="1">
      <alignment horizontal="center" vertical="center"/>
    </xf>
    <xf numFmtId="2" fontId="22" fillId="0" borderId="1" xfId="1" applyNumberFormat="1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0" fillId="5" borderId="1" xfId="0" applyFill="1" applyBorder="1" applyAlignment="1">
      <alignment wrapText="1"/>
    </xf>
    <xf numFmtId="164" fontId="3" fillId="5" borderId="1" xfId="2" applyNumberFormat="1" applyFont="1" applyFill="1" applyBorder="1" applyAlignment="1">
      <alignment horizontal="center" vertical="center"/>
    </xf>
    <xf numFmtId="1" fontId="3" fillId="5" borderId="1" xfId="2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164" fontId="6" fillId="7" borderId="1" xfId="1" applyNumberFormat="1" applyFont="1" applyFill="1" applyBorder="1" applyAlignment="1">
      <alignment horizontal="center" vertical="center"/>
    </xf>
    <xf numFmtId="1" fontId="6" fillId="7" borderId="1" xfId="1" applyNumberFormat="1" applyFont="1" applyFill="1" applyBorder="1" applyAlignment="1">
      <alignment horizontal="center" vertical="center"/>
    </xf>
    <xf numFmtId="2" fontId="6" fillId="0" borderId="1" xfId="1" applyNumberFormat="1" applyFont="1" applyFill="1" applyBorder="1" applyAlignment="1">
      <alignment horizontal="center" vertical="center"/>
    </xf>
    <xf numFmtId="2" fontId="21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8" borderId="0" xfId="0" applyFill="1" applyBorder="1"/>
    <xf numFmtId="0" fontId="0" fillId="8" borderId="0" xfId="0" applyFill="1"/>
    <xf numFmtId="0" fontId="0" fillId="2" borderId="1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center"/>
    </xf>
    <xf numFmtId="164" fontId="6" fillId="0" borderId="0" xfId="2" applyNumberFormat="1" applyFont="1" applyBorder="1" applyAlignment="1">
      <alignment horizontal="center" vertical="center"/>
    </xf>
    <xf numFmtId="1" fontId="6" fillId="0" borderId="0" xfId="2" applyNumberFormat="1" applyFont="1" applyBorder="1" applyAlignment="1">
      <alignment horizontal="center" vertical="center"/>
    </xf>
    <xf numFmtId="2" fontId="6" fillId="0" borderId="0" xfId="2" applyNumberFormat="1" applyFont="1" applyBorder="1" applyAlignment="1">
      <alignment horizontal="center" vertical="center"/>
    </xf>
    <xf numFmtId="165" fontId="6" fillId="0" borderId="0" xfId="2" applyNumberFormat="1" applyFont="1" applyBorder="1" applyAlignment="1">
      <alignment horizontal="center" vertical="center"/>
    </xf>
    <xf numFmtId="1" fontId="3" fillId="0" borderId="0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21" fillId="0" borderId="1" xfId="1" applyNumberFormat="1" applyFont="1" applyBorder="1" applyAlignment="1">
      <alignment horizontal="center" vertical="center"/>
    </xf>
    <xf numFmtId="164" fontId="6" fillId="6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" fontId="21" fillId="6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24" fillId="3" borderId="0" xfId="0" applyFont="1" applyFill="1" applyAlignment="1">
      <alignment vertical="center"/>
    </xf>
    <xf numFmtId="164" fontId="0" fillId="9" borderId="1" xfId="0" applyNumberFormat="1" applyFill="1" applyBorder="1" applyAlignment="1">
      <alignment horizontal="center"/>
    </xf>
    <xf numFmtId="0" fontId="0" fillId="9" borderId="0" xfId="0" applyFill="1"/>
    <xf numFmtId="0" fontId="0" fillId="9" borderId="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169" fontId="0" fillId="2" borderId="6" xfId="4" applyNumberFormat="1" applyFont="1" applyFill="1" applyBorder="1" applyAlignment="1">
      <alignment horizontal="center" vertical="center"/>
    </xf>
    <xf numFmtId="169" fontId="0" fillId="2" borderId="7" xfId="4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4" borderId="8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65" fontId="6" fillId="0" borderId="2" xfId="1" applyNumberFormat="1" applyFont="1" applyBorder="1" applyAlignment="1">
      <alignment horizontal="center" vertical="center"/>
    </xf>
    <xf numFmtId="165" fontId="6" fillId="0" borderId="4" xfId="1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2" fontId="0" fillId="2" borderId="1" xfId="0" applyNumberFormat="1" applyFill="1" applyBorder="1"/>
    <xf numFmtId="1" fontId="3" fillId="0" borderId="0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1" fontId="0" fillId="2" borderId="1" xfId="0" applyNumberFormat="1" applyFill="1" applyBorder="1"/>
    <xf numFmtId="165" fontId="0" fillId="0" borderId="2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</cellXfs>
  <cellStyles count="5">
    <cellStyle name="Обычный" xfId="0" builtinId="0"/>
    <cellStyle name="Обычный_3_R_101" xfId="2"/>
    <cellStyle name="Обычный_3_STATISTICA_101" xfId="1"/>
    <cellStyle name="Обычный_Лист2" xfId="3"/>
    <cellStyle name="Процентный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41</xdr:row>
          <xdr:rowOff>85725</xdr:rowOff>
        </xdr:from>
        <xdr:to>
          <xdr:col>10</xdr:col>
          <xdr:colOff>342900</xdr:colOff>
          <xdr:row>45</xdr:row>
          <xdr:rowOff>0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48</xdr:row>
          <xdr:rowOff>38100</xdr:rowOff>
        </xdr:from>
        <xdr:to>
          <xdr:col>7</xdr:col>
          <xdr:colOff>390525</xdr:colOff>
          <xdr:row>50</xdr:row>
          <xdr:rowOff>123825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15</xdr:row>
      <xdr:rowOff>0</xdr:rowOff>
    </xdr:from>
    <xdr:to>
      <xdr:col>6</xdr:col>
      <xdr:colOff>571500</xdr:colOff>
      <xdr:row>31</xdr:row>
      <xdr:rowOff>47489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3105150"/>
          <a:ext cx="3286125" cy="2638289"/>
        </a:xfrm>
        <a:prstGeom prst="rect">
          <a:avLst/>
        </a:prstGeom>
      </xdr:spPr>
    </xdr:pic>
    <xdr:clientData/>
  </xdr:twoCellAnchor>
  <xdr:twoCellAnchor editAs="oneCell">
    <xdr:from>
      <xdr:col>7</xdr:col>
      <xdr:colOff>542925</xdr:colOff>
      <xdr:row>12</xdr:row>
      <xdr:rowOff>85726</xdr:rowOff>
    </xdr:from>
    <xdr:to>
      <xdr:col>12</xdr:col>
      <xdr:colOff>467377</xdr:colOff>
      <xdr:row>31</xdr:row>
      <xdr:rowOff>76201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8725" y="2667001"/>
          <a:ext cx="3020077" cy="3105150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71</xdr:row>
      <xdr:rowOff>22052</xdr:rowOff>
    </xdr:from>
    <xdr:to>
      <xdr:col>10</xdr:col>
      <xdr:colOff>171450</xdr:colOff>
      <xdr:row>89</xdr:row>
      <xdr:rowOff>57149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2957002"/>
          <a:ext cx="4352925" cy="2949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52</xdr:row>
          <xdr:rowOff>85725</xdr:rowOff>
        </xdr:from>
        <xdr:to>
          <xdr:col>10</xdr:col>
          <xdr:colOff>342900</xdr:colOff>
          <xdr:row>56</xdr:row>
          <xdr:rowOff>0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59</xdr:row>
          <xdr:rowOff>38100</xdr:rowOff>
        </xdr:from>
        <xdr:to>
          <xdr:col>7</xdr:col>
          <xdr:colOff>390525</xdr:colOff>
          <xdr:row>61</xdr:row>
          <xdr:rowOff>123825</xdr:rowOff>
        </xdr:to>
        <xdr:sp macro="" textlink="">
          <xdr:nvSpPr>
            <xdr:cNvPr id="14339" name="Object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52</xdr:row>
          <xdr:rowOff>85725</xdr:rowOff>
        </xdr:from>
        <xdr:to>
          <xdr:col>10</xdr:col>
          <xdr:colOff>342900</xdr:colOff>
          <xdr:row>56</xdr:row>
          <xdr:rowOff>0</xdr:rowOff>
        </xdr:to>
        <xdr:sp macro="" textlink="">
          <xdr:nvSpPr>
            <xdr:cNvPr id="14341" name="Object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59</xdr:row>
          <xdr:rowOff>38100</xdr:rowOff>
        </xdr:from>
        <xdr:to>
          <xdr:col>7</xdr:col>
          <xdr:colOff>390525</xdr:colOff>
          <xdr:row>61</xdr:row>
          <xdr:rowOff>123825</xdr:rowOff>
        </xdr:to>
        <xdr:sp macro="" textlink="">
          <xdr:nvSpPr>
            <xdr:cNvPr id="14342" name="Object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</xdr:row>
      <xdr:rowOff>0</xdr:rowOff>
    </xdr:from>
    <xdr:to>
      <xdr:col>7</xdr:col>
      <xdr:colOff>590549</xdr:colOff>
      <xdr:row>43</xdr:row>
      <xdr:rowOff>68954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114675"/>
          <a:ext cx="4476749" cy="4602854"/>
        </a:xfrm>
        <a:prstGeom prst="rect">
          <a:avLst/>
        </a:prstGeom>
      </xdr:spPr>
    </xdr:pic>
    <xdr:clientData/>
  </xdr:twoCellAnchor>
  <xdr:twoCellAnchor editAs="oneCell">
    <xdr:from>
      <xdr:col>7</xdr:col>
      <xdr:colOff>364672</xdr:colOff>
      <xdr:row>19</xdr:row>
      <xdr:rowOff>92529</xdr:rowOff>
    </xdr:from>
    <xdr:to>
      <xdr:col>15</xdr:col>
      <xdr:colOff>495978</xdr:colOff>
      <xdr:row>39</xdr:row>
      <xdr:rowOff>6804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68636" y="3888922"/>
          <a:ext cx="5070699" cy="3179989"/>
        </a:xfrm>
        <a:prstGeom prst="rect">
          <a:avLst/>
        </a:prstGeom>
      </xdr:spPr>
    </xdr:pic>
    <xdr:clientData/>
  </xdr:twoCellAnchor>
  <xdr:twoCellAnchor editAs="oneCell">
    <xdr:from>
      <xdr:col>9</xdr:col>
      <xdr:colOff>106138</xdr:colOff>
      <xdr:row>88</xdr:row>
      <xdr:rowOff>103218</xdr:rowOff>
    </xdr:from>
    <xdr:to>
      <xdr:col>12</xdr:col>
      <xdr:colOff>530680</xdr:colOff>
      <xdr:row>102</xdr:row>
      <xdr:rowOff>156483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5567" y="14894182"/>
          <a:ext cx="2261506" cy="2339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3.bin"/><Relationship Id="rId9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W18" sqref="W18"/>
    </sheetView>
  </sheetViews>
  <sheetFormatPr defaultColWidth="8.85546875" defaultRowHeight="12.75" x14ac:dyDescent="0.2"/>
  <cols>
    <col min="1" max="1" width="8.85546875" style="11"/>
    <col min="2" max="2" width="8" style="11" bestFit="1" customWidth="1"/>
    <col min="3" max="3" width="11" style="11" bestFit="1" customWidth="1"/>
    <col min="4" max="16384" width="8.85546875" style="11"/>
  </cols>
  <sheetData>
    <row r="1" spans="1:7" x14ac:dyDescent="0.2">
      <c r="A1" s="109" t="s">
        <v>91</v>
      </c>
      <c r="B1" s="110" t="s">
        <v>92</v>
      </c>
      <c r="C1" s="110" t="s">
        <v>93</v>
      </c>
    </row>
    <row r="2" spans="1:7" x14ac:dyDescent="0.2">
      <c r="A2" s="116">
        <v>0</v>
      </c>
      <c r="B2" s="117">
        <v>0</v>
      </c>
      <c r="C2" s="118">
        <v>10</v>
      </c>
    </row>
    <row r="3" spans="1:7" x14ac:dyDescent="0.2">
      <c r="A3" s="116">
        <v>0</v>
      </c>
      <c r="B3" s="117">
        <v>0</v>
      </c>
      <c r="C3" s="118">
        <v>10</v>
      </c>
    </row>
    <row r="4" spans="1:7" x14ac:dyDescent="0.2">
      <c r="A4" s="116">
        <v>10</v>
      </c>
      <c r="B4" s="117">
        <v>0</v>
      </c>
      <c r="C4" s="118">
        <v>11</v>
      </c>
    </row>
    <row r="5" spans="1:7" x14ac:dyDescent="0.2">
      <c r="A5" s="116">
        <v>10</v>
      </c>
      <c r="B5" s="117">
        <v>0</v>
      </c>
      <c r="C5" s="118">
        <v>11</v>
      </c>
      <c r="F5" s="10"/>
      <c r="G5" s="10"/>
    </row>
    <row r="6" spans="1:7" x14ac:dyDescent="0.2">
      <c r="A6" s="116">
        <v>20</v>
      </c>
      <c r="B6" s="117">
        <v>0</v>
      </c>
      <c r="C6" s="118">
        <v>8</v>
      </c>
    </row>
    <row r="7" spans="1:7" x14ac:dyDescent="0.2">
      <c r="A7" s="116">
        <v>20</v>
      </c>
      <c r="B7" s="117">
        <v>0</v>
      </c>
      <c r="C7" s="118">
        <v>11</v>
      </c>
    </row>
    <row r="8" spans="1:7" x14ac:dyDescent="0.2">
      <c r="A8" s="116">
        <v>30</v>
      </c>
      <c r="B8" s="117">
        <v>0</v>
      </c>
      <c r="C8" s="118">
        <v>12</v>
      </c>
    </row>
    <row r="9" spans="1:7" x14ac:dyDescent="0.2">
      <c r="A9" s="116">
        <v>30</v>
      </c>
      <c r="B9" s="117">
        <v>0</v>
      </c>
      <c r="C9" s="118">
        <v>11</v>
      </c>
    </row>
    <row r="10" spans="1:7" x14ac:dyDescent="0.2">
      <c r="A10" s="116">
        <v>0</v>
      </c>
      <c r="B10" s="119">
        <v>30</v>
      </c>
      <c r="C10" s="118">
        <v>11</v>
      </c>
    </row>
    <row r="11" spans="1:7" x14ac:dyDescent="0.2">
      <c r="A11" s="116">
        <v>0</v>
      </c>
      <c r="B11" s="119">
        <v>30</v>
      </c>
      <c r="C11" s="118">
        <v>11</v>
      </c>
    </row>
    <row r="12" spans="1:7" x14ac:dyDescent="0.2">
      <c r="A12" s="116">
        <v>10</v>
      </c>
      <c r="B12" s="119">
        <v>30</v>
      </c>
      <c r="C12" s="118">
        <v>13</v>
      </c>
    </row>
    <row r="13" spans="1:7" x14ac:dyDescent="0.2">
      <c r="A13" s="116">
        <v>10</v>
      </c>
      <c r="B13" s="119">
        <v>30</v>
      </c>
      <c r="C13" s="118">
        <v>13</v>
      </c>
    </row>
    <row r="14" spans="1:7" x14ac:dyDescent="0.2">
      <c r="A14" s="116">
        <v>20</v>
      </c>
      <c r="B14" s="119">
        <v>30</v>
      </c>
      <c r="C14" s="118">
        <v>14</v>
      </c>
    </row>
    <row r="15" spans="1:7" x14ac:dyDescent="0.2">
      <c r="A15" s="116">
        <v>20</v>
      </c>
      <c r="B15" s="119">
        <v>30</v>
      </c>
      <c r="C15" s="118">
        <v>13</v>
      </c>
    </row>
    <row r="16" spans="1:7" x14ac:dyDescent="0.2">
      <c r="A16" s="116">
        <v>30</v>
      </c>
      <c r="B16" s="119">
        <v>30</v>
      </c>
      <c r="C16" s="118">
        <v>13</v>
      </c>
    </row>
    <row r="17" spans="1:3" x14ac:dyDescent="0.2">
      <c r="A17" s="116">
        <v>30</v>
      </c>
      <c r="B17" s="119">
        <v>30</v>
      </c>
      <c r="C17" s="118">
        <v>14</v>
      </c>
    </row>
    <row r="18" spans="1:3" x14ac:dyDescent="0.2">
      <c r="A18" s="116">
        <v>0</v>
      </c>
      <c r="B18" s="119">
        <v>60</v>
      </c>
      <c r="C18" s="118">
        <v>13</v>
      </c>
    </row>
    <row r="19" spans="1:3" x14ac:dyDescent="0.2">
      <c r="A19" s="116">
        <v>0</v>
      </c>
      <c r="B19" s="119">
        <v>60</v>
      </c>
      <c r="C19" s="118">
        <v>12</v>
      </c>
    </row>
    <row r="20" spans="1:3" x14ac:dyDescent="0.2">
      <c r="A20" s="116">
        <v>10</v>
      </c>
      <c r="B20" s="119">
        <v>60</v>
      </c>
      <c r="C20" s="118">
        <v>15</v>
      </c>
    </row>
    <row r="21" spans="1:3" x14ac:dyDescent="0.2">
      <c r="A21" s="116">
        <v>10</v>
      </c>
      <c r="B21" s="119">
        <v>60</v>
      </c>
      <c r="C21" s="118">
        <v>16</v>
      </c>
    </row>
    <row r="22" spans="1:3" x14ac:dyDescent="0.2">
      <c r="A22" s="116">
        <v>20</v>
      </c>
      <c r="B22" s="119">
        <v>60</v>
      </c>
      <c r="C22" s="118">
        <v>15</v>
      </c>
    </row>
    <row r="23" spans="1:3" x14ac:dyDescent="0.2">
      <c r="A23" s="116">
        <v>20</v>
      </c>
      <c r="B23" s="119">
        <v>60</v>
      </c>
      <c r="C23" s="118">
        <v>15</v>
      </c>
    </row>
    <row r="24" spans="1:3" x14ac:dyDescent="0.2">
      <c r="A24" s="116">
        <v>30</v>
      </c>
      <c r="B24" s="119">
        <v>60</v>
      </c>
      <c r="C24" s="118">
        <v>15</v>
      </c>
    </row>
    <row r="25" spans="1:3" x14ac:dyDescent="0.2">
      <c r="A25" s="116">
        <v>30</v>
      </c>
      <c r="B25" s="119">
        <v>60</v>
      </c>
      <c r="C25" s="118">
        <v>14</v>
      </c>
    </row>
    <row r="26" spans="1:3" x14ac:dyDescent="0.2">
      <c r="A26" s="116">
        <v>0</v>
      </c>
      <c r="B26" s="119">
        <v>90</v>
      </c>
      <c r="C26" s="118">
        <v>15</v>
      </c>
    </row>
    <row r="27" spans="1:3" x14ac:dyDescent="0.2">
      <c r="A27" s="116">
        <v>0</v>
      </c>
      <c r="B27" s="119">
        <v>90</v>
      </c>
      <c r="C27" s="118">
        <v>15</v>
      </c>
    </row>
    <row r="28" spans="1:3" x14ac:dyDescent="0.2">
      <c r="A28" s="116">
        <v>10</v>
      </c>
      <c r="B28" s="119">
        <v>90</v>
      </c>
      <c r="C28" s="118">
        <v>14</v>
      </c>
    </row>
    <row r="29" spans="1:3" x14ac:dyDescent="0.2">
      <c r="A29" s="116">
        <v>10</v>
      </c>
      <c r="B29" s="119">
        <v>90</v>
      </c>
      <c r="C29" s="118">
        <v>17</v>
      </c>
    </row>
    <row r="30" spans="1:3" x14ac:dyDescent="0.2">
      <c r="A30" s="116">
        <v>20</v>
      </c>
      <c r="B30" s="119">
        <v>90</v>
      </c>
      <c r="C30" s="118">
        <v>17</v>
      </c>
    </row>
    <row r="31" spans="1:3" x14ac:dyDescent="0.2">
      <c r="A31" s="116">
        <v>20</v>
      </c>
      <c r="B31" s="119">
        <v>90</v>
      </c>
      <c r="C31" s="118">
        <v>17</v>
      </c>
    </row>
    <row r="32" spans="1:3" x14ac:dyDescent="0.2">
      <c r="A32" s="116">
        <v>30</v>
      </c>
      <c r="B32" s="119">
        <v>90</v>
      </c>
      <c r="C32" s="118">
        <v>18</v>
      </c>
    </row>
    <row r="33" spans="1:3" x14ac:dyDescent="0.2">
      <c r="A33" s="116">
        <v>30</v>
      </c>
      <c r="B33" s="119">
        <v>90</v>
      </c>
      <c r="C33" s="118">
        <v>17</v>
      </c>
    </row>
    <row r="34" spans="1:3" x14ac:dyDescent="0.2">
      <c r="A34" s="116">
        <v>0</v>
      </c>
      <c r="B34" s="119">
        <v>120</v>
      </c>
      <c r="C34" s="118">
        <v>13</v>
      </c>
    </row>
    <row r="35" spans="1:3" x14ac:dyDescent="0.2">
      <c r="A35" s="116">
        <v>0</v>
      </c>
      <c r="B35" s="119">
        <v>120</v>
      </c>
      <c r="C35" s="118">
        <v>15</v>
      </c>
    </row>
    <row r="36" spans="1:3" x14ac:dyDescent="0.2">
      <c r="A36" s="116">
        <v>10</v>
      </c>
      <c r="B36" s="119">
        <v>120</v>
      </c>
      <c r="C36" s="118">
        <v>18</v>
      </c>
    </row>
    <row r="37" spans="1:3" x14ac:dyDescent="0.2">
      <c r="A37" s="116">
        <v>10</v>
      </c>
      <c r="B37" s="119">
        <v>120</v>
      </c>
      <c r="C37" s="118">
        <v>17</v>
      </c>
    </row>
    <row r="38" spans="1:3" x14ac:dyDescent="0.2">
      <c r="A38" s="116">
        <v>20</v>
      </c>
      <c r="B38" s="119">
        <v>120</v>
      </c>
      <c r="C38" s="118">
        <v>17</v>
      </c>
    </row>
    <row r="39" spans="1:3" x14ac:dyDescent="0.2">
      <c r="A39" s="116">
        <v>20</v>
      </c>
      <c r="B39" s="119">
        <v>120</v>
      </c>
      <c r="C39" s="118">
        <v>17</v>
      </c>
    </row>
    <row r="40" spans="1:3" x14ac:dyDescent="0.2">
      <c r="A40" s="116">
        <v>30</v>
      </c>
      <c r="B40" s="119">
        <v>120</v>
      </c>
      <c r="C40" s="118">
        <v>18</v>
      </c>
    </row>
    <row r="41" spans="1:3" ht="13.5" thickBot="1" x14ac:dyDescent="0.25">
      <c r="A41" s="120">
        <v>30</v>
      </c>
      <c r="B41" s="119">
        <v>120</v>
      </c>
      <c r="C41" s="121">
        <v>18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B44" sqref="B44:J47"/>
    </sheetView>
  </sheetViews>
  <sheetFormatPr defaultRowHeight="12.75" x14ac:dyDescent="0.2"/>
  <cols>
    <col min="2" max="2" width="16.140625" customWidth="1"/>
    <col min="3" max="3" width="12.5703125" customWidth="1"/>
    <col min="10" max="10" width="19.5703125" customWidth="1"/>
    <col min="13" max="13" width="13.85546875" customWidth="1"/>
    <col min="14" max="14" width="11.85546875" customWidth="1"/>
  </cols>
  <sheetData>
    <row r="1" spans="1:16" x14ac:dyDescent="0.2">
      <c r="A1" s="3" t="s">
        <v>87</v>
      </c>
      <c r="O1" s="1"/>
    </row>
    <row r="2" spans="1:16" s="6" customFormat="1" x14ac:dyDescent="0.2">
      <c r="A2" s="3" t="s">
        <v>88</v>
      </c>
      <c r="B2" s="5"/>
      <c r="C2" s="5"/>
      <c r="D2" s="5"/>
      <c r="E2" s="5"/>
      <c r="G2" s="5"/>
      <c r="O2" s="65"/>
    </row>
    <row r="3" spans="1:16" s="6" customFormat="1" x14ac:dyDescent="0.2">
      <c r="A3" s="3" t="s">
        <v>89</v>
      </c>
      <c r="B3" s="5"/>
      <c r="C3" s="5"/>
      <c r="D3" s="5"/>
      <c r="E3" s="5"/>
      <c r="F3" s="5"/>
      <c r="G3" s="5"/>
      <c r="O3" s="65"/>
    </row>
    <row r="4" spans="1:16" s="4" customFormat="1" ht="15.75" x14ac:dyDescent="0.25">
      <c r="B4" s="23" t="s">
        <v>48</v>
      </c>
      <c r="G4" s="56"/>
      <c r="H4" s="66"/>
      <c r="I4" s="67"/>
      <c r="J4" s="66"/>
      <c r="K4" s="66"/>
      <c r="L4" s="66"/>
    </row>
    <row r="5" spans="1:16" ht="15" x14ac:dyDescent="0.25">
      <c r="A5" s="3">
        <v>1</v>
      </c>
      <c r="B5" s="3" t="s">
        <v>61</v>
      </c>
      <c r="H5" s="56"/>
      <c r="I5" s="66"/>
      <c r="J5" s="68" t="s">
        <v>49</v>
      </c>
      <c r="P5" t="s">
        <v>74</v>
      </c>
    </row>
    <row r="6" spans="1:16" ht="51" x14ac:dyDescent="0.2">
      <c r="B6" s="55" t="s">
        <v>37</v>
      </c>
      <c r="C6" s="57" t="s">
        <v>38</v>
      </c>
      <c r="D6" s="57" t="s">
        <v>39</v>
      </c>
      <c r="E6" s="57" t="s">
        <v>40</v>
      </c>
      <c r="F6" s="57" t="s">
        <v>41</v>
      </c>
      <c r="G6" s="7" t="s">
        <v>42</v>
      </c>
      <c r="H6" s="69" t="s">
        <v>50</v>
      </c>
      <c r="I6" s="70"/>
      <c r="J6" s="55" t="s">
        <v>37</v>
      </c>
      <c r="K6" s="57" t="s">
        <v>38</v>
      </c>
      <c r="L6" s="57" t="s">
        <v>39</v>
      </c>
      <c r="M6" s="57" t="s">
        <v>40</v>
      </c>
      <c r="N6" s="57" t="s">
        <v>41</v>
      </c>
      <c r="P6" s="124" t="s">
        <v>100</v>
      </c>
    </row>
    <row r="7" spans="1:16" x14ac:dyDescent="0.2">
      <c r="B7" s="83" t="s">
        <v>12</v>
      </c>
      <c r="C7" s="112">
        <v>36.200000000000003</v>
      </c>
      <c r="D7" s="113">
        <v>3</v>
      </c>
      <c r="E7" s="112">
        <v>12.067</v>
      </c>
      <c r="F7" s="87">
        <v>12.638999999999999</v>
      </c>
      <c r="G7" s="87">
        <v>1.291E-5</v>
      </c>
      <c r="H7" s="3" t="s">
        <v>108</v>
      </c>
      <c r="I7" s="70"/>
      <c r="J7" s="58" t="s">
        <v>44</v>
      </c>
      <c r="K7" s="71" t="s">
        <v>51</v>
      </c>
      <c r="L7" s="72" t="s">
        <v>52</v>
      </c>
      <c r="M7" s="71" t="s">
        <v>94</v>
      </c>
      <c r="N7" s="73" t="s">
        <v>95</v>
      </c>
      <c r="P7" s="123"/>
    </row>
    <row r="8" spans="1:16" x14ac:dyDescent="0.2">
      <c r="B8" s="84" t="s">
        <v>53</v>
      </c>
      <c r="C8" s="85">
        <v>206.85</v>
      </c>
      <c r="D8" s="86">
        <v>4</v>
      </c>
      <c r="E8" s="85">
        <v>51.712000000000003</v>
      </c>
      <c r="F8" s="87">
        <v>54.167000000000002</v>
      </c>
      <c r="G8" s="87">
        <v>8.4500000000000006E-14</v>
      </c>
      <c r="H8" s="3" t="s">
        <v>108</v>
      </c>
      <c r="I8" s="70"/>
      <c r="J8" s="58" t="s">
        <v>45</v>
      </c>
      <c r="K8" s="71" t="s">
        <v>54</v>
      </c>
      <c r="L8" s="72" t="s">
        <v>55</v>
      </c>
      <c r="M8" s="71" t="s">
        <v>96</v>
      </c>
      <c r="N8" s="73" t="s">
        <v>97</v>
      </c>
      <c r="P8" s="124" t="s">
        <v>101</v>
      </c>
    </row>
    <row r="9" spans="1:16" x14ac:dyDescent="0.2">
      <c r="B9" s="59" t="s">
        <v>46</v>
      </c>
      <c r="C9" s="17">
        <v>30.55</v>
      </c>
      <c r="D9" s="14">
        <v>32</v>
      </c>
      <c r="E9" s="17">
        <v>0.95499999999999996</v>
      </c>
      <c r="F9" s="76"/>
      <c r="G9" s="76"/>
      <c r="I9" s="70"/>
      <c r="J9" s="59" t="s">
        <v>46</v>
      </c>
      <c r="K9" s="60" t="s">
        <v>62</v>
      </c>
      <c r="L9" s="61" t="s">
        <v>63</v>
      </c>
      <c r="M9" s="60" t="s">
        <v>98</v>
      </c>
      <c r="N9" s="62"/>
      <c r="P9" s="124" t="s">
        <v>102</v>
      </c>
    </row>
    <row r="10" spans="1:16" x14ac:dyDescent="0.2">
      <c r="B10" s="80" t="s">
        <v>47</v>
      </c>
      <c r="C10" s="81">
        <v>273.60000000000002</v>
      </c>
      <c r="D10" s="82">
        <v>39</v>
      </c>
      <c r="E10" s="81">
        <f>C10/D10</f>
        <v>7.0153846153846162</v>
      </c>
      <c r="F10" s="62"/>
      <c r="G10" s="63"/>
      <c r="I10" s="70"/>
      <c r="J10" s="59" t="s">
        <v>47</v>
      </c>
      <c r="K10" s="60" t="s">
        <v>56</v>
      </c>
      <c r="L10" s="61" t="s">
        <v>57</v>
      </c>
      <c r="M10" s="60" t="s">
        <v>99</v>
      </c>
      <c r="N10" s="62"/>
      <c r="P10" s="124" t="s">
        <v>103</v>
      </c>
    </row>
    <row r="11" spans="1:16" x14ac:dyDescent="0.2">
      <c r="P11" s="124" t="s">
        <v>104</v>
      </c>
    </row>
    <row r="12" spans="1:16" x14ac:dyDescent="0.2">
      <c r="B12" s="74" t="s">
        <v>58</v>
      </c>
      <c r="E12" s="133" t="s">
        <v>143</v>
      </c>
      <c r="F12" s="133"/>
      <c r="G12" s="133"/>
      <c r="H12" s="133"/>
      <c r="I12" s="75"/>
      <c r="J12" s="135" t="s">
        <v>59</v>
      </c>
      <c r="K12" s="130" t="s">
        <v>64</v>
      </c>
      <c r="L12" s="131">
        <f>1-E9/E10</f>
        <v>0.8638706140350878</v>
      </c>
      <c r="P12" s="124" t="s">
        <v>105</v>
      </c>
    </row>
    <row r="13" spans="1:16" x14ac:dyDescent="0.2">
      <c r="E13" s="4"/>
      <c r="G13" s="4"/>
      <c r="H13" s="4"/>
      <c r="I13" s="4"/>
      <c r="J13" s="135"/>
      <c r="K13" s="130"/>
      <c r="L13" s="132"/>
      <c r="P13" s="124" t="s">
        <v>106</v>
      </c>
    </row>
    <row r="14" spans="1:16" x14ac:dyDescent="0.2">
      <c r="B14" s="74" t="s">
        <v>60</v>
      </c>
      <c r="E14" s="133" t="s">
        <v>144</v>
      </c>
      <c r="F14" s="133"/>
      <c r="G14" s="133"/>
      <c r="H14" s="133"/>
      <c r="I14" s="75"/>
      <c r="J14" s="75"/>
      <c r="K14" s="75"/>
      <c r="L14" s="75"/>
      <c r="P14" s="126" t="s">
        <v>107</v>
      </c>
    </row>
    <row r="16" spans="1:16" ht="15" x14ac:dyDescent="0.25">
      <c r="A16" s="3">
        <v>2</v>
      </c>
      <c r="B16" s="3" t="s">
        <v>65</v>
      </c>
      <c r="H16" s="56"/>
      <c r="I16" s="66"/>
      <c r="J16" s="68" t="s">
        <v>49</v>
      </c>
      <c r="P16" t="s">
        <v>74</v>
      </c>
    </row>
    <row r="17" spans="1:16" ht="51" x14ac:dyDescent="0.2">
      <c r="B17" s="55" t="s">
        <v>37</v>
      </c>
      <c r="C17" s="57" t="s">
        <v>38</v>
      </c>
      <c r="D17" s="57" t="s">
        <v>39</v>
      </c>
      <c r="E17" s="57" t="s">
        <v>40</v>
      </c>
      <c r="F17" s="57" t="s">
        <v>41</v>
      </c>
      <c r="G17" s="7" t="s">
        <v>42</v>
      </c>
      <c r="H17" s="69" t="s">
        <v>50</v>
      </c>
      <c r="I17" s="70"/>
      <c r="J17" s="55" t="s">
        <v>37</v>
      </c>
      <c r="K17" s="57" t="s">
        <v>38</v>
      </c>
      <c r="L17" s="57" t="s">
        <v>39</v>
      </c>
      <c r="M17" s="57" t="s">
        <v>40</v>
      </c>
      <c r="N17" s="57" t="s">
        <v>41</v>
      </c>
      <c r="P17" s="124" t="s">
        <v>100</v>
      </c>
    </row>
    <row r="18" spans="1:16" x14ac:dyDescent="0.2">
      <c r="B18" s="83" t="s">
        <v>12</v>
      </c>
      <c r="C18" s="114">
        <v>36.200000000000003</v>
      </c>
      <c r="D18" s="115">
        <v>3</v>
      </c>
      <c r="E18" s="114">
        <v>12.066700000000001</v>
      </c>
      <c r="F18" s="88">
        <v>1.8298000000000001</v>
      </c>
      <c r="G18" s="88">
        <v>0.15920000000000001</v>
      </c>
      <c r="H18" s="3" t="s">
        <v>115</v>
      </c>
      <c r="I18" s="70"/>
      <c r="J18" s="58" t="s">
        <v>44</v>
      </c>
      <c r="K18" s="71" t="s">
        <v>51</v>
      </c>
      <c r="L18" s="72" t="s">
        <v>52</v>
      </c>
      <c r="M18" s="71" t="s">
        <v>94</v>
      </c>
      <c r="N18" s="73" t="s">
        <v>95</v>
      </c>
      <c r="P18" s="123"/>
    </row>
    <row r="19" spans="1:16" x14ac:dyDescent="0.2">
      <c r="B19" s="59" t="s">
        <v>46</v>
      </c>
      <c r="C19" s="17">
        <v>237.4</v>
      </c>
      <c r="D19" s="14">
        <v>36</v>
      </c>
      <c r="E19" s="60">
        <v>6.5944000000000003</v>
      </c>
      <c r="F19" s="76"/>
      <c r="G19" s="76"/>
      <c r="I19" s="70"/>
      <c r="J19" s="59" t="s">
        <v>46</v>
      </c>
      <c r="K19" s="60" t="s">
        <v>66</v>
      </c>
      <c r="L19" s="61" t="s">
        <v>67</v>
      </c>
      <c r="M19" s="60" t="s">
        <v>98</v>
      </c>
      <c r="N19" s="62"/>
      <c r="P19" s="124" t="s">
        <v>101</v>
      </c>
    </row>
    <row r="20" spans="1:16" x14ac:dyDescent="0.2">
      <c r="B20" s="80" t="s">
        <v>47</v>
      </c>
      <c r="C20" s="81">
        <f>C18+C19</f>
        <v>273.60000000000002</v>
      </c>
      <c r="D20" s="82">
        <v>39</v>
      </c>
      <c r="E20" s="81">
        <f>E18+E19</f>
        <v>18.661100000000001</v>
      </c>
      <c r="F20" s="62"/>
      <c r="G20" s="63"/>
      <c r="I20" s="70"/>
      <c r="J20" s="59" t="s">
        <v>47</v>
      </c>
      <c r="K20" s="60" t="s">
        <v>56</v>
      </c>
      <c r="L20" s="61" t="s">
        <v>57</v>
      </c>
      <c r="M20" s="60" t="s">
        <v>99</v>
      </c>
      <c r="N20" s="62"/>
      <c r="P20" s="124" t="s">
        <v>110</v>
      </c>
    </row>
    <row r="21" spans="1:16" x14ac:dyDescent="0.2">
      <c r="P21" s="124" t="s">
        <v>111</v>
      </c>
    </row>
    <row r="22" spans="1:16" x14ac:dyDescent="0.2">
      <c r="B22" s="74" t="s">
        <v>58</v>
      </c>
      <c r="E22" s="134" t="s">
        <v>145</v>
      </c>
      <c r="F22" s="133"/>
      <c r="G22" s="133"/>
      <c r="H22" s="133"/>
      <c r="I22" s="75"/>
      <c r="J22" s="135" t="s">
        <v>59</v>
      </c>
      <c r="K22" s="130" t="s">
        <v>68</v>
      </c>
      <c r="L22" s="131">
        <f>1-E19/E20</f>
        <v>0.64662318941541497</v>
      </c>
      <c r="P22" s="126" t="s">
        <v>112</v>
      </c>
    </row>
    <row r="23" spans="1:16" x14ac:dyDescent="0.2">
      <c r="E23" s="4"/>
      <c r="G23" s="4"/>
      <c r="H23" s="4"/>
      <c r="I23" s="4"/>
      <c r="J23" s="135"/>
      <c r="K23" s="130"/>
      <c r="L23" s="132"/>
    </row>
    <row r="24" spans="1:16" x14ac:dyDescent="0.2">
      <c r="B24" s="74" t="s">
        <v>60</v>
      </c>
      <c r="E24" s="136" t="s">
        <v>146</v>
      </c>
      <c r="F24" s="133"/>
      <c r="G24" s="133"/>
      <c r="H24" s="133"/>
      <c r="I24" s="75"/>
      <c r="J24" s="75"/>
      <c r="K24" s="75"/>
      <c r="L24" s="75"/>
    </row>
    <row r="26" spans="1:16" ht="15" x14ac:dyDescent="0.25">
      <c r="A26" s="3">
        <v>3</v>
      </c>
      <c r="B26" s="3" t="s">
        <v>65</v>
      </c>
      <c r="H26" s="56"/>
      <c r="I26" s="66"/>
      <c r="J26" s="68" t="s">
        <v>49</v>
      </c>
      <c r="P26" t="s">
        <v>74</v>
      </c>
    </row>
    <row r="27" spans="1:16" ht="51" x14ac:dyDescent="0.2">
      <c r="B27" s="55" t="s">
        <v>37</v>
      </c>
      <c r="C27" s="57" t="s">
        <v>38</v>
      </c>
      <c r="D27" s="57" t="s">
        <v>39</v>
      </c>
      <c r="E27" s="57" t="s">
        <v>40</v>
      </c>
      <c r="F27" s="57" t="s">
        <v>41</v>
      </c>
      <c r="G27" s="7" t="s">
        <v>42</v>
      </c>
      <c r="H27" s="69" t="s">
        <v>50</v>
      </c>
      <c r="I27" s="70"/>
      <c r="J27" s="55" t="s">
        <v>37</v>
      </c>
      <c r="K27" s="57" t="s">
        <v>38</v>
      </c>
      <c r="L27" s="57" t="s">
        <v>39</v>
      </c>
      <c r="M27" s="57" t="s">
        <v>40</v>
      </c>
      <c r="N27" s="57" t="s">
        <v>41</v>
      </c>
      <c r="P27" s="124" t="s">
        <v>100</v>
      </c>
    </row>
    <row r="28" spans="1:16" x14ac:dyDescent="0.2">
      <c r="B28" s="84" t="s">
        <v>53</v>
      </c>
      <c r="C28" s="85">
        <v>206.9</v>
      </c>
      <c r="D28" s="86">
        <v>4</v>
      </c>
      <c r="E28" s="85">
        <v>51.7</v>
      </c>
      <c r="F28" s="77">
        <v>27.1</v>
      </c>
      <c r="G28" s="77">
        <v>2.7009999999999998E-10</v>
      </c>
      <c r="H28" s="3" t="s">
        <v>108</v>
      </c>
      <c r="I28" s="70"/>
      <c r="J28" s="58" t="s">
        <v>44</v>
      </c>
      <c r="K28" s="71" t="s">
        <v>51</v>
      </c>
      <c r="L28" s="72" t="s">
        <v>52</v>
      </c>
      <c r="M28" s="71" t="s">
        <v>94</v>
      </c>
      <c r="N28" s="73" t="s">
        <v>95</v>
      </c>
      <c r="P28" s="123"/>
    </row>
    <row r="29" spans="1:16" x14ac:dyDescent="0.2">
      <c r="B29" s="59" t="s">
        <v>46</v>
      </c>
      <c r="C29" s="17">
        <v>66.8</v>
      </c>
      <c r="D29" s="14">
        <v>35</v>
      </c>
      <c r="E29" s="60">
        <v>1.9</v>
      </c>
      <c r="F29" s="76"/>
      <c r="G29" s="76"/>
      <c r="I29" s="70"/>
      <c r="J29" s="59" t="s">
        <v>46</v>
      </c>
      <c r="K29" s="60" t="s">
        <v>69</v>
      </c>
      <c r="L29" s="61" t="s">
        <v>70</v>
      </c>
      <c r="M29" s="60" t="s">
        <v>109</v>
      </c>
      <c r="N29" s="62"/>
      <c r="P29" s="124" t="s">
        <v>101</v>
      </c>
    </row>
    <row r="30" spans="1:16" x14ac:dyDescent="0.2">
      <c r="B30" s="80" t="s">
        <v>47</v>
      </c>
      <c r="C30" s="81">
        <v>273.60000000000002</v>
      </c>
      <c r="D30" s="82">
        <v>39</v>
      </c>
      <c r="E30" s="81">
        <v>7</v>
      </c>
      <c r="F30" s="62"/>
      <c r="G30" s="63"/>
      <c r="I30" s="70"/>
      <c r="J30" s="59" t="s">
        <v>47</v>
      </c>
      <c r="K30" s="60" t="s">
        <v>56</v>
      </c>
      <c r="L30" s="61" t="s">
        <v>57</v>
      </c>
      <c r="M30" s="60" t="s">
        <v>99</v>
      </c>
      <c r="N30" s="62"/>
      <c r="P30" s="124" t="s">
        <v>102</v>
      </c>
    </row>
    <row r="31" spans="1:16" x14ac:dyDescent="0.2">
      <c r="P31" s="124" t="s">
        <v>113</v>
      </c>
    </row>
    <row r="32" spans="1:16" x14ac:dyDescent="0.2">
      <c r="B32" s="74" t="s">
        <v>58</v>
      </c>
      <c r="E32" s="134" t="s">
        <v>147</v>
      </c>
      <c r="F32" s="133"/>
      <c r="G32" s="133"/>
      <c r="H32" s="133"/>
      <c r="I32" s="75"/>
      <c r="J32" s="135" t="s">
        <v>59</v>
      </c>
      <c r="K32" s="130" t="s">
        <v>71</v>
      </c>
      <c r="L32" s="131">
        <f>1-E29/E30</f>
        <v>0.72857142857142865</v>
      </c>
      <c r="P32" s="124" t="s">
        <v>114</v>
      </c>
    </row>
    <row r="33" spans="1:16" x14ac:dyDescent="0.2">
      <c r="E33" s="4"/>
      <c r="G33" s="4"/>
      <c r="H33" s="4"/>
      <c r="I33" s="4"/>
      <c r="J33" s="135"/>
      <c r="K33" s="130"/>
      <c r="L33" s="132"/>
      <c r="P33" s="124" t="s">
        <v>106</v>
      </c>
    </row>
    <row r="34" spans="1:16" x14ac:dyDescent="0.2">
      <c r="B34" s="74" t="s">
        <v>60</v>
      </c>
      <c r="E34" s="136" t="s">
        <v>148</v>
      </c>
      <c r="F34" s="133"/>
      <c r="G34" s="133"/>
      <c r="H34" s="133"/>
      <c r="I34" s="75"/>
      <c r="J34" s="75"/>
      <c r="K34" s="75"/>
      <c r="L34" s="75"/>
      <c r="P34" s="126" t="s">
        <v>107</v>
      </c>
    </row>
    <row r="36" spans="1:16" x14ac:dyDescent="0.2">
      <c r="A36" s="3">
        <v>4</v>
      </c>
      <c r="B36" s="152" t="s">
        <v>72</v>
      </c>
      <c r="C36" s="152"/>
      <c r="D36" s="152"/>
      <c r="E36" s="152"/>
      <c r="F36" s="152"/>
      <c r="G36" s="152"/>
      <c r="H36" s="152"/>
    </row>
    <row r="37" spans="1:16" x14ac:dyDescent="0.2">
      <c r="B37" s="152"/>
      <c r="C37" s="152"/>
      <c r="D37" s="152"/>
      <c r="E37" s="152"/>
      <c r="F37" s="152"/>
      <c r="G37" s="152"/>
      <c r="H37" s="152"/>
    </row>
    <row r="39" spans="1:16" x14ac:dyDescent="0.2">
      <c r="B39" s="137" t="s">
        <v>117</v>
      </c>
      <c r="C39" s="138"/>
      <c r="D39" s="138"/>
      <c r="E39" s="138"/>
      <c r="F39" s="138"/>
      <c r="G39" s="138"/>
      <c r="H39" s="139"/>
    </row>
    <row r="40" spans="1:16" x14ac:dyDescent="0.2">
      <c r="B40" s="140"/>
      <c r="C40" s="141"/>
      <c r="D40" s="141"/>
      <c r="E40" s="141"/>
      <c r="F40" s="141"/>
      <c r="G40" s="141"/>
      <c r="H40" s="142"/>
    </row>
    <row r="42" spans="1:16" s="79" customFormat="1" x14ac:dyDescent="0.2">
      <c r="A42" s="78">
        <v>5</v>
      </c>
      <c r="B42" s="79" t="s">
        <v>73</v>
      </c>
    </row>
    <row r="44" spans="1:16" x14ac:dyDescent="0.2">
      <c r="B44" s="143" t="s">
        <v>116</v>
      </c>
      <c r="C44" s="144"/>
      <c r="D44" s="144"/>
      <c r="E44" s="144"/>
      <c r="F44" s="144"/>
      <c r="G44" s="144"/>
      <c r="H44" s="144"/>
      <c r="I44" s="144"/>
      <c r="J44" s="145"/>
    </row>
    <row r="45" spans="1:16" x14ac:dyDescent="0.2">
      <c r="B45" s="146"/>
      <c r="C45" s="147"/>
      <c r="D45" s="147"/>
      <c r="E45" s="147"/>
      <c r="F45" s="147"/>
      <c r="G45" s="147"/>
      <c r="H45" s="147"/>
      <c r="I45" s="147"/>
      <c r="J45" s="148"/>
    </row>
    <row r="46" spans="1:16" x14ac:dyDescent="0.2">
      <c r="B46" s="146"/>
      <c r="C46" s="147"/>
      <c r="D46" s="147"/>
      <c r="E46" s="147"/>
      <c r="F46" s="147"/>
      <c r="G46" s="147"/>
      <c r="H46" s="147"/>
      <c r="I46" s="147"/>
      <c r="J46" s="148"/>
    </row>
    <row r="47" spans="1:16" x14ac:dyDescent="0.2">
      <c r="B47" s="149"/>
      <c r="C47" s="150"/>
      <c r="D47" s="150"/>
      <c r="E47" s="150"/>
      <c r="F47" s="150"/>
      <c r="G47" s="150"/>
      <c r="H47" s="150"/>
      <c r="I47" s="150"/>
      <c r="J47" s="151"/>
    </row>
  </sheetData>
  <mergeCells count="18">
    <mergeCell ref="B39:H40"/>
    <mergeCell ref="B44:J47"/>
    <mergeCell ref="E32:H32"/>
    <mergeCell ref="J32:J33"/>
    <mergeCell ref="K32:K33"/>
    <mergeCell ref="E34:H34"/>
    <mergeCell ref="B36:H37"/>
    <mergeCell ref="E14:H14"/>
    <mergeCell ref="E22:H22"/>
    <mergeCell ref="J22:J23"/>
    <mergeCell ref="E24:H24"/>
    <mergeCell ref="E12:H12"/>
    <mergeCell ref="J12:J13"/>
    <mergeCell ref="K12:K13"/>
    <mergeCell ref="L12:L13"/>
    <mergeCell ref="L32:L33"/>
    <mergeCell ref="K22:K23"/>
    <mergeCell ref="L22:L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43"/>
  <sheetViews>
    <sheetView topLeftCell="F1" workbookViewId="0">
      <selection activeCell="O44" sqref="O44"/>
    </sheetView>
  </sheetViews>
  <sheetFormatPr defaultRowHeight="12.75" x14ac:dyDescent="0.2"/>
  <cols>
    <col min="2" max="2" width="9.85546875" customWidth="1"/>
    <col min="3" max="3" width="10.140625" customWidth="1"/>
    <col min="4" max="4" width="10.42578125" customWidth="1"/>
    <col min="5" max="5" width="9.5703125" customWidth="1"/>
    <col min="6" max="6" width="10.5703125" bestFit="1" customWidth="1"/>
    <col min="8" max="8" width="9.85546875" customWidth="1"/>
  </cols>
  <sheetData>
    <row r="1" spans="1:25" x14ac:dyDescent="0.2">
      <c r="A1" s="3" t="s">
        <v>87</v>
      </c>
    </row>
    <row r="2" spans="1:25" s="6" customFormat="1" x14ac:dyDescent="0.2">
      <c r="A2" s="3" t="s">
        <v>88</v>
      </c>
      <c r="B2" s="5"/>
      <c r="C2" s="5"/>
      <c r="D2" s="5"/>
      <c r="E2" s="5"/>
      <c r="F2" s="5"/>
      <c r="G2" s="5" t="s">
        <v>90</v>
      </c>
      <c r="H2" s="5"/>
    </row>
    <row r="3" spans="1:25" x14ac:dyDescent="0.2">
      <c r="A3" s="3" t="s">
        <v>89</v>
      </c>
    </row>
    <row r="4" spans="1:25" ht="15.75" x14ac:dyDescent="0.2">
      <c r="B4" s="23" t="s">
        <v>13</v>
      </c>
      <c r="I4" s="160" t="s">
        <v>12</v>
      </c>
      <c r="J4" s="161"/>
      <c r="K4" s="162"/>
    </row>
    <row r="5" spans="1:25" x14ac:dyDescent="0.2"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 spans="1:25" x14ac:dyDescent="0.2">
      <c r="A6" s="3">
        <v>1</v>
      </c>
      <c r="B6" t="s">
        <v>14</v>
      </c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 spans="1:25" x14ac:dyDescent="0.2"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 spans="1:25" ht="47.25" x14ac:dyDescent="0.2">
      <c r="B8" s="27" t="s">
        <v>8</v>
      </c>
      <c r="C8" s="27" t="s">
        <v>9</v>
      </c>
      <c r="D8" s="163" t="s">
        <v>10</v>
      </c>
      <c r="E8" s="163"/>
      <c r="F8" s="163"/>
      <c r="G8" s="163"/>
      <c r="H8" s="163"/>
      <c r="I8" s="163"/>
      <c r="J8" s="163"/>
      <c r="K8" s="163"/>
      <c r="N8" s="26" t="s">
        <v>11</v>
      </c>
      <c r="O8" s="90" t="s">
        <v>75</v>
      </c>
      <c r="P8" s="79"/>
      <c r="Q8" s="79"/>
      <c r="R8" s="79"/>
      <c r="S8" s="79"/>
      <c r="T8" s="79"/>
      <c r="U8" s="79"/>
      <c r="V8" s="79"/>
      <c r="W8" s="79"/>
      <c r="X8" s="79"/>
      <c r="Y8" s="79"/>
    </row>
    <row r="9" spans="1:25" ht="15.75" x14ac:dyDescent="0.2">
      <c r="B9" s="27">
        <v>0</v>
      </c>
      <c r="C9" s="4">
        <v>10</v>
      </c>
      <c r="D9" s="118">
        <v>10</v>
      </c>
      <c r="E9" s="118">
        <v>10</v>
      </c>
      <c r="F9" s="118">
        <v>11</v>
      </c>
      <c r="G9" s="118">
        <v>11</v>
      </c>
      <c r="H9" s="118">
        <v>13</v>
      </c>
      <c r="I9" s="118">
        <v>12</v>
      </c>
      <c r="J9" s="118">
        <v>15</v>
      </c>
      <c r="K9" s="118">
        <v>15</v>
      </c>
      <c r="L9" s="118">
        <v>13</v>
      </c>
      <c r="M9" s="118">
        <v>15</v>
      </c>
      <c r="N9" s="29">
        <f>AVERAGE(D9:M9)</f>
        <v>12.5</v>
      </c>
      <c r="O9" s="127">
        <v>12.5</v>
      </c>
      <c r="P9" s="79"/>
      <c r="Q9" s="79"/>
      <c r="R9" s="79"/>
      <c r="S9" s="79"/>
      <c r="T9" s="79"/>
      <c r="U9" s="79"/>
      <c r="V9" s="79"/>
      <c r="W9" s="79"/>
      <c r="X9" s="79"/>
      <c r="Y9" s="79"/>
    </row>
    <row r="10" spans="1:25" ht="15.75" x14ac:dyDescent="0.2">
      <c r="B10" s="28">
        <v>10</v>
      </c>
      <c r="C10" s="4">
        <v>10</v>
      </c>
      <c r="D10" s="118">
        <v>11</v>
      </c>
      <c r="E10" s="118">
        <v>11</v>
      </c>
      <c r="F10" s="118">
        <v>13</v>
      </c>
      <c r="G10" s="118">
        <v>13</v>
      </c>
      <c r="H10" s="118">
        <v>15</v>
      </c>
      <c r="I10" s="118">
        <v>16</v>
      </c>
      <c r="J10" s="118">
        <v>15</v>
      </c>
      <c r="K10" s="118">
        <v>14</v>
      </c>
      <c r="L10" s="118">
        <v>18</v>
      </c>
      <c r="M10" s="118">
        <v>17</v>
      </c>
      <c r="N10" s="29">
        <f t="shared" ref="N10:N12" si="0">AVERAGE(D10:M10)</f>
        <v>14.3</v>
      </c>
      <c r="O10" s="127">
        <v>14.5</v>
      </c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r="11" spans="1:25" ht="15.75" x14ac:dyDescent="0.2">
      <c r="B11" s="28">
        <v>20</v>
      </c>
      <c r="C11" s="4">
        <v>10</v>
      </c>
      <c r="D11" s="118">
        <v>8</v>
      </c>
      <c r="E11" s="118">
        <v>11</v>
      </c>
      <c r="F11" s="118">
        <v>14</v>
      </c>
      <c r="G11" s="118">
        <v>13</v>
      </c>
      <c r="H11" s="118">
        <v>15</v>
      </c>
      <c r="I11" s="118">
        <v>15</v>
      </c>
      <c r="J11" s="118">
        <v>17</v>
      </c>
      <c r="K11" s="118">
        <v>17</v>
      </c>
      <c r="L11" s="118">
        <v>17</v>
      </c>
      <c r="M11" s="118">
        <v>17</v>
      </c>
      <c r="N11" s="29">
        <f t="shared" si="0"/>
        <v>14.4</v>
      </c>
      <c r="O11" s="127">
        <v>14.4</v>
      </c>
      <c r="P11" s="79"/>
      <c r="Q11" s="79"/>
      <c r="R11" s="79"/>
      <c r="S11" s="79"/>
      <c r="T11" s="79"/>
      <c r="U11" s="79"/>
      <c r="V11" s="79"/>
      <c r="W11" s="79"/>
      <c r="X11" s="79"/>
      <c r="Y11" s="79"/>
    </row>
    <row r="12" spans="1:25" ht="16.5" thickBot="1" x14ac:dyDescent="0.25">
      <c r="B12" s="28">
        <v>30</v>
      </c>
      <c r="C12" s="4">
        <v>10</v>
      </c>
      <c r="D12" s="118">
        <v>12</v>
      </c>
      <c r="E12" s="118">
        <v>11</v>
      </c>
      <c r="F12" s="118">
        <v>13</v>
      </c>
      <c r="G12" s="118">
        <v>14</v>
      </c>
      <c r="H12" s="118">
        <v>15</v>
      </c>
      <c r="I12" s="118">
        <v>14</v>
      </c>
      <c r="J12" s="118">
        <v>18</v>
      </c>
      <c r="K12" s="118">
        <v>17</v>
      </c>
      <c r="L12" s="118">
        <v>18</v>
      </c>
      <c r="M12" s="121">
        <v>18</v>
      </c>
      <c r="N12" s="29">
        <f t="shared" si="0"/>
        <v>15</v>
      </c>
      <c r="O12" s="127">
        <v>15</v>
      </c>
      <c r="P12" s="79"/>
      <c r="Q12" s="79"/>
      <c r="R12" s="79"/>
      <c r="S12" s="79"/>
      <c r="T12" s="79"/>
      <c r="U12" s="79"/>
      <c r="V12" s="79"/>
      <c r="W12" s="79"/>
      <c r="X12" s="79"/>
      <c r="Y12" s="79"/>
    </row>
    <row r="13" spans="1:25" ht="15.75" x14ac:dyDescent="0.2">
      <c r="B13" s="31"/>
      <c r="C13" s="32"/>
      <c r="D13" s="21"/>
      <c r="E13" s="21"/>
      <c r="F13" s="2"/>
      <c r="G13" s="2"/>
      <c r="H13" s="2"/>
      <c r="I13" s="2"/>
      <c r="J13" s="2"/>
      <c r="K13" s="2"/>
      <c r="L13" s="22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</row>
    <row r="14" spans="1:25" x14ac:dyDescent="0.2">
      <c r="A14" s="3">
        <v>2</v>
      </c>
      <c r="B14" t="s">
        <v>15</v>
      </c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</row>
    <row r="15" spans="1:25" x14ac:dyDescent="0.2"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</row>
    <row r="16" spans="1:25" x14ac:dyDescent="0.2"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</row>
    <row r="17" spans="15:25" x14ac:dyDescent="0.2"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</row>
    <row r="18" spans="15:25" x14ac:dyDescent="0.2"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</row>
    <row r="35" spans="1:20" x14ac:dyDescent="0.2">
      <c r="B35" s="164" t="s">
        <v>16</v>
      </c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6"/>
    </row>
    <row r="36" spans="1:20" x14ac:dyDescent="0.2">
      <c r="B36" s="167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9"/>
    </row>
    <row r="38" spans="1:20" x14ac:dyDescent="0.2">
      <c r="B38" s="164" t="s">
        <v>149</v>
      </c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6"/>
    </row>
    <row r="39" spans="1:20" x14ac:dyDescent="0.2">
      <c r="B39" s="167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9"/>
    </row>
    <row r="41" spans="1:20" x14ac:dyDescent="0.2">
      <c r="A41" s="3">
        <v>3</v>
      </c>
      <c r="B41" s="3" t="s">
        <v>19</v>
      </c>
    </row>
    <row r="42" spans="1:20" ht="15.75" x14ac:dyDescent="0.2">
      <c r="L42" s="25" t="s">
        <v>26</v>
      </c>
    </row>
    <row r="43" spans="1:20" x14ac:dyDescent="0.2">
      <c r="B43" t="s">
        <v>20</v>
      </c>
    </row>
    <row r="44" spans="1:20" ht="12.75" customHeight="1" x14ac:dyDescent="0.2">
      <c r="M44" s="138" t="s">
        <v>172</v>
      </c>
      <c r="N44" s="138"/>
    </row>
    <row r="45" spans="1:20" x14ac:dyDescent="0.2">
      <c r="M45" s="181"/>
      <c r="N45" s="181"/>
    </row>
    <row r="46" spans="1:20" ht="15.75" x14ac:dyDescent="0.2">
      <c r="B46" s="25" t="s">
        <v>17</v>
      </c>
    </row>
    <row r="47" spans="1:20" ht="18.75" x14ac:dyDescent="0.2">
      <c r="B47" s="33" t="s">
        <v>24</v>
      </c>
      <c r="R47" s="93" t="s">
        <v>76</v>
      </c>
      <c r="S47" s="93"/>
      <c r="T47" s="93"/>
    </row>
    <row r="48" spans="1:20" ht="15.75" x14ac:dyDescent="0.2">
      <c r="B48" s="25" t="s">
        <v>23</v>
      </c>
      <c r="R48" s="124" t="s">
        <v>102</v>
      </c>
      <c r="S48" s="93"/>
    </row>
    <row r="49" spans="1:21" x14ac:dyDescent="0.2">
      <c r="R49" s="124" t="s">
        <v>103</v>
      </c>
    </row>
    <row r="50" spans="1:21" ht="18.75" x14ac:dyDescent="0.2">
      <c r="B50" s="35" t="s">
        <v>21</v>
      </c>
      <c r="C50" s="37">
        <v>1</v>
      </c>
      <c r="E50" t="s">
        <v>22</v>
      </c>
      <c r="F50" s="19">
        <v>32</v>
      </c>
      <c r="I50" s="38">
        <f>TINV(0.05,F50)</f>
        <v>2.0369333434601011</v>
      </c>
      <c r="J50" s="24"/>
      <c r="K50" s="36" t="s">
        <v>9</v>
      </c>
      <c r="L50" s="19">
        <v>10</v>
      </c>
      <c r="N50" s="25" t="s">
        <v>18</v>
      </c>
      <c r="O50" s="39">
        <f>I50*SQRT(2*C50/L50)</f>
        <v>0.91094428432254249</v>
      </c>
      <c r="R50" s="124" t="s">
        <v>104</v>
      </c>
    </row>
    <row r="51" spans="1:21" ht="15.75" x14ac:dyDescent="0.2">
      <c r="B51" s="34"/>
      <c r="R51" s="124" t="s">
        <v>105</v>
      </c>
    </row>
    <row r="52" spans="1:21" ht="18.75" x14ac:dyDescent="0.2">
      <c r="B52" s="25" t="s">
        <v>25</v>
      </c>
      <c r="I52" s="25" t="s">
        <v>18</v>
      </c>
      <c r="J52" s="19" t="s">
        <v>118</v>
      </c>
      <c r="R52" s="124" t="s">
        <v>106</v>
      </c>
    </row>
    <row r="53" spans="1:21" ht="15.75" x14ac:dyDescent="0.2">
      <c r="B53" s="25"/>
      <c r="N53" s="1"/>
      <c r="O53" s="1"/>
      <c r="P53" s="1"/>
      <c r="Q53" s="1"/>
      <c r="R53" s="126" t="s">
        <v>107</v>
      </c>
      <c r="S53" s="1"/>
      <c r="T53" s="1"/>
      <c r="U53" s="1"/>
    </row>
    <row r="54" spans="1:21" x14ac:dyDescent="0.2">
      <c r="B54" s="3" t="s">
        <v>29</v>
      </c>
      <c r="N54" s="49" t="s">
        <v>30</v>
      </c>
      <c r="O54" s="1"/>
      <c r="P54" s="1"/>
      <c r="Q54" s="1"/>
      <c r="R54" s="8"/>
      <c r="S54" s="8"/>
      <c r="T54" s="1"/>
      <c r="U54" s="1"/>
    </row>
    <row r="55" spans="1:21" ht="26.45" customHeight="1" x14ac:dyDescent="0.2">
      <c r="B55" s="42" t="s">
        <v>27</v>
      </c>
      <c r="C55" s="46" t="s">
        <v>11</v>
      </c>
      <c r="D55" s="42" t="s">
        <v>27</v>
      </c>
      <c r="E55" s="46" t="s">
        <v>11</v>
      </c>
      <c r="F55" s="91" t="s">
        <v>28</v>
      </c>
      <c r="G55" s="170" t="s">
        <v>34</v>
      </c>
      <c r="H55" s="171"/>
      <c r="I55" s="95"/>
      <c r="J55" s="95"/>
      <c r="N55" s="12" t="s">
        <v>4</v>
      </c>
      <c r="O55" s="12">
        <v>1</v>
      </c>
      <c r="P55" s="12">
        <v>2</v>
      </c>
      <c r="Q55" s="12">
        <v>3</v>
      </c>
      <c r="R55" s="48"/>
      <c r="S55" s="124" t="s">
        <v>5</v>
      </c>
      <c r="T55" s="92"/>
      <c r="U55" s="92"/>
    </row>
    <row r="56" spans="1:21" x14ac:dyDescent="0.2">
      <c r="B56" s="14" t="s">
        <v>0</v>
      </c>
      <c r="C56" s="44">
        <v>12.5</v>
      </c>
      <c r="D56" s="45">
        <v>10</v>
      </c>
      <c r="E56" s="41">
        <v>14.5</v>
      </c>
      <c r="F56" s="47">
        <f>E56-C56</f>
        <v>2</v>
      </c>
      <c r="G56" s="172" t="s">
        <v>150</v>
      </c>
      <c r="H56" s="173"/>
      <c r="I56" s="96"/>
      <c r="J56" s="96"/>
      <c r="N56" s="14" t="s">
        <v>0</v>
      </c>
      <c r="O56" s="17"/>
      <c r="P56" s="14" t="s">
        <v>157</v>
      </c>
      <c r="Q56" s="14"/>
      <c r="R56" s="48"/>
      <c r="S56" s="124" t="s">
        <v>152</v>
      </c>
      <c r="T56" s="92"/>
      <c r="U56" s="92"/>
    </row>
    <row r="57" spans="1:21" x14ac:dyDescent="0.2">
      <c r="B57" s="14">
        <v>0</v>
      </c>
      <c r="C57" s="44">
        <v>12.5</v>
      </c>
      <c r="D57" s="97">
        <v>20</v>
      </c>
      <c r="E57" s="41">
        <v>14.4</v>
      </c>
      <c r="F57" s="47">
        <f t="shared" ref="F57:F61" si="1">E57-C57</f>
        <v>1.9000000000000004</v>
      </c>
      <c r="G57" s="158" t="s">
        <v>150</v>
      </c>
      <c r="H57" s="159"/>
      <c r="I57" s="96"/>
      <c r="J57" s="96"/>
      <c r="N57" s="14" t="s">
        <v>1</v>
      </c>
      <c r="O57" s="17" t="s">
        <v>158</v>
      </c>
      <c r="P57" s="14"/>
      <c r="Q57" s="14"/>
      <c r="R57" s="18"/>
      <c r="S57" s="124" t="s">
        <v>153</v>
      </c>
      <c r="T57" s="1"/>
      <c r="U57" s="1"/>
    </row>
    <row r="58" spans="1:21" x14ac:dyDescent="0.2">
      <c r="B58" s="14">
        <v>0</v>
      </c>
      <c r="C58" s="44">
        <v>12.5</v>
      </c>
      <c r="D58" s="97">
        <v>30</v>
      </c>
      <c r="E58" s="41">
        <v>15</v>
      </c>
      <c r="F58" s="47">
        <f t="shared" si="1"/>
        <v>2.5</v>
      </c>
      <c r="G58" s="156" t="s">
        <v>150</v>
      </c>
      <c r="H58" s="157"/>
      <c r="I58" s="96"/>
      <c r="J58" s="96"/>
      <c r="N58" s="14" t="s">
        <v>3</v>
      </c>
      <c r="O58" s="17" t="s">
        <v>158</v>
      </c>
      <c r="P58" s="14"/>
      <c r="Q58" s="14"/>
      <c r="R58" s="48"/>
      <c r="S58" s="124" t="s">
        <v>154</v>
      </c>
      <c r="T58" s="1"/>
      <c r="U58" s="1"/>
    </row>
    <row r="59" spans="1:21" x14ac:dyDescent="0.2">
      <c r="B59" s="14">
        <v>10</v>
      </c>
      <c r="C59" s="41">
        <v>14.5</v>
      </c>
      <c r="D59" s="97">
        <v>20</v>
      </c>
      <c r="E59" s="41">
        <v>14.4</v>
      </c>
      <c r="F59" s="47">
        <f t="shared" si="1"/>
        <v>-9.9999999999999645E-2</v>
      </c>
      <c r="G59" s="158" t="s">
        <v>151</v>
      </c>
      <c r="H59" s="159"/>
      <c r="I59" s="96"/>
      <c r="J59" s="96"/>
      <c r="N59" s="14" t="s">
        <v>2</v>
      </c>
      <c r="O59" s="17" t="s">
        <v>158</v>
      </c>
      <c r="P59" s="14"/>
      <c r="Q59" s="14"/>
      <c r="R59" s="1"/>
      <c r="S59" s="124" t="s">
        <v>155</v>
      </c>
      <c r="T59" s="1"/>
      <c r="U59" s="1"/>
    </row>
    <row r="60" spans="1:21" x14ac:dyDescent="0.2">
      <c r="B60" s="97">
        <v>10</v>
      </c>
      <c r="C60" s="41">
        <v>14.5</v>
      </c>
      <c r="D60" s="97">
        <v>30</v>
      </c>
      <c r="E60" s="41">
        <v>15</v>
      </c>
      <c r="F60" s="47">
        <f t="shared" si="1"/>
        <v>0.5</v>
      </c>
      <c r="G60" s="156" t="s">
        <v>151</v>
      </c>
      <c r="H60" s="157"/>
      <c r="I60" s="96"/>
      <c r="J60" s="96"/>
      <c r="N60" s="1"/>
      <c r="O60" s="1"/>
      <c r="P60" s="1"/>
      <c r="Q60" s="1"/>
      <c r="R60" s="1"/>
      <c r="S60" s="126" t="s">
        <v>156</v>
      </c>
      <c r="T60" s="1"/>
      <c r="U60" s="1"/>
    </row>
    <row r="61" spans="1:21" x14ac:dyDescent="0.2">
      <c r="B61" s="97">
        <v>20</v>
      </c>
      <c r="C61" s="41">
        <v>14.4</v>
      </c>
      <c r="D61" s="97">
        <v>30</v>
      </c>
      <c r="E61" s="41">
        <v>15</v>
      </c>
      <c r="F61" s="47">
        <f t="shared" si="1"/>
        <v>0.59999999999999964</v>
      </c>
      <c r="G61" s="158" t="s">
        <v>151</v>
      </c>
      <c r="H61" s="159"/>
      <c r="I61" s="96"/>
      <c r="J61" s="96"/>
      <c r="N61" s="1"/>
      <c r="O61" s="1"/>
      <c r="P61" s="1"/>
      <c r="Q61" s="1"/>
      <c r="R61" s="1"/>
      <c r="S61" s="1"/>
      <c r="T61" s="1"/>
      <c r="U61" s="1"/>
    </row>
    <row r="62" spans="1:21" x14ac:dyDescent="0.2">
      <c r="N62" s="1"/>
      <c r="O62" s="1"/>
      <c r="P62" s="1"/>
      <c r="Q62" s="1"/>
    </row>
    <row r="63" spans="1:21" x14ac:dyDescent="0.2">
      <c r="A63" s="3">
        <v>4</v>
      </c>
      <c r="B63" s="3" t="s">
        <v>31</v>
      </c>
      <c r="N63" s="49" t="s">
        <v>30</v>
      </c>
      <c r="S63" s="124" t="s">
        <v>159</v>
      </c>
    </row>
    <row r="64" spans="1:21" ht="26.45" customHeight="1" x14ac:dyDescent="0.2">
      <c r="B64" s="42" t="s">
        <v>27</v>
      </c>
      <c r="C64" s="46" t="s">
        <v>11</v>
      </c>
      <c r="D64" s="42" t="s">
        <v>27</v>
      </c>
      <c r="E64" s="46" t="s">
        <v>11</v>
      </c>
      <c r="F64" s="30" t="s">
        <v>28</v>
      </c>
      <c r="G64" s="30" t="s">
        <v>43</v>
      </c>
      <c r="H64" s="155" t="s">
        <v>34</v>
      </c>
      <c r="I64" s="155"/>
      <c r="N64" s="12" t="s">
        <v>4</v>
      </c>
      <c r="O64" s="12">
        <v>1</v>
      </c>
      <c r="P64" s="12">
        <v>2</v>
      </c>
      <c r="Q64" s="12">
        <v>3</v>
      </c>
      <c r="S64" s="124" t="s">
        <v>160</v>
      </c>
    </row>
    <row r="65" spans="2:19" x14ac:dyDescent="0.2">
      <c r="B65" s="14" t="s">
        <v>0</v>
      </c>
      <c r="C65" s="44">
        <v>12.5</v>
      </c>
      <c r="D65" s="45">
        <v>10</v>
      </c>
      <c r="E65" s="41">
        <v>14.5</v>
      </c>
      <c r="F65" s="47">
        <f>E65-C65</f>
        <v>2</v>
      </c>
      <c r="G65" s="111">
        <v>3.771E-4</v>
      </c>
      <c r="H65" s="154" t="s">
        <v>150</v>
      </c>
      <c r="I65" s="154"/>
      <c r="N65" s="14" t="s">
        <v>0</v>
      </c>
      <c r="O65" s="17"/>
      <c r="P65" s="14" t="s">
        <v>157</v>
      </c>
      <c r="Q65" s="14"/>
      <c r="S65" s="124" t="s">
        <v>161</v>
      </c>
    </row>
    <row r="66" spans="2:19" x14ac:dyDescent="0.2">
      <c r="B66" s="14">
        <v>0</v>
      </c>
      <c r="C66" s="44">
        <v>12.5</v>
      </c>
      <c r="D66" s="122">
        <v>20</v>
      </c>
      <c r="E66" s="41">
        <v>14.4</v>
      </c>
      <c r="F66" s="47">
        <f t="shared" ref="F66:F70" si="2">E66-C66</f>
        <v>1.9000000000000004</v>
      </c>
      <c r="G66" s="111">
        <v>7.1989999999999999E-4</v>
      </c>
      <c r="H66" s="154" t="s">
        <v>150</v>
      </c>
      <c r="I66" s="154"/>
      <c r="N66" s="14" t="s">
        <v>1</v>
      </c>
      <c r="O66" s="17" t="s">
        <v>157</v>
      </c>
      <c r="P66" s="14"/>
      <c r="Q66" s="14"/>
      <c r="S66" s="124" t="s">
        <v>162</v>
      </c>
    </row>
    <row r="67" spans="2:19" x14ac:dyDescent="0.2">
      <c r="B67" s="14">
        <v>0</v>
      </c>
      <c r="C67" s="44">
        <v>12.5</v>
      </c>
      <c r="D67" s="122">
        <v>30</v>
      </c>
      <c r="E67" s="41">
        <v>15</v>
      </c>
      <c r="F67" s="47">
        <f t="shared" si="2"/>
        <v>2.5</v>
      </c>
      <c r="G67" s="111">
        <v>1.4E-5</v>
      </c>
      <c r="H67" s="154" t="s">
        <v>150</v>
      </c>
      <c r="I67" s="154"/>
      <c r="N67" s="14" t="s">
        <v>3</v>
      </c>
      <c r="O67" s="17" t="s">
        <v>157</v>
      </c>
      <c r="P67" s="14"/>
      <c r="Q67" s="14"/>
      <c r="S67" s="124" t="s">
        <v>163</v>
      </c>
    </row>
    <row r="68" spans="2:19" x14ac:dyDescent="0.2">
      <c r="B68" s="14">
        <v>10</v>
      </c>
      <c r="C68" s="41">
        <v>14.5</v>
      </c>
      <c r="D68" s="122">
        <v>20</v>
      </c>
      <c r="E68" s="41">
        <v>14.4</v>
      </c>
      <c r="F68" s="47">
        <f t="shared" si="2"/>
        <v>-9.9999999999999645E-2</v>
      </c>
      <c r="G68" s="111">
        <v>0.99568840000000003</v>
      </c>
      <c r="H68" s="154" t="s">
        <v>151</v>
      </c>
      <c r="I68" s="154"/>
      <c r="N68" s="14" t="s">
        <v>2</v>
      </c>
      <c r="O68" s="17" t="s">
        <v>157</v>
      </c>
      <c r="P68" s="14"/>
      <c r="Q68" s="14"/>
      <c r="S68" s="124" t="s">
        <v>164</v>
      </c>
    </row>
    <row r="69" spans="2:19" x14ac:dyDescent="0.2">
      <c r="B69" s="122">
        <v>10</v>
      </c>
      <c r="C69" s="41">
        <v>14.5</v>
      </c>
      <c r="D69" s="122">
        <v>30</v>
      </c>
      <c r="E69" s="41">
        <v>15</v>
      </c>
      <c r="F69" s="47">
        <f t="shared" si="2"/>
        <v>0.5</v>
      </c>
      <c r="G69" s="111">
        <v>0.66539539999999997</v>
      </c>
      <c r="H69" s="154" t="s">
        <v>151</v>
      </c>
      <c r="I69" s="154"/>
      <c r="S69" s="124" t="s">
        <v>165</v>
      </c>
    </row>
    <row r="70" spans="2:19" x14ac:dyDescent="0.2">
      <c r="B70" s="122">
        <v>20</v>
      </c>
      <c r="C70" s="41">
        <v>14.4</v>
      </c>
      <c r="D70" s="122">
        <v>30</v>
      </c>
      <c r="E70" s="41">
        <v>15</v>
      </c>
      <c r="F70" s="47">
        <f t="shared" si="2"/>
        <v>0.59999999999999964</v>
      </c>
      <c r="G70" s="111">
        <v>0.52484500000000001</v>
      </c>
      <c r="H70" s="154" t="s">
        <v>151</v>
      </c>
      <c r="I70" s="154"/>
      <c r="S70" s="126" t="s">
        <v>166</v>
      </c>
    </row>
    <row r="72" spans="2:19" x14ac:dyDescent="0.2">
      <c r="B72" t="s">
        <v>32</v>
      </c>
    </row>
    <row r="73" spans="2:19" x14ac:dyDescent="0.2">
      <c r="C73" s="1"/>
      <c r="D73" s="50"/>
      <c r="E73" s="8"/>
      <c r="F73" s="8"/>
      <c r="G73" s="8"/>
      <c r="H73" s="8"/>
      <c r="I73" s="1"/>
      <c r="J73" s="1"/>
      <c r="K73" s="1"/>
      <c r="L73" s="1"/>
    </row>
    <row r="74" spans="2:19" x14ac:dyDescent="0.2">
      <c r="C74" s="1"/>
      <c r="D74" s="15"/>
      <c r="E74" s="18"/>
      <c r="F74" s="18"/>
      <c r="G74" s="48"/>
      <c r="H74" s="18"/>
      <c r="I74" s="1"/>
      <c r="J74" s="1"/>
      <c r="K74" s="18"/>
      <c r="L74" s="1"/>
    </row>
    <row r="75" spans="2:19" x14ac:dyDescent="0.2">
      <c r="C75" s="1"/>
      <c r="D75" s="15"/>
      <c r="E75" s="18"/>
      <c r="F75" s="18"/>
      <c r="G75" s="48"/>
      <c r="H75" s="18"/>
      <c r="I75" s="1"/>
      <c r="J75" s="1"/>
      <c r="K75" s="48"/>
      <c r="L75" s="1"/>
    </row>
    <row r="76" spans="2:19" x14ac:dyDescent="0.2">
      <c r="C76" s="1"/>
      <c r="D76" s="15"/>
      <c r="E76" s="48"/>
      <c r="F76" s="48"/>
      <c r="G76" s="18"/>
      <c r="H76" s="18"/>
      <c r="I76" s="1"/>
      <c r="J76" s="1"/>
      <c r="K76" s="18"/>
      <c r="L76" s="1"/>
    </row>
    <row r="77" spans="2:19" x14ac:dyDescent="0.2">
      <c r="C77" s="1"/>
      <c r="D77" s="15"/>
      <c r="E77" s="18"/>
      <c r="F77" s="18"/>
      <c r="G77" s="18"/>
      <c r="H77" s="18"/>
      <c r="I77" s="1"/>
      <c r="J77" s="1"/>
      <c r="K77" s="1"/>
      <c r="L77" s="1"/>
    </row>
    <row r="78" spans="2:19" x14ac:dyDescent="0.2">
      <c r="C78" s="1"/>
      <c r="D78" s="15"/>
      <c r="E78" s="18"/>
      <c r="F78" s="18"/>
      <c r="G78" s="18"/>
      <c r="H78" s="18"/>
      <c r="I78" s="1"/>
      <c r="J78" s="1"/>
      <c r="K78" s="1"/>
      <c r="L78" s="1"/>
    </row>
    <row r="79" spans="2:19" x14ac:dyDescent="0.2">
      <c r="C79" s="1"/>
      <c r="D79" s="15"/>
      <c r="E79" s="18"/>
      <c r="F79" s="18"/>
      <c r="G79" s="18"/>
      <c r="H79" s="18"/>
      <c r="I79" s="1"/>
      <c r="J79" s="1"/>
      <c r="K79" s="1"/>
      <c r="L79" s="1"/>
    </row>
    <row r="80" spans="2:19" x14ac:dyDescent="0.2">
      <c r="C80" s="1"/>
      <c r="D80" s="15"/>
      <c r="E80" s="18"/>
      <c r="F80" s="18"/>
      <c r="G80" s="18"/>
      <c r="H80" s="18"/>
      <c r="I80" s="1"/>
      <c r="J80" s="1"/>
      <c r="K80" s="1"/>
      <c r="L80" s="1"/>
    </row>
    <row r="81" spans="1:13" x14ac:dyDescent="0.2">
      <c r="C81" s="1"/>
      <c r="D81" s="15"/>
      <c r="E81" s="18"/>
      <c r="F81" s="18"/>
      <c r="G81" s="18"/>
      <c r="H81" s="18"/>
      <c r="I81" s="1"/>
      <c r="J81" s="1"/>
      <c r="K81" s="1"/>
      <c r="L81" s="1"/>
    </row>
    <row r="82" spans="1:13" x14ac:dyDescent="0.2">
      <c r="C82" s="1"/>
      <c r="D82" s="15"/>
      <c r="E82" s="18"/>
      <c r="F82" s="18"/>
      <c r="G82" s="18"/>
      <c r="H82" s="18"/>
      <c r="I82" s="1"/>
      <c r="J82" s="1"/>
      <c r="K82" s="1"/>
      <c r="L82" s="1"/>
    </row>
    <row r="83" spans="1:13" x14ac:dyDescent="0.2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x14ac:dyDescent="0.2">
      <c r="C84" s="1"/>
      <c r="D84" s="1"/>
      <c r="E84" s="1"/>
      <c r="F84" s="1"/>
      <c r="G84" s="1"/>
      <c r="H84" s="1"/>
      <c r="I84" s="1"/>
      <c r="J84" s="1"/>
      <c r="K84" s="1"/>
      <c r="L84" s="1"/>
    </row>
    <row r="92" spans="1:13" x14ac:dyDescent="0.2">
      <c r="A92" s="3">
        <v>5</v>
      </c>
      <c r="B92" s="54" t="s">
        <v>33</v>
      </c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spans="1:13" x14ac:dyDescent="0.2"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5" spans="1:13" x14ac:dyDescent="0.2">
      <c r="B95" s="175" t="s">
        <v>167</v>
      </c>
      <c r="C95" s="174"/>
      <c r="D95" s="174"/>
      <c r="E95" s="174"/>
      <c r="F95" s="174"/>
      <c r="G95" s="174"/>
      <c r="H95" s="174"/>
      <c r="I95" s="174"/>
      <c r="J95" s="174"/>
      <c r="K95" s="174"/>
      <c r="L95" s="174"/>
      <c r="M95" s="176"/>
    </row>
    <row r="96" spans="1:13" x14ac:dyDescent="0.2">
      <c r="B96" s="177"/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9"/>
    </row>
    <row r="98" spans="1:16" x14ac:dyDescent="0.2">
      <c r="A98" s="3">
        <v>6</v>
      </c>
      <c r="B98" s="54" t="s">
        <v>86</v>
      </c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spans="1:16" x14ac:dyDescent="0.2"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1" spans="1:16" x14ac:dyDescent="0.2">
      <c r="B101" s="137" t="s">
        <v>168</v>
      </c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9"/>
    </row>
    <row r="102" spans="1:16" x14ac:dyDescent="0.2">
      <c r="B102" s="180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2"/>
    </row>
    <row r="103" spans="1:16" x14ac:dyDescent="0.2">
      <c r="B103" s="180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2"/>
    </row>
    <row r="104" spans="1:16" x14ac:dyDescent="0.2">
      <c r="B104" s="180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2"/>
    </row>
    <row r="105" spans="1:16" x14ac:dyDescent="0.2">
      <c r="B105" s="180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2"/>
    </row>
    <row r="106" spans="1:16" x14ac:dyDescent="0.2">
      <c r="B106" s="140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2"/>
    </row>
    <row r="108" spans="1:16" x14ac:dyDescent="0.2">
      <c r="A108" s="3">
        <v>7</v>
      </c>
      <c r="B108" t="s">
        <v>77</v>
      </c>
    </row>
    <row r="109" spans="1:16" x14ac:dyDescent="0.2">
      <c r="L109" s="93"/>
      <c r="M109" s="93"/>
      <c r="N109" s="93" t="s">
        <v>6</v>
      </c>
      <c r="O109" s="93"/>
      <c r="P109" s="93"/>
    </row>
    <row r="110" spans="1:16" x14ac:dyDescent="0.2">
      <c r="B110" t="s">
        <v>78</v>
      </c>
      <c r="F110" s="38">
        <v>5.4789000000000003</v>
      </c>
      <c r="L110" s="124" t="s">
        <v>6</v>
      </c>
    </row>
    <row r="111" spans="1:16" x14ac:dyDescent="0.2">
      <c r="L111" s="123"/>
    </row>
    <row r="112" spans="1:16" x14ac:dyDescent="0.2">
      <c r="B112" t="s">
        <v>79</v>
      </c>
      <c r="F112" s="183" t="s">
        <v>169</v>
      </c>
      <c r="L112" s="124" t="s">
        <v>119</v>
      </c>
    </row>
    <row r="113" spans="1:20" x14ac:dyDescent="0.2">
      <c r="L113" s="124" t="s">
        <v>120</v>
      </c>
    </row>
    <row r="114" spans="1:20" x14ac:dyDescent="0.2">
      <c r="B114" s="3" t="s">
        <v>80</v>
      </c>
      <c r="L114" s="126" t="s">
        <v>121</v>
      </c>
      <c r="M114" s="20"/>
    </row>
    <row r="115" spans="1:20" ht="26.45" customHeight="1" x14ac:dyDescent="0.2">
      <c r="B115" s="42" t="s">
        <v>27</v>
      </c>
      <c r="C115" s="46" t="s">
        <v>82</v>
      </c>
      <c r="D115" s="42" t="s">
        <v>27</v>
      </c>
      <c r="E115" s="46" t="s">
        <v>82</v>
      </c>
      <c r="F115" s="89" t="s">
        <v>83</v>
      </c>
      <c r="G115" s="89" t="s">
        <v>81</v>
      </c>
      <c r="H115" s="155" t="s">
        <v>34</v>
      </c>
      <c r="I115" s="155"/>
      <c r="L115" s="93"/>
      <c r="M115" s="20"/>
    </row>
    <row r="116" spans="1:20" x14ac:dyDescent="0.2">
      <c r="B116" s="14" t="s">
        <v>0</v>
      </c>
      <c r="C116" s="44">
        <v>12.5</v>
      </c>
      <c r="D116" s="45">
        <v>10</v>
      </c>
      <c r="E116" s="41">
        <v>14.5</v>
      </c>
      <c r="F116" s="47">
        <f>E116-C116</f>
        <v>2</v>
      </c>
      <c r="G116" s="46">
        <v>0.17</v>
      </c>
      <c r="H116" s="153" t="s">
        <v>151</v>
      </c>
      <c r="I116" s="153"/>
      <c r="L116" s="93"/>
    </row>
    <row r="117" spans="1:20" x14ac:dyDescent="0.2">
      <c r="B117" s="14">
        <v>0</v>
      </c>
      <c r="C117" s="44">
        <v>12.5</v>
      </c>
      <c r="D117" s="122">
        <v>20</v>
      </c>
      <c r="E117" s="41">
        <v>14.5</v>
      </c>
      <c r="F117" s="47">
        <f t="shared" ref="F117:F121" si="3">E117-C117</f>
        <v>2</v>
      </c>
      <c r="G117" s="46">
        <v>0.17</v>
      </c>
      <c r="H117" s="153" t="s">
        <v>151</v>
      </c>
      <c r="I117" s="153"/>
      <c r="L117" s="93"/>
      <c r="M117" s="93"/>
      <c r="N117" s="93" t="s">
        <v>7</v>
      </c>
      <c r="O117" s="93"/>
      <c r="P117" s="93"/>
      <c r="Q117" s="93"/>
      <c r="R117" s="93"/>
      <c r="S117" s="93"/>
      <c r="T117" s="93"/>
    </row>
    <row r="118" spans="1:20" x14ac:dyDescent="0.2">
      <c r="B118" s="14">
        <v>0</v>
      </c>
      <c r="C118" s="44">
        <v>12.5</v>
      </c>
      <c r="D118" s="122">
        <v>30</v>
      </c>
      <c r="E118" s="41">
        <v>15</v>
      </c>
      <c r="F118" s="47">
        <f t="shared" si="3"/>
        <v>2.5</v>
      </c>
      <c r="G118" s="46">
        <v>0.17</v>
      </c>
      <c r="H118" s="153" t="s">
        <v>151</v>
      </c>
      <c r="I118" s="153"/>
      <c r="L118" s="124" t="s">
        <v>7</v>
      </c>
      <c r="Q118" s="79"/>
    </row>
    <row r="119" spans="1:20" x14ac:dyDescent="0.2">
      <c r="B119" s="14">
        <v>10</v>
      </c>
      <c r="C119" s="41">
        <v>14.5</v>
      </c>
      <c r="D119" s="122">
        <v>20</v>
      </c>
      <c r="E119" s="41">
        <v>14.5</v>
      </c>
      <c r="F119" s="47">
        <f t="shared" si="3"/>
        <v>0</v>
      </c>
      <c r="G119" s="46">
        <v>0.94</v>
      </c>
      <c r="H119" s="153" t="s">
        <v>151</v>
      </c>
      <c r="I119" s="153"/>
      <c r="L119" s="123"/>
    </row>
    <row r="120" spans="1:20" x14ac:dyDescent="0.2">
      <c r="B120" s="122">
        <v>10</v>
      </c>
      <c r="C120" s="41">
        <v>14.5</v>
      </c>
      <c r="D120" s="122">
        <v>30</v>
      </c>
      <c r="E120" s="41">
        <v>15</v>
      </c>
      <c r="F120" s="47">
        <f t="shared" si="3"/>
        <v>0.5</v>
      </c>
      <c r="G120" s="46">
        <v>0.81</v>
      </c>
      <c r="H120" s="153" t="s">
        <v>151</v>
      </c>
      <c r="I120" s="153"/>
      <c r="L120" s="124" t="s">
        <v>122</v>
      </c>
    </row>
    <row r="121" spans="1:20" x14ac:dyDescent="0.2">
      <c r="B121" s="122">
        <v>20</v>
      </c>
      <c r="C121" s="41">
        <v>14.5</v>
      </c>
      <c r="D121" s="122">
        <v>30</v>
      </c>
      <c r="E121" s="41">
        <v>15</v>
      </c>
      <c r="F121" s="47">
        <f t="shared" si="3"/>
        <v>0.5</v>
      </c>
      <c r="G121" s="46">
        <v>0.81</v>
      </c>
      <c r="H121" s="153" t="s">
        <v>151</v>
      </c>
      <c r="I121" s="153"/>
      <c r="L121" s="123"/>
    </row>
    <row r="122" spans="1:20" x14ac:dyDescent="0.2">
      <c r="L122" s="124" t="s">
        <v>123</v>
      </c>
    </row>
    <row r="123" spans="1:20" x14ac:dyDescent="0.2">
      <c r="L123" s="124" t="s">
        <v>124</v>
      </c>
    </row>
    <row r="124" spans="1:20" x14ac:dyDescent="0.2">
      <c r="L124" s="124" t="s">
        <v>125</v>
      </c>
    </row>
    <row r="125" spans="1:20" x14ac:dyDescent="0.2">
      <c r="L125" s="124" t="s">
        <v>126</v>
      </c>
    </row>
    <row r="126" spans="1:20" x14ac:dyDescent="0.2">
      <c r="L126" s="125"/>
    </row>
    <row r="127" spans="1:20" x14ac:dyDescent="0.2">
      <c r="A127" s="3"/>
      <c r="B127" t="s">
        <v>85</v>
      </c>
      <c r="L127" s="126" t="s">
        <v>127</v>
      </c>
    </row>
    <row r="129" spans="1:13" x14ac:dyDescent="0.2">
      <c r="B129" s="133" t="s">
        <v>170</v>
      </c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</row>
    <row r="130" spans="1:13" x14ac:dyDescent="0.2"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</row>
    <row r="131" spans="1:13" x14ac:dyDescent="0.2"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</row>
    <row r="132" spans="1:13" x14ac:dyDescent="0.2"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</row>
    <row r="133" spans="1:13" x14ac:dyDescent="0.2"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</row>
    <row r="134" spans="1:13" x14ac:dyDescent="0.2"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</row>
    <row r="136" spans="1:13" x14ac:dyDescent="0.2">
      <c r="A136" s="3">
        <v>8</v>
      </c>
      <c r="B136" t="s">
        <v>84</v>
      </c>
    </row>
    <row r="138" spans="1:13" x14ac:dyDescent="0.2">
      <c r="B138" s="137" t="s">
        <v>171</v>
      </c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  <c r="M138" s="139"/>
    </row>
    <row r="139" spans="1:13" x14ac:dyDescent="0.2">
      <c r="B139" s="180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2"/>
    </row>
    <row r="140" spans="1:13" x14ac:dyDescent="0.2">
      <c r="B140" s="180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2"/>
    </row>
    <row r="141" spans="1:13" x14ac:dyDescent="0.2">
      <c r="B141" s="180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2"/>
    </row>
    <row r="142" spans="1:13" x14ac:dyDescent="0.2">
      <c r="B142" s="180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2"/>
    </row>
    <row r="143" spans="1:13" x14ac:dyDescent="0.2">
      <c r="B143" s="140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2"/>
    </row>
  </sheetData>
  <mergeCells count="30">
    <mergeCell ref="G55:H55"/>
    <mergeCell ref="G56:H56"/>
    <mergeCell ref="G57:H57"/>
    <mergeCell ref="G58:H58"/>
    <mergeCell ref="G59:H59"/>
    <mergeCell ref="I4:K4"/>
    <mergeCell ref="D8:K8"/>
    <mergeCell ref="B35:M36"/>
    <mergeCell ref="B38:M39"/>
    <mergeCell ref="M44:N45"/>
    <mergeCell ref="H64:I64"/>
    <mergeCell ref="H65:I65"/>
    <mergeCell ref="H66:I66"/>
    <mergeCell ref="G60:H60"/>
    <mergeCell ref="G61:H61"/>
    <mergeCell ref="H67:I67"/>
    <mergeCell ref="H68:I68"/>
    <mergeCell ref="H69:I69"/>
    <mergeCell ref="H70:I70"/>
    <mergeCell ref="H115:I115"/>
    <mergeCell ref="B101:M106"/>
    <mergeCell ref="B95:M96"/>
    <mergeCell ref="H121:I121"/>
    <mergeCell ref="B129:M134"/>
    <mergeCell ref="B138:M143"/>
    <mergeCell ref="H116:I116"/>
    <mergeCell ref="H117:I117"/>
    <mergeCell ref="H118:I118"/>
    <mergeCell ref="H119:I119"/>
    <mergeCell ref="H120:I120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9220" r:id="rId4">
          <objectPr defaultSize="0" autoPict="0" r:id="rId5">
            <anchor moveWithCells="1" sizeWithCells="1">
              <from>
                <xdr:col>7</xdr:col>
                <xdr:colOff>533400</xdr:colOff>
                <xdr:row>41</xdr:row>
                <xdr:rowOff>85725</xdr:rowOff>
              </from>
              <to>
                <xdr:col>10</xdr:col>
                <xdr:colOff>342900</xdr:colOff>
                <xdr:row>45</xdr:row>
                <xdr:rowOff>0</xdr:rowOff>
              </to>
            </anchor>
          </objectPr>
        </oleObject>
      </mc:Choice>
      <mc:Fallback>
        <oleObject progId="Equation.3" shapeId="9220" r:id="rId4"/>
      </mc:Fallback>
    </mc:AlternateContent>
    <mc:AlternateContent xmlns:mc="http://schemas.openxmlformats.org/markup-compatibility/2006">
      <mc:Choice Requires="x14">
        <oleObject progId="Equation.3" shapeId="9219" r:id="rId6">
          <objectPr defaultSize="0" autoPict="0" r:id="rId7">
            <anchor moveWithCells="1" sizeWithCells="1">
              <from>
                <xdr:col>6</xdr:col>
                <xdr:colOff>542925</xdr:colOff>
                <xdr:row>48</xdr:row>
                <xdr:rowOff>38100</xdr:rowOff>
              </from>
              <to>
                <xdr:col>7</xdr:col>
                <xdr:colOff>390525</xdr:colOff>
                <xdr:row>50</xdr:row>
                <xdr:rowOff>123825</xdr:rowOff>
              </to>
            </anchor>
          </objectPr>
        </oleObject>
      </mc:Choice>
      <mc:Fallback>
        <oleObject progId="Equation.3" shapeId="9219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7"/>
  <sheetViews>
    <sheetView tabSelected="1" topLeftCell="A64" zoomScale="85" zoomScaleNormal="85" workbookViewId="0">
      <selection activeCell="Y83" sqref="Y83"/>
    </sheetView>
  </sheetViews>
  <sheetFormatPr defaultRowHeight="12.75" x14ac:dyDescent="0.2"/>
  <cols>
    <col min="2" max="2" width="9.85546875" customWidth="1"/>
    <col min="3" max="3" width="10.140625" customWidth="1"/>
    <col min="4" max="4" width="10.42578125" customWidth="1"/>
    <col min="5" max="5" width="9.5703125" customWidth="1"/>
    <col min="8" max="8" width="9.85546875" customWidth="1"/>
  </cols>
  <sheetData>
    <row r="1" spans="1:26" x14ac:dyDescent="0.2">
      <c r="A1" s="3" t="s">
        <v>87</v>
      </c>
      <c r="Q1" s="65"/>
      <c r="R1" s="65"/>
      <c r="S1" s="65"/>
      <c r="T1" s="65"/>
      <c r="U1" s="65"/>
      <c r="V1" s="65"/>
      <c r="W1" s="65"/>
      <c r="X1" s="65"/>
      <c r="Y1" s="65"/>
      <c r="Z1" s="1"/>
    </row>
    <row r="2" spans="1:26" s="6" customFormat="1" x14ac:dyDescent="0.2">
      <c r="A2" s="3" t="s">
        <v>88</v>
      </c>
      <c r="B2" s="5"/>
      <c r="C2" s="5"/>
      <c r="D2" s="5"/>
      <c r="E2" s="5"/>
      <c r="F2" s="5"/>
      <c r="G2" s="5" t="s">
        <v>90</v>
      </c>
      <c r="H2" s="5"/>
      <c r="Q2" s="1"/>
      <c r="R2" s="1"/>
      <c r="S2" s="1"/>
      <c r="T2" s="1"/>
      <c r="U2" s="1"/>
      <c r="V2" s="1"/>
      <c r="W2" s="1"/>
      <c r="X2" s="1"/>
      <c r="Y2" s="1"/>
      <c r="Z2" s="65"/>
    </row>
    <row r="3" spans="1:26" x14ac:dyDescent="0.2">
      <c r="A3" s="3" t="s">
        <v>89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">
      <c r="B4" s="23" t="s">
        <v>36</v>
      </c>
      <c r="I4" s="160" t="s">
        <v>53</v>
      </c>
      <c r="J4" s="161"/>
      <c r="K4" s="162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>
        <v>1</v>
      </c>
      <c r="B6" t="s">
        <v>14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Q7" s="49"/>
      <c r="R7" s="4"/>
      <c r="S7" s="1"/>
      <c r="T7" s="1"/>
      <c r="U7" s="1"/>
      <c r="V7" s="1"/>
      <c r="W7" s="1"/>
      <c r="X7" s="56"/>
      <c r="Y7" s="1"/>
      <c r="Z7" s="1"/>
    </row>
    <row r="8" spans="1:26" ht="63" x14ac:dyDescent="0.2">
      <c r="B8" s="52" t="s">
        <v>35</v>
      </c>
      <c r="C8" s="52" t="s">
        <v>9</v>
      </c>
      <c r="D8" s="163" t="s">
        <v>10</v>
      </c>
      <c r="E8" s="163"/>
      <c r="F8" s="163"/>
      <c r="G8" s="163"/>
      <c r="H8" s="163"/>
      <c r="I8" s="163"/>
      <c r="J8" s="163"/>
      <c r="K8" s="163"/>
      <c r="L8" s="26" t="s">
        <v>11</v>
      </c>
      <c r="Q8" s="95"/>
      <c r="R8" s="95"/>
      <c r="S8" s="98"/>
      <c r="T8" s="98"/>
      <c r="U8" s="98"/>
      <c r="V8" s="98"/>
      <c r="W8" s="99"/>
      <c r="X8" s="100"/>
      <c r="Y8" s="1"/>
      <c r="Z8" s="1"/>
    </row>
    <row r="9" spans="1:26" x14ac:dyDescent="0.2">
      <c r="B9" s="128" t="s">
        <v>128</v>
      </c>
      <c r="C9" s="4">
        <v>8</v>
      </c>
      <c r="D9" s="118">
        <v>10</v>
      </c>
      <c r="E9" s="118">
        <v>10</v>
      </c>
      <c r="F9" s="118">
        <v>11</v>
      </c>
      <c r="G9" s="118">
        <v>11</v>
      </c>
      <c r="H9" s="118">
        <v>8</v>
      </c>
      <c r="I9" s="118">
        <v>11</v>
      </c>
      <c r="J9" s="118">
        <v>12</v>
      </c>
      <c r="K9" s="118">
        <v>11</v>
      </c>
      <c r="L9" s="186">
        <v>10.5</v>
      </c>
      <c r="Q9" s="1"/>
      <c r="R9" s="11"/>
      <c r="S9" s="8"/>
      <c r="T9" s="101"/>
      <c r="U9" s="8"/>
      <c r="V9" s="8"/>
      <c r="W9" s="8"/>
      <c r="X9" s="102"/>
      <c r="Y9" s="1"/>
      <c r="Z9" s="1"/>
    </row>
    <row r="10" spans="1:26" x14ac:dyDescent="0.2">
      <c r="B10" s="129" t="s">
        <v>129</v>
      </c>
      <c r="C10" s="4">
        <v>8</v>
      </c>
      <c r="D10" s="118">
        <v>11</v>
      </c>
      <c r="E10" s="118">
        <v>11</v>
      </c>
      <c r="F10" s="118">
        <v>13</v>
      </c>
      <c r="G10" s="118">
        <v>13</v>
      </c>
      <c r="H10" s="118">
        <v>14</v>
      </c>
      <c r="I10" s="118">
        <v>13</v>
      </c>
      <c r="J10" s="118">
        <v>13</v>
      </c>
      <c r="K10" s="118">
        <v>14</v>
      </c>
      <c r="L10" s="186">
        <v>12.75</v>
      </c>
      <c r="Q10" s="1"/>
      <c r="R10" s="103"/>
      <c r="S10" s="104"/>
      <c r="T10" s="105"/>
      <c r="U10" s="104"/>
      <c r="V10" s="106"/>
      <c r="W10" s="107"/>
      <c r="X10" s="49"/>
      <c r="Y10" s="1"/>
      <c r="Z10" s="1"/>
    </row>
    <row r="11" spans="1:26" x14ac:dyDescent="0.2">
      <c r="B11" s="129" t="s">
        <v>130</v>
      </c>
      <c r="C11" s="4">
        <v>8</v>
      </c>
      <c r="D11" s="118">
        <v>13</v>
      </c>
      <c r="E11" s="118">
        <v>12</v>
      </c>
      <c r="F11" s="118">
        <v>15</v>
      </c>
      <c r="G11" s="118">
        <v>16</v>
      </c>
      <c r="H11" s="118">
        <v>15</v>
      </c>
      <c r="I11" s="118">
        <v>15</v>
      </c>
      <c r="J11" s="118">
        <v>15</v>
      </c>
      <c r="K11" s="118">
        <v>14</v>
      </c>
      <c r="L11" s="186">
        <v>14.375</v>
      </c>
      <c r="Q11" s="1"/>
      <c r="R11" s="103"/>
      <c r="S11" s="104"/>
      <c r="T11" s="105"/>
      <c r="U11" s="104"/>
      <c r="V11" s="106"/>
      <c r="W11" s="107"/>
      <c r="X11" s="49"/>
      <c r="Y11" s="1"/>
      <c r="Z11" s="1"/>
    </row>
    <row r="12" spans="1:26" x14ac:dyDescent="0.2">
      <c r="B12" s="129" t="s">
        <v>131</v>
      </c>
      <c r="C12" s="4">
        <v>8</v>
      </c>
      <c r="D12" s="118">
        <v>15</v>
      </c>
      <c r="E12" s="118">
        <v>15</v>
      </c>
      <c r="F12" s="118">
        <v>14</v>
      </c>
      <c r="G12" s="118">
        <v>17</v>
      </c>
      <c r="H12" s="118">
        <v>17</v>
      </c>
      <c r="I12" s="118">
        <v>17</v>
      </c>
      <c r="J12" s="118">
        <v>18</v>
      </c>
      <c r="K12" s="118">
        <v>17</v>
      </c>
      <c r="L12" s="186">
        <v>16.25</v>
      </c>
      <c r="Q12" s="100"/>
      <c r="R12" s="103"/>
      <c r="S12" s="64"/>
      <c r="T12" s="108"/>
      <c r="U12" s="64"/>
      <c r="V12" s="62"/>
      <c r="W12" s="63"/>
      <c r="X12" s="1"/>
      <c r="Y12" s="1"/>
      <c r="Z12" s="1"/>
    </row>
    <row r="13" spans="1:26" ht="13.5" thickBot="1" x14ac:dyDescent="0.25">
      <c r="B13" s="129" t="s">
        <v>132</v>
      </c>
      <c r="C13" s="4">
        <v>8</v>
      </c>
      <c r="D13" s="118">
        <v>13</v>
      </c>
      <c r="E13" s="118">
        <v>15</v>
      </c>
      <c r="F13" s="118">
        <v>18</v>
      </c>
      <c r="G13" s="118">
        <v>17</v>
      </c>
      <c r="H13" s="118">
        <v>17</v>
      </c>
      <c r="I13" s="118">
        <v>17</v>
      </c>
      <c r="J13" s="118">
        <v>18</v>
      </c>
      <c r="K13" s="121">
        <v>18</v>
      </c>
      <c r="L13" s="186">
        <v>16.625</v>
      </c>
      <c r="Q13" s="100"/>
      <c r="R13" s="100"/>
      <c r="S13" s="64"/>
      <c r="T13" s="64"/>
      <c r="U13" s="64"/>
      <c r="V13" s="62"/>
      <c r="W13" s="63"/>
      <c r="X13" s="1"/>
      <c r="Y13" s="1"/>
      <c r="Z13" s="1"/>
    </row>
    <row r="14" spans="1:26" x14ac:dyDescent="0.2">
      <c r="A14" s="3">
        <v>2</v>
      </c>
      <c r="B14" t="s">
        <v>15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46" spans="2:13" x14ac:dyDescent="0.2">
      <c r="B46" s="164" t="s">
        <v>16</v>
      </c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6"/>
    </row>
    <row r="47" spans="2:13" x14ac:dyDescent="0.2">
      <c r="B47" s="167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9"/>
    </row>
    <row r="49" spans="1:21" x14ac:dyDescent="0.2">
      <c r="B49" s="164" t="s">
        <v>149</v>
      </c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6"/>
    </row>
    <row r="50" spans="1:21" x14ac:dyDescent="0.2">
      <c r="B50" s="167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9"/>
    </row>
    <row r="52" spans="1:21" x14ac:dyDescent="0.2">
      <c r="A52" s="3">
        <v>3</v>
      </c>
      <c r="B52" s="3" t="s">
        <v>19</v>
      </c>
    </row>
    <row r="53" spans="1:21" ht="15.75" x14ac:dyDescent="0.2">
      <c r="L53" s="25" t="s">
        <v>26</v>
      </c>
    </row>
    <row r="54" spans="1:21" x14ac:dyDescent="0.2">
      <c r="B54" t="s">
        <v>20</v>
      </c>
    </row>
    <row r="55" spans="1:21" ht="12.75" customHeight="1" x14ac:dyDescent="0.2">
      <c r="M55" s="138" t="s">
        <v>172</v>
      </c>
      <c r="N55" s="138"/>
    </row>
    <row r="56" spans="1:21" x14ac:dyDescent="0.2">
      <c r="M56" s="181"/>
      <c r="N56" s="181"/>
    </row>
    <row r="57" spans="1:21" ht="15.75" x14ac:dyDescent="0.2">
      <c r="B57" s="25" t="s">
        <v>17</v>
      </c>
    </row>
    <row r="58" spans="1:21" ht="18.75" x14ac:dyDescent="0.2">
      <c r="B58" s="33" t="s">
        <v>24</v>
      </c>
    </row>
    <row r="59" spans="1:21" ht="15.75" x14ac:dyDescent="0.2">
      <c r="B59" s="25" t="s">
        <v>23</v>
      </c>
    </row>
    <row r="61" spans="1:21" ht="18.75" x14ac:dyDescent="0.2">
      <c r="B61" s="35" t="s">
        <v>21</v>
      </c>
      <c r="C61" s="37">
        <v>1</v>
      </c>
      <c r="E61" t="s">
        <v>22</v>
      </c>
      <c r="F61" s="51">
        <v>32</v>
      </c>
      <c r="I61" s="38">
        <f>TINV(0.05,F61)</f>
        <v>2.0369333434601011</v>
      </c>
      <c r="J61" s="24"/>
      <c r="K61" s="36" t="s">
        <v>9</v>
      </c>
      <c r="L61" s="51">
        <v>8</v>
      </c>
      <c r="N61" s="25" t="s">
        <v>18</v>
      </c>
      <c r="O61" s="39">
        <f>I61*SQRT(2*C61/L61)</f>
        <v>1.0184666717300506</v>
      </c>
    </row>
    <row r="62" spans="1:21" ht="15.75" x14ac:dyDescent="0.2">
      <c r="B62" s="34"/>
    </row>
    <row r="63" spans="1:21" ht="18.75" x14ac:dyDescent="0.2">
      <c r="B63" s="25" t="s">
        <v>25</v>
      </c>
      <c r="I63" s="25" t="s">
        <v>18</v>
      </c>
      <c r="J63" s="51">
        <v>0.99512449999999997</v>
      </c>
      <c r="R63" s="1"/>
    </row>
    <row r="64" spans="1:21" ht="15.75" x14ac:dyDescent="0.2">
      <c r="B64" s="25"/>
      <c r="N64" s="1"/>
      <c r="O64" s="1"/>
      <c r="P64" s="1"/>
      <c r="Q64" s="1"/>
      <c r="R64" s="1"/>
      <c r="S64" s="93" t="s">
        <v>76</v>
      </c>
      <c r="T64" s="93"/>
      <c r="U64" s="93"/>
    </row>
    <row r="65" spans="1:22" x14ac:dyDescent="0.2">
      <c r="B65" s="3" t="s">
        <v>29</v>
      </c>
      <c r="N65" s="49" t="s">
        <v>30</v>
      </c>
      <c r="O65" s="1"/>
      <c r="P65" s="1"/>
      <c r="Q65" s="1"/>
      <c r="R65" s="8"/>
      <c r="S65" s="124" t="s">
        <v>102</v>
      </c>
      <c r="T65" s="93"/>
    </row>
    <row r="66" spans="1:22" ht="26.45" customHeight="1" x14ac:dyDescent="0.2">
      <c r="B66" s="42" t="s">
        <v>27</v>
      </c>
      <c r="C66" s="46" t="s">
        <v>11</v>
      </c>
      <c r="D66" s="42" t="s">
        <v>27</v>
      </c>
      <c r="E66" s="46" t="s">
        <v>11</v>
      </c>
      <c r="F66" s="53" t="s">
        <v>28</v>
      </c>
      <c r="G66" s="170" t="s">
        <v>34</v>
      </c>
      <c r="H66" s="171"/>
      <c r="I66" s="95"/>
      <c r="J66" s="95"/>
      <c r="N66" s="12"/>
      <c r="O66" s="12">
        <v>1</v>
      </c>
      <c r="P66" s="12">
        <v>2</v>
      </c>
      <c r="Q66" s="12">
        <v>3</v>
      </c>
      <c r="R66" s="12">
        <v>4</v>
      </c>
      <c r="S66" s="124" t="s">
        <v>103</v>
      </c>
    </row>
    <row r="67" spans="1:22" ht="15" x14ac:dyDescent="0.2">
      <c r="B67" s="43" t="s">
        <v>128</v>
      </c>
      <c r="C67" s="186">
        <v>10.5</v>
      </c>
      <c r="D67" s="40" t="s">
        <v>129</v>
      </c>
      <c r="E67" s="186">
        <v>12.75</v>
      </c>
      <c r="F67" s="47">
        <f>E67-C67</f>
        <v>2.25</v>
      </c>
      <c r="G67" s="172" t="s">
        <v>150</v>
      </c>
      <c r="H67" s="173"/>
      <c r="I67" s="96"/>
      <c r="J67" s="96"/>
      <c r="N67" s="14" t="s">
        <v>128</v>
      </c>
      <c r="O67" s="17"/>
      <c r="P67" s="14"/>
      <c r="Q67" s="14"/>
      <c r="R67" s="14" t="s">
        <v>157</v>
      </c>
      <c r="S67" s="124" t="s">
        <v>104</v>
      </c>
    </row>
    <row r="68" spans="1:22" ht="15.75" x14ac:dyDescent="0.2">
      <c r="B68" s="43" t="s">
        <v>128</v>
      </c>
      <c r="C68" s="186">
        <v>10.5</v>
      </c>
      <c r="D68" s="42" t="s">
        <v>130</v>
      </c>
      <c r="E68" s="186">
        <v>14.375</v>
      </c>
      <c r="F68" s="47">
        <f t="shared" ref="F68:F76" si="0">E68-C68</f>
        <v>3.875</v>
      </c>
      <c r="G68" s="158" t="s">
        <v>150</v>
      </c>
      <c r="H68" s="159"/>
      <c r="I68" s="96"/>
      <c r="J68" s="96"/>
      <c r="N68" s="14" t="s">
        <v>129</v>
      </c>
      <c r="O68" s="17"/>
      <c r="P68" s="14"/>
      <c r="Q68" s="14" t="s">
        <v>157</v>
      </c>
      <c r="R68" s="14"/>
      <c r="S68" s="124" t="s">
        <v>105</v>
      </c>
    </row>
    <row r="69" spans="1:22" ht="15" x14ac:dyDescent="0.2">
      <c r="B69" s="43" t="s">
        <v>128</v>
      </c>
      <c r="C69" s="186">
        <v>10.5</v>
      </c>
      <c r="D69" s="122" t="s">
        <v>131</v>
      </c>
      <c r="E69" s="186">
        <v>16.25</v>
      </c>
      <c r="F69" s="47">
        <f t="shared" si="0"/>
        <v>5.75</v>
      </c>
      <c r="G69" s="156" t="s">
        <v>150</v>
      </c>
      <c r="H69" s="157"/>
      <c r="I69" s="96"/>
      <c r="J69" s="96"/>
      <c r="N69" s="14" t="s">
        <v>130</v>
      </c>
      <c r="O69" s="17"/>
      <c r="P69" s="14" t="s">
        <v>157</v>
      </c>
      <c r="Q69" s="14"/>
      <c r="R69" s="14"/>
      <c r="S69" s="124" t="s">
        <v>106</v>
      </c>
    </row>
    <row r="70" spans="1:22" ht="15" x14ac:dyDescent="0.2">
      <c r="B70" s="43" t="s">
        <v>128</v>
      </c>
      <c r="C70" s="186">
        <v>10.5</v>
      </c>
      <c r="D70" s="122" t="s">
        <v>132</v>
      </c>
      <c r="E70" s="186">
        <v>16.625</v>
      </c>
      <c r="F70" s="47">
        <f t="shared" si="0"/>
        <v>6.125</v>
      </c>
      <c r="G70" s="156" t="s">
        <v>150</v>
      </c>
      <c r="H70" s="157"/>
      <c r="I70" s="96"/>
      <c r="J70" s="96"/>
      <c r="N70" s="14" t="s">
        <v>131</v>
      </c>
      <c r="O70" s="17" t="s">
        <v>157</v>
      </c>
      <c r="P70" s="14"/>
      <c r="Q70" s="14"/>
      <c r="R70" s="14"/>
      <c r="S70" s="124"/>
    </row>
    <row r="71" spans="1:22" ht="15.75" x14ac:dyDescent="0.2">
      <c r="B71" s="40" t="s">
        <v>129</v>
      </c>
      <c r="C71" s="186">
        <v>12.75</v>
      </c>
      <c r="D71" s="42" t="s">
        <v>130</v>
      </c>
      <c r="E71" s="186">
        <v>14.375</v>
      </c>
      <c r="F71" s="47">
        <f t="shared" si="0"/>
        <v>1.625</v>
      </c>
      <c r="G71" s="156" t="s">
        <v>150</v>
      </c>
      <c r="H71" s="157"/>
      <c r="I71" s="96"/>
      <c r="J71" s="96"/>
      <c r="N71" s="14" t="s">
        <v>132</v>
      </c>
      <c r="O71" s="17" t="s">
        <v>157</v>
      </c>
      <c r="P71" s="14"/>
      <c r="Q71" s="14"/>
      <c r="R71" s="14"/>
      <c r="S71" s="124"/>
    </row>
    <row r="72" spans="1:22" ht="15" x14ac:dyDescent="0.2">
      <c r="B72" s="40" t="s">
        <v>129</v>
      </c>
      <c r="C72" s="186">
        <v>12.75</v>
      </c>
      <c r="D72" s="122" t="s">
        <v>131</v>
      </c>
      <c r="E72" s="186">
        <v>16.25</v>
      </c>
      <c r="F72" s="47">
        <f t="shared" si="0"/>
        <v>3.5</v>
      </c>
      <c r="G72" s="156" t="s">
        <v>150</v>
      </c>
      <c r="H72" s="157"/>
      <c r="I72" s="96"/>
      <c r="J72" s="96"/>
      <c r="N72" s="184"/>
      <c r="O72" s="185"/>
      <c r="P72" s="184"/>
      <c r="Q72" s="184"/>
      <c r="R72" s="48"/>
      <c r="S72" s="124"/>
    </row>
    <row r="73" spans="1:22" ht="15" x14ac:dyDescent="0.2">
      <c r="B73" s="40" t="s">
        <v>129</v>
      </c>
      <c r="C73" s="186">
        <v>12.75</v>
      </c>
      <c r="D73" s="122" t="s">
        <v>132</v>
      </c>
      <c r="E73" s="186">
        <v>16.625</v>
      </c>
      <c r="F73" s="47">
        <f t="shared" si="0"/>
        <v>3.875</v>
      </c>
      <c r="G73" s="156" t="s">
        <v>150</v>
      </c>
      <c r="H73" s="157"/>
      <c r="I73" s="96"/>
      <c r="J73" s="96"/>
      <c r="N73" s="184"/>
      <c r="O73" s="185"/>
      <c r="P73" s="184"/>
      <c r="Q73" s="184"/>
      <c r="R73" s="48"/>
      <c r="S73" s="124"/>
    </row>
    <row r="74" spans="1:22" ht="15.75" x14ac:dyDescent="0.2">
      <c r="B74" s="42" t="s">
        <v>130</v>
      </c>
      <c r="C74" s="186">
        <v>14.375</v>
      </c>
      <c r="D74" s="122" t="s">
        <v>131</v>
      </c>
      <c r="E74" s="186">
        <v>16.25</v>
      </c>
      <c r="F74" s="47">
        <f t="shared" si="0"/>
        <v>1.875</v>
      </c>
      <c r="G74" s="158" t="s">
        <v>150</v>
      </c>
      <c r="H74" s="159"/>
      <c r="I74" s="96"/>
      <c r="J74" s="96"/>
      <c r="N74" s="184"/>
      <c r="O74" s="185"/>
      <c r="P74" s="184"/>
      <c r="Q74" s="184"/>
      <c r="R74" s="1"/>
      <c r="S74" s="126" t="s">
        <v>107</v>
      </c>
      <c r="T74" s="1"/>
      <c r="U74" s="1"/>
      <c r="V74" s="1"/>
    </row>
    <row r="75" spans="1:22" ht="15.75" x14ac:dyDescent="0.2">
      <c r="B75" s="42" t="s">
        <v>130</v>
      </c>
      <c r="C75" s="186">
        <v>14.375</v>
      </c>
      <c r="D75" s="122" t="s">
        <v>132</v>
      </c>
      <c r="E75" s="186">
        <v>16.625</v>
      </c>
      <c r="F75" s="47">
        <f t="shared" si="0"/>
        <v>2.25</v>
      </c>
      <c r="G75" s="156" t="s">
        <v>150</v>
      </c>
      <c r="H75" s="157"/>
      <c r="I75" s="96"/>
      <c r="J75" s="96"/>
      <c r="N75" s="1"/>
      <c r="O75" s="1"/>
      <c r="P75" s="1"/>
      <c r="Q75" s="1"/>
      <c r="R75" s="1"/>
      <c r="S75" s="8"/>
      <c r="T75" s="8"/>
      <c r="U75" s="1"/>
      <c r="V75" s="1"/>
    </row>
    <row r="76" spans="1:22" x14ac:dyDescent="0.2">
      <c r="B76" s="9" t="s">
        <v>131</v>
      </c>
      <c r="C76" s="186">
        <v>16.25</v>
      </c>
      <c r="D76" s="122" t="s">
        <v>132</v>
      </c>
      <c r="E76" s="186">
        <v>16.625</v>
      </c>
      <c r="F76" s="47">
        <f t="shared" si="0"/>
        <v>0.375</v>
      </c>
      <c r="G76" s="158" t="s">
        <v>151</v>
      </c>
      <c r="H76" s="159"/>
      <c r="I76" s="96"/>
      <c r="J76" s="96"/>
      <c r="N76" s="1"/>
      <c r="O76" s="1"/>
      <c r="P76" s="1"/>
      <c r="Q76" s="1"/>
      <c r="R76" s="1"/>
      <c r="S76" s="48"/>
      <c r="T76" s="124" t="s">
        <v>5</v>
      </c>
      <c r="U76" s="92" t="s">
        <v>5</v>
      </c>
      <c r="V76" s="92"/>
    </row>
    <row r="77" spans="1:22" x14ac:dyDescent="0.2">
      <c r="J77" s="1"/>
      <c r="N77" s="1"/>
      <c r="O77" s="1"/>
      <c r="P77" s="1"/>
      <c r="Q77" s="1"/>
      <c r="S77" s="48"/>
      <c r="T77" s="124" t="s">
        <v>177</v>
      </c>
      <c r="U77" s="92"/>
      <c r="V77" s="92"/>
    </row>
    <row r="78" spans="1:22" x14ac:dyDescent="0.2">
      <c r="A78" s="3">
        <v>4</v>
      </c>
      <c r="B78" s="3" t="s">
        <v>31</v>
      </c>
      <c r="N78" s="49" t="s">
        <v>30</v>
      </c>
      <c r="S78" s="18"/>
      <c r="T78" s="124" t="s">
        <v>178</v>
      </c>
      <c r="U78" s="1"/>
      <c r="V78" s="1"/>
    </row>
    <row r="79" spans="1:22" ht="25.5" x14ac:dyDescent="0.2">
      <c r="B79" s="42" t="s">
        <v>27</v>
      </c>
      <c r="C79" s="46" t="s">
        <v>11</v>
      </c>
      <c r="D79" s="42" t="s">
        <v>27</v>
      </c>
      <c r="E79" s="46" t="s">
        <v>11</v>
      </c>
      <c r="F79" s="53" t="s">
        <v>28</v>
      </c>
      <c r="G79" s="89" t="s">
        <v>43</v>
      </c>
      <c r="H79" s="155" t="s">
        <v>34</v>
      </c>
      <c r="I79" s="155"/>
      <c r="N79" s="12"/>
      <c r="O79" s="12">
        <v>1</v>
      </c>
      <c r="P79" s="12">
        <v>2</v>
      </c>
      <c r="Q79" s="12">
        <v>3</v>
      </c>
      <c r="R79" s="12">
        <v>4</v>
      </c>
      <c r="S79" s="48"/>
      <c r="T79" s="124" t="s">
        <v>179</v>
      </c>
      <c r="U79" s="1"/>
      <c r="V79" s="1"/>
    </row>
    <row r="80" spans="1:22" ht="15" x14ac:dyDescent="0.2">
      <c r="B80" s="43" t="s">
        <v>128</v>
      </c>
      <c r="C80" s="186">
        <v>10.5</v>
      </c>
      <c r="D80" s="40" t="s">
        <v>129</v>
      </c>
      <c r="E80" s="186">
        <v>12.75</v>
      </c>
      <c r="F80" s="47">
        <f>E80-C80</f>
        <v>2.25</v>
      </c>
      <c r="G80" s="13">
        <v>5.6099999999999998E-4</v>
      </c>
      <c r="H80" s="153" t="s">
        <v>150</v>
      </c>
      <c r="I80" s="153"/>
      <c r="N80" s="14" t="s">
        <v>128</v>
      </c>
      <c r="O80" s="17"/>
      <c r="P80" s="14"/>
      <c r="Q80" s="14"/>
      <c r="R80" s="17" t="s">
        <v>157</v>
      </c>
      <c r="S80" s="1"/>
      <c r="T80" s="124" t="s">
        <v>180</v>
      </c>
      <c r="U80" s="1"/>
      <c r="V80" s="1"/>
    </row>
    <row r="81" spans="2:22" ht="15.75" x14ac:dyDescent="0.2">
      <c r="B81" s="43" t="s">
        <v>128</v>
      </c>
      <c r="C81" s="186">
        <v>10.5</v>
      </c>
      <c r="D81" s="42" t="s">
        <v>130</v>
      </c>
      <c r="E81" s="186">
        <v>14.375</v>
      </c>
      <c r="F81" s="47">
        <f t="shared" ref="F81:F89" si="1">E81-C81</f>
        <v>3.875</v>
      </c>
      <c r="G81" s="16">
        <v>0</v>
      </c>
      <c r="H81" s="153" t="s">
        <v>150</v>
      </c>
      <c r="I81" s="153"/>
      <c r="N81" s="14" t="s">
        <v>129</v>
      </c>
      <c r="O81" s="17"/>
      <c r="P81" s="14"/>
      <c r="Q81" s="14" t="s">
        <v>157</v>
      </c>
      <c r="R81" s="17"/>
      <c r="S81" s="1"/>
      <c r="T81" s="124" t="s">
        <v>181</v>
      </c>
      <c r="U81" s="1"/>
      <c r="V81" s="1"/>
    </row>
    <row r="82" spans="2:22" ht="15" x14ac:dyDescent="0.2">
      <c r="B82" s="43" t="s">
        <v>128</v>
      </c>
      <c r="C82" s="186">
        <v>10.5</v>
      </c>
      <c r="D82" s="122" t="s">
        <v>131</v>
      </c>
      <c r="E82" s="186">
        <v>16.25</v>
      </c>
      <c r="F82" s="47">
        <f t="shared" si="1"/>
        <v>5.75</v>
      </c>
      <c r="G82" s="16">
        <v>0</v>
      </c>
      <c r="H82" s="172" t="s">
        <v>150</v>
      </c>
      <c r="I82" s="173"/>
      <c r="N82" s="14" t="s">
        <v>130</v>
      </c>
      <c r="O82" s="17"/>
      <c r="P82" s="14" t="s">
        <v>157</v>
      </c>
      <c r="Q82" s="14"/>
      <c r="R82" s="17"/>
      <c r="S82" s="1"/>
      <c r="T82" s="126" t="s">
        <v>182</v>
      </c>
      <c r="U82" s="1"/>
      <c r="V82" s="1"/>
    </row>
    <row r="83" spans="2:22" ht="15" x14ac:dyDescent="0.2">
      <c r="B83" s="43" t="s">
        <v>128</v>
      </c>
      <c r="C83" s="186">
        <v>10.5</v>
      </c>
      <c r="D83" s="122" t="s">
        <v>132</v>
      </c>
      <c r="E83" s="186">
        <v>16.625</v>
      </c>
      <c r="F83" s="47">
        <f t="shared" si="1"/>
        <v>6.125</v>
      </c>
      <c r="G83" s="16">
        <v>0</v>
      </c>
      <c r="H83" s="172" t="s">
        <v>150</v>
      </c>
      <c r="I83" s="173"/>
      <c r="N83" s="14" t="s">
        <v>131</v>
      </c>
      <c r="O83" s="17" t="s">
        <v>157</v>
      </c>
      <c r="P83" s="14"/>
      <c r="Q83" s="14"/>
      <c r="R83" s="17"/>
      <c r="S83" s="1"/>
      <c r="T83" s="92"/>
      <c r="U83" s="1"/>
      <c r="V83" s="1"/>
    </row>
    <row r="84" spans="2:22" ht="15.75" x14ac:dyDescent="0.2">
      <c r="B84" s="40" t="s">
        <v>129</v>
      </c>
      <c r="C84" s="186">
        <v>12.75</v>
      </c>
      <c r="D84" s="42" t="s">
        <v>130</v>
      </c>
      <c r="E84" s="186">
        <v>14.375</v>
      </c>
      <c r="F84" s="47">
        <f t="shared" si="1"/>
        <v>1.625</v>
      </c>
      <c r="G84" s="16">
        <v>1.7578E-2</v>
      </c>
      <c r="H84" s="172" t="s">
        <v>150</v>
      </c>
      <c r="I84" s="173"/>
      <c r="N84" s="14" t="s">
        <v>132</v>
      </c>
      <c r="O84" s="17" t="s">
        <v>157</v>
      </c>
      <c r="P84" s="14"/>
      <c r="Q84" s="14"/>
      <c r="R84" s="17"/>
      <c r="S84" s="1"/>
      <c r="T84" s="92"/>
      <c r="U84" s="1"/>
      <c r="V84" s="1"/>
    </row>
    <row r="85" spans="2:22" ht="15" x14ac:dyDescent="0.2">
      <c r="B85" s="40" t="s">
        <v>129</v>
      </c>
      <c r="C85" s="186">
        <v>12.75</v>
      </c>
      <c r="D85" s="122" t="s">
        <v>131</v>
      </c>
      <c r="E85" s="186">
        <v>16.25</v>
      </c>
      <c r="F85" s="47">
        <f t="shared" si="1"/>
        <v>3.5</v>
      </c>
      <c r="G85" s="16">
        <v>3.9999999999999998E-7</v>
      </c>
      <c r="H85" s="172" t="s">
        <v>150</v>
      </c>
      <c r="I85" s="173"/>
      <c r="N85" s="184"/>
      <c r="O85" s="185"/>
      <c r="P85" s="184"/>
      <c r="Q85" s="184"/>
      <c r="R85" s="185"/>
      <c r="S85" s="1"/>
      <c r="T85" s="92"/>
      <c r="U85" s="1"/>
      <c r="V85" s="1"/>
    </row>
    <row r="86" spans="2:22" ht="15" x14ac:dyDescent="0.2">
      <c r="B86" s="40" t="s">
        <v>129</v>
      </c>
      <c r="C86" s="186">
        <v>12.75</v>
      </c>
      <c r="D86" s="122" t="s">
        <v>132</v>
      </c>
      <c r="E86" s="186">
        <v>16.625</v>
      </c>
      <c r="F86" s="47">
        <f t="shared" si="1"/>
        <v>3.875</v>
      </c>
      <c r="G86" s="13">
        <v>0</v>
      </c>
      <c r="H86" s="153" t="s">
        <v>150</v>
      </c>
      <c r="I86" s="153"/>
      <c r="N86" s="184"/>
      <c r="O86" s="185"/>
      <c r="P86" s="184"/>
      <c r="Q86" s="184"/>
      <c r="R86" s="185"/>
    </row>
    <row r="87" spans="2:22" ht="15.75" x14ac:dyDescent="0.2">
      <c r="B87" s="42" t="s">
        <v>130</v>
      </c>
      <c r="C87" s="186">
        <v>14.375</v>
      </c>
      <c r="D87" s="122" t="s">
        <v>131</v>
      </c>
      <c r="E87" s="186">
        <v>16.25</v>
      </c>
      <c r="F87" s="47">
        <f t="shared" si="1"/>
        <v>1.875</v>
      </c>
      <c r="G87" s="16">
        <v>4.6677999999999997E-3</v>
      </c>
      <c r="H87" s="153" t="s">
        <v>150</v>
      </c>
      <c r="I87" s="153"/>
      <c r="N87" s="184"/>
      <c r="O87" s="185"/>
      <c r="P87" s="184"/>
      <c r="Q87" s="184"/>
      <c r="R87" s="185"/>
    </row>
    <row r="88" spans="2:22" ht="15.75" x14ac:dyDescent="0.2">
      <c r="B88" s="42" t="s">
        <v>130</v>
      </c>
      <c r="C88" s="186">
        <v>14.375</v>
      </c>
      <c r="D88" s="122" t="s">
        <v>132</v>
      </c>
      <c r="E88" s="186">
        <v>16.625</v>
      </c>
      <c r="F88" s="47">
        <f t="shared" si="1"/>
        <v>2.25</v>
      </c>
      <c r="G88" s="13">
        <v>5.6099999999999998E-4</v>
      </c>
      <c r="H88" s="153" t="s">
        <v>150</v>
      </c>
      <c r="I88" s="153"/>
    </row>
    <row r="89" spans="2:22" x14ac:dyDescent="0.2">
      <c r="B89" s="122" t="s">
        <v>131</v>
      </c>
      <c r="C89" s="186">
        <v>16.25</v>
      </c>
      <c r="D89" s="122" t="s">
        <v>132</v>
      </c>
      <c r="E89" s="186">
        <v>16.625</v>
      </c>
      <c r="F89" s="47">
        <f t="shared" si="1"/>
        <v>0.375</v>
      </c>
      <c r="G89" s="13">
        <v>0.93803130000000001</v>
      </c>
      <c r="H89" s="153" t="s">
        <v>151</v>
      </c>
      <c r="I89" s="153"/>
    </row>
    <row r="91" spans="2:22" x14ac:dyDescent="0.2">
      <c r="B91" t="s">
        <v>32</v>
      </c>
    </row>
    <row r="92" spans="2:22" x14ac:dyDescent="0.2">
      <c r="C92" s="1"/>
      <c r="D92" s="50"/>
      <c r="E92" s="8"/>
      <c r="F92" s="8"/>
      <c r="G92" s="8"/>
      <c r="H92" s="8"/>
      <c r="I92" s="1"/>
      <c r="J92" s="1"/>
      <c r="K92" s="1"/>
      <c r="L92" s="1"/>
    </row>
    <row r="93" spans="2:22" x14ac:dyDescent="0.2">
      <c r="C93" s="1"/>
      <c r="D93" s="15"/>
      <c r="E93" s="18"/>
      <c r="F93" s="18"/>
      <c r="G93" s="48"/>
      <c r="H93" s="18"/>
      <c r="I93" s="1"/>
      <c r="J93" s="1"/>
      <c r="K93" s="18"/>
      <c r="L93" s="1"/>
    </row>
    <row r="94" spans="2:22" x14ac:dyDescent="0.2">
      <c r="C94" s="1"/>
      <c r="D94" s="15"/>
      <c r="E94" s="18"/>
      <c r="F94" s="18"/>
      <c r="G94" s="48"/>
      <c r="H94" s="18"/>
      <c r="I94" s="1"/>
      <c r="J94" s="1"/>
      <c r="K94" s="48"/>
      <c r="L94" s="1"/>
    </row>
    <row r="95" spans="2:22" x14ac:dyDescent="0.2">
      <c r="C95" s="1"/>
      <c r="D95" s="15"/>
      <c r="E95" s="48"/>
      <c r="F95" s="48"/>
      <c r="G95" s="18"/>
      <c r="H95" s="18"/>
      <c r="I95" s="1"/>
      <c r="J95" s="1"/>
      <c r="K95" s="18"/>
      <c r="L95" s="1"/>
    </row>
    <row r="96" spans="2:22" x14ac:dyDescent="0.2">
      <c r="C96" s="1"/>
      <c r="D96" s="15"/>
      <c r="E96" s="18"/>
      <c r="F96" s="18"/>
      <c r="G96" s="18"/>
      <c r="H96" s="18"/>
      <c r="I96" s="1"/>
      <c r="J96" s="1"/>
      <c r="K96" s="1"/>
      <c r="L96" s="1"/>
    </row>
    <row r="97" spans="1:13" x14ac:dyDescent="0.2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3" x14ac:dyDescent="0.2">
      <c r="C98" s="1"/>
      <c r="D98" s="1"/>
      <c r="E98" s="1"/>
      <c r="F98" s="1"/>
      <c r="G98" s="1"/>
      <c r="H98" s="1"/>
      <c r="I98" s="1"/>
      <c r="J98" s="1"/>
      <c r="K98" s="1"/>
      <c r="L98" s="1"/>
    </row>
    <row r="106" spans="1:13" x14ac:dyDescent="0.2">
      <c r="A106" s="3">
        <v>5</v>
      </c>
      <c r="B106" s="54" t="s">
        <v>33</v>
      </c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</row>
    <row r="107" spans="1:13" x14ac:dyDescent="0.2"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</row>
    <row r="109" spans="1:13" x14ac:dyDescent="0.2">
      <c r="B109" s="175" t="s">
        <v>173</v>
      </c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6"/>
    </row>
    <row r="110" spans="1:13" x14ac:dyDescent="0.2">
      <c r="B110" s="177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9"/>
    </row>
    <row r="112" spans="1:13" x14ac:dyDescent="0.2">
      <c r="A112" s="3">
        <v>6</v>
      </c>
      <c r="B112" s="54" t="s">
        <v>86</v>
      </c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6" x14ac:dyDescent="0.2"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5" spans="1:16" x14ac:dyDescent="0.2">
      <c r="B115" s="137" t="s">
        <v>174</v>
      </c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9"/>
    </row>
    <row r="116" spans="1:16" x14ac:dyDescent="0.2">
      <c r="B116" s="180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2"/>
    </row>
    <row r="117" spans="1:16" x14ac:dyDescent="0.2">
      <c r="B117" s="180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2"/>
    </row>
    <row r="118" spans="1:16" x14ac:dyDescent="0.2">
      <c r="B118" s="180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2"/>
    </row>
    <row r="119" spans="1:16" x14ac:dyDescent="0.2">
      <c r="B119" s="180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2"/>
    </row>
    <row r="120" spans="1:16" x14ac:dyDescent="0.2">
      <c r="B120" s="140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2"/>
    </row>
    <row r="122" spans="1:16" x14ac:dyDescent="0.2">
      <c r="A122" s="3">
        <v>7</v>
      </c>
      <c r="B122" t="s">
        <v>77</v>
      </c>
    </row>
    <row r="123" spans="1:16" x14ac:dyDescent="0.2">
      <c r="L123" s="93"/>
      <c r="M123" s="93"/>
      <c r="N123" s="93" t="s">
        <v>6</v>
      </c>
      <c r="O123" s="93"/>
      <c r="P123" s="93"/>
    </row>
    <row r="124" spans="1:16" x14ac:dyDescent="0.2">
      <c r="B124" t="s">
        <v>78</v>
      </c>
      <c r="F124" s="94">
        <v>5.4789000000000003</v>
      </c>
      <c r="L124" s="124" t="s">
        <v>133</v>
      </c>
    </row>
    <row r="125" spans="1:16" x14ac:dyDescent="0.2">
      <c r="L125" s="123"/>
    </row>
    <row r="126" spans="1:16" x14ac:dyDescent="0.2">
      <c r="B126" t="s">
        <v>79</v>
      </c>
      <c r="F126" s="188">
        <v>6.1639999999999998E-6</v>
      </c>
      <c r="L126" s="124" t="s">
        <v>134</v>
      </c>
    </row>
    <row r="127" spans="1:16" x14ac:dyDescent="0.2">
      <c r="L127" s="124" t="s">
        <v>135</v>
      </c>
    </row>
    <row r="128" spans="1:16" x14ac:dyDescent="0.2">
      <c r="B128" s="3" t="s">
        <v>80</v>
      </c>
      <c r="L128" s="126" t="s">
        <v>136</v>
      </c>
      <c r="M128" s="20"/>
    </row>
    <row r="129" spans="1:20" ht="26.45" customHeight="1" x14ac:dyDescent="0.2">
      <c r="B129" s="42" t="s">
        <v>27</v>
      </c>
      <c r="C129" s="46" t="s">
        <v>82</v>
      </c>
      <c r="D129" s="42" t="s">
        <v>27</v>
      </c>
      <c r="E129" s="46" t="s">
        <v>82</v>
      </c>
      <c r="F129" s="89" t="s">
        <v>83</v>
      </c>
      <c r="G129" s="89" t="s">
        <v>81</v>
      </c>
      <c r="H129" s="155" t="s">
        <v>34</v>
      </c>
      <c r="I129" s="155"/>
      <c r="L129" s="93"/>
      <c r="M129" s="20"/>
    </row>
    <row r="130" spans="1:20" x14ac:dyDescent="0.2">
      <c r="B130" s="186" t="s">
        <v>128</v>
      </c>
      <c r="C130" s="187">
        <v>11</v>
      </c>
      <c r="D130" s="186" t="s">
        <v>129</v>
      </c>
      <c r="E130" s="186">
        <v>13</v>
      </c>
      <c r="F130" s="186">
        <f>E130-C130</f>
        <v>2</v>
      </c>
      <c r="G130" s="186">
        <v>9.1999999999999998E-3</v>
      </c>
      <c r="H130" s="189" t="s">
        <v>150</v>
      </c>
      <c r="I130" s="190"/>
      <c r="L130" s="93"/>
    </row>
    <row r="131" spans="1:20" x14ac:dyDescent="0.2">
      <c r="B131" s="186" t="s">
        <v>128</v>
      </c>
      <c r="C131" s="187">
        <v>11</v>
      </c>
      <c r="D131" s="186" t="s">
        <v>130</v>
      </c>
      <c r="E131" s="186">
        <v>15</v>
      </c>
      <c r="F131" s="186">
        <f t="shared" ref="F131:F139" si="2">E131-C131</f>
        <v>4</v>
      </c>
      <c r="G131" s="186">
        <v>2.7000000000000001E-3</v>
      </c>
      <c r="H131" s="189" t="s">
        <v>150</v>
      </c>
      <c r="I131" s="190"/>
      <c r="L131" s="93"/>
      <c r="M131" s="93"/>
      <c r="N131" s="93" t="s">
        <v>7</v>
      </c>
      <c r="O131" s="93"/>
      <c r="P131" s="93"/>
      <c r="Q131" s="93"/>
      <c r="R131" s="93"/>
      <c r="S131" s="93"/>
      <c r="T131" s="93"/>
    </row>
    <row r="132" spans="1:20" x14ac:dyDescent="0.2">
      <c r="B132" s="186" t="s">
        <v>128</v>
      </c>
      <c r="C132" s="187">
        <v>11</v>
      </c>
      <c r="D132" s="186" t="s">
        <v>131</v>
      </c>
      <c r="E132" s="186">
        <v>17</v>
      </c>
      <c r="F132" s="186">
        <f t="shared" si="2"/>
        <v>6</v>
      </c>
      <c r="G132" s="186">
        <v>2.7000000000000001E-3</v>
      </c>
      <c r="H132" s="189" t="s">
        <v>150</v>
      </c>
      <c r="I132" s="190"/>
      <c r="Q132" s="79"/>
    </row>
    <row r="133" spans="1:20" x14ac:dyDescent="0.2">
      <c r="B133" s="186" t="s">
        <v>128</v>
      </c>
      <c r="C133" s="187">
        <v>11</v>
      </c>
      <c r="D133" s="186" t="s">
        <v>132</v>
      </c>
      <c r="E133" s="186">
        <v>17</v>
      </c>
      <c r="F133" s="186">
        <f t="shared" si="2"/>
        <v>6</v>
      </c>
      <c r="G133" s="186">
        <v>2.7000000000000001E-3</v>
      </c>
      <c r="H133" s="189" t="s">
        <v>150</v>
      </c>
      <c r="I133" s="190"/>
      <c r="L133" s="124" t="s">
        <v>137</v>
      </c>
    </row>
    <row r="134" spans="1:20" x14ac:dyDescent="0.2">
      <c r="B134" s="186" t="s">
        <v>129</v>
      </c>
      <c r="C134" s="187">
        <v>13</v>
      </c>
      <c r="D134" s="186" t="s">
        <v>130</v>
      </c>
      <c r="E134" s="186">
        <v>15</v>
      </c>
      <c r="F134" s="186">
        <f t="shared" si="2"/>
        <v>2</v>
      </c>
      <c r="G134" s="186">
        <v>3.2899999999999999E-2</v>
      </c>
      <c r="H134" s="189" t="s">
        <v>150</v>
      </c>
      <c r="I134" s="190"/>
      <c r="L134" s="124" t="s">
        <v>138</v>
      </c>
    </row>
    <row r="135" spans="1:20" x14ac:dyDescent="0.2">
      <c r="B135" s="186" t="s">
        <v>129</v>
      </c>
      <c r="C135" s="187">
        <v>13</v>
      </c>
      <c r="D135" s="186" t="s">
        <v>131</v>
      </c>
      <c r="E135" s="186">
        <v>17</v>
      </c>
      <c r="F135" s="186">
        <f t="shared" si="2"/>
        <v>4</v>
      </c>
      <c r="G135" s="186">
        <v>2.7000000000000001E-3</v>
      </c>
      <c r="H135" s="189" t="s">
        <v>150</v>
      </c>
      <c r="I135" s="190"/>
      <c r="L135" s="124" t="s">
        <v>139</v>
      </c>
    </row>
    <row r="136" spans="1:20" x14ac:dyDescent="0.2">
      <c r="B136" s="186" t="s">
        <v>129</v>
      </c>
      <c r="C136" s="187">
        <v>13</v>
      </c>
      <c r="D136" s="186" t="s">
        <v>132</v>
      </c>
      <c r="E136" s="186">
        <v>17</v>
      </c>
      <c r="F136" s="186">
        <f t="shared" si="2"/>
        <v>4</v>
      </c>
      <c r="G136" s="186">
        <v>6.3E-3</v>
      </c>
      <c r="H136" s="189" t="s">
        <v>150</v>
      </c>
      <c r="I136" s="190"/>
      <c r="L136" s="124" t="s">
        <v>140</v>
      </c>
    </row>
    <row r="137" spans="1:20" x14ac:dyDescent="0.2">
      <c r="B137" s="186" t="s">
        <v>130</v>
      </c>
      <c r="C137" s="187">
        <v>15</v>
      </c>
      <c r="D137" s="186" t="s">
        <v>131</v>
      </c>
      <c r="E137" s="186">
        <v>17</v>
      </c>
      <c r="F137" s="186">
        <f t="shared" si="2"/>
        <v>2</v>
      </c>
      <c r="G137" s="186">
        <v>3.2899999999999999E-2</v>
      </c>
      <c r="H137" s="189" t="s">
        <v>150</v>
      </c>
      <c r="I137" s="190"/>
      <c r="L137" s="124" t="s">
        <v>141</v>
      </c>
    </row>
    <row r="138" spans="1:20" x14ac:dyDescent="0.2">
      <c r="B138" s="186" t="s">
        <v>130</v>
      </c>
      <c r="C138" s="187">
        <v>15</v>
      </c>
      <c r="D138" s="186" t="s">
        <v>132</v>
      </c>
      <c r="E138" s="186">
        <v>17</v>
      </c>
      <c r="F138" s="186">
        <f t="shared" si="2"/>
        <v>2</v>
      </c>
      <c r="G138" s="186">
        <v>2.5999999999999999E-2</v>
      </c>
      <c r="H138" s="189" t="s">
        <v>150</v>
      </c>
      <c r="I138" s="190"/>
      <c r="L138" s="125"/>
    </row>
    <row r="139" spans="1:20" x14ac:dyDescent="0.2">
      <c r="B139" s="186" t="s">
        <v>131</v>
      </c>
      <c r="C139" s="187">
        <v>17</v>
      </c>
      <c r="D139" s="186" t="s">
        <v>132</v>
      </c>
      <c r="E139" s="186">
        <v>17</v>
      </c>
      <c r="F139" s="186">
        <f t="shared" si="2"/>
        <v>0</v>
      </c>
      <c r="G139" s="186">
        <v>0.43759999999999999</v>
      </c>
      <c r="H139" s="189" t="s">
        <v>151</v>
      </c>
      <c r="I139" s="190"/>
      <c r="L139" s="126" t="s">
        <v>142</v>
      </c>
    </row>
    <row r="141" spans="1:20" x14ac:dyDescent="0.2">
      <c r="A141" s="3"/>
      <c r="B141" t="s">
        <v>85</v>
      </c>
    </row>
    <row r="143" spans="1:20" x14ac:dyDescent="0.2">
      <c r="B143" s="133" t="s">
        <v>175</v>
      </c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</row>
    <row r="144" spans="1:20" x14ac:dyDescent="0.2"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</row>
    <row r="145" spans="1:13" x14ac:dyDescent="0.2"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</row>
    <row r="146" spans="1:13" x14ac:dyDescent="0.2"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</row>
    <row r="147" spans="1:13" x14ac:dyDescent="0.2"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</row>
    <row r="148" spans="1:13" x14ac:dyDescent="0.2"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</row>
    <row r="150" spans="1:13" x14ac:dyDescent="0.2">
      <c r="A150" s="3">
        <v>8</v>
      </c>
      <c r="B150" t="s">
        <v>84</v>
      </c>
    </row>
    <row r="152" spans="1:13" x14ac:dyDescent="0.2">
      <c r="B152" s="133" t="s">
        <v>176</v>
      </c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</row>
    <row r="153" spans="1:13" x14ac:dyDescent="0.2"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</row>
    <row r="154" spans="1:13" x14ac:dyDescent="0.2"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</row>
    <row r="155" spans="1:13" x14ac:dyDescent="0.2"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</row>
    <row r="156" spans="1:13" x14ac:dyDescent="0.2"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</row>
    <row r="157" spans="1:13" x14ac:dyDescent="0.2"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</row>
  </sheetData>
  <mergeCells count="42">
    <mergeCell ref="B109:M110"/>
    <mergeCell ref="H136:I136"/>
    <mergeCell ref="H137:I137"/>
    <mergeCell ref="H138:I138"/>
    <mergeCell ref="H139:I139"/>
    <mergeCell ref="H135:I135"/>
    <mergeCell ref="H129:I129"/>
    <mergeCell ref="H130:I130"/>
    <mergeCell ref="H131:I131"/>
    <mergeCell ref="H132:I132"/>
    <mergeCell ref="H134:I134"/>
    <mergeCell ref="B115:M120"/>
    <mergeCell ref="I4:K4"/>
    <mergeCell ref="D8:K8"/>
    <mergeCell ref="B46:M47"/>
    <mergeCell ref="B49:M50"/>
    <mergeCell ref="H89:I89"/>
    <mergeCell ref="M55:N56"/>
    <mergeCell ref="G70:H70"/>
    <mergeCell ref="G71:H71"/>
    <mergeCell ref="G72:H72"/>
    <mergeCell ref="G73:H73"/>
    <mergeCell ref="H82:I82"/>
    <mergeCell ref="H83:I83"/>
    <mergeCell ref="H84:I84"/>
    <mergeCell ref="H85:I85"/>
    <mergeCell ref="B152:M157"/>
    <mergeCell ref="G66:H66"/>
    <mergeCell ref="G67:H67"/>
    <mergeCell ref="G68:H68"/>
    <mergeCell ref="G69:H69"/>
    <mergeCell ref="G74:H74"/>
    <mergeCell ref="G75:H75"/>
    <mergeCell ref="G76:H76"/>
    <mergeCell ref="H79:I79"/>
    <mergeCell ref="H80:I80"/>
    <mergeCell ref="H81:I81"/>
    <mergeCell ref="H86:I86"/>
    <mergeCell ref="H87:I87"/>
    <mergeCell ref="H88:I88"/>
    <mergeCell ref="H133:I133"/>
    <mergeCell ref="B143:M148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4338" r:id="rId4">
          <objectPr defaultSize="0" autoPict="0" r:id="rId5">
            <anchor moveWithCells="1" sizeWithCells="1">
              <from>
                <xdr:col>7</xdr:col>
                <xdr:colOff>533400</xdr:colOff>
                <xdr:row>52</xdr:row>
                <xdr:rowOff>85725</xdr:rowOff>
              </from>
              <to>
                <xdr:col>10</xdr:col>
                <xdr:colOff>342900</xdr:colOff>
                <xdr:row>56</xdr:row>
                <xdr:rowOff>0</xdr:rowOff>
              </to>
            </anchor>
          </objectPr>
        </oleObject>
      </mc:Choice>
      <mc:Fallback>
        <oleObject progId="Equation.3" shapeId="14338" r:id="rId4"/>
      </mc:Fallback>
    </mc:AlternateContent>
    <mc:AlternateContent xmlns:mc="http://schemas.openxmlformats.org/markup-compatibility/2006">
      <mc:Choice Requires="x14">
        <oleObject progId="Equation.3" shapeId="14339" r:id="rId6">
          <objectPr defaultSize="0" autoPict="0" r:id="rId7">
            <anchor moveWithCells="1" sizeWithCells="1">
              <from>
                <xdr:col>6</xdr:col>
                <xdr:colOff>542925</xdr:colOff>
                <xdr:row>59</xdr:row>
                <xdr:rowOff>38100</xdr:rowOff>
              </from>
              <to>
                <xdr:col>7</xdr:col>
                <xdr:colOff>390525</xdr:colOff>
                <xdr:row>61</xdr:row>
                <xdr:rowOff>123825</xdr:rowOff>
              </to>
            </anchor>
          </objectPr>
        </oleObject>
      </mc:Choice>
      <mc:Fallback>
        <oleObject progId="Equation.3" shapeId="14339" r:id="rId6"/>
      </mc:Fallback>
    </mc:AlternateContent>
    <mc:AlternateContent xmlns:mc="http://schemas.openxmlformats.org/markup-compatibility/2006">
      <mc:Choice Requires="x14">
        <oleObject progId="Equation.3" shapeId="14341" r:id="rId8">
          <objectPr defaultSize="0" autoPict="0" r:id="rId5">
            <anchor moveWithCells="1" sizeWithCells="1">
              <from>
                <xdr:col>7</xdr:col>
                <xdr:colOff>533400</xdr:colOff>
                <xdr:row>52</xdr:row>
                <xdr:rowOff>85725</xdr:rowOff>
              </from>
              <to>
                <xdr:col>10</xdr:col>
                <xdr:colOff>342900</xdr:colOff>
                <xdr:row>56</xdr:row>
                <xdr:rowOff>0</xdr:rowOff>
              </to>
            </anchor>
          </objectPr>
        </oleObject>
      </mc:Choice>
      <mc:Fallback>
        <oleObject progId="Equation.3" shapeId="14341" r:id="rId8"/>
      </mc:Fallback>
    </mc:AlternateContent>
    <mc:AlternateContent xmlns:mc="http://schemas.openxmlformats.org/markup-compatibility/2006">
      <mc:Choice Requires="x14">
        <oleObject progId="Equation.3" shapeId="14342" r:id="rId9">
          <objectPr defaultSize="0" autoPict="0" r:id="rId7">
            <anchor moveWithCells="1" sizeWithCells="1">
              <from>
                <xdr:col>6</xdr:col>
                <xdr:colOff>542925</xdr:colOff>
                <xdr:row>59</xdr:row>
                <xdr:rowOff>38100</xdr:rowOff>
              </from>
              <to>
                <xdr:col>7</xdr:col>
                <xdr:colOff>390525</xdr:colOff>
                <xdr:row>61</xdr:row>
                <xdr:rowOff>123825</xdr:rowOff>
              </to>
            </anchor>
          </objectPr>
        </oleObject>
      </mc:Choice>
      <mc:Fallback>
        <oleObject progId="Equation.3" shapeId="14342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8_data12_ for R_</vt:lpstr>
      <vt:lpstr>8-Модели</vt:lpstr>
      <vt:lpstr>8_Сравнение средних_Ф1</vt:lpstr>
      <vt:lpstr>8-Сравн.ср_Фактор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Мара</cp:lastModifiedBy>
  <cp:lastPrinted>2009-06-22T17:39:56Z</cp:lastPrinted>
  <dcterms:created xsi:type="dcterms:W3CDTF">2007-02-19T13:03:08Z</dcterms:created>
  <dcterms:modified xsi:type="dcterms:W3CDTF">2023-04-26T16:24:54Z</dcterms:modified>
</cp:coreProperties>
</file>