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50" yWindow="60" windowWidth="19425" windowHeight="10530" activeTab="1"/>
  </bookViews>
  <sheets>
    <sheet name="4.1" sheetId="2" r:id="rId1"/>
    <sheet name="4.2" sheetId="3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0" i="3" l="1"/>
  <c r="U81" i="3"/>
  <c r="U82" i="3"/>
  <c r="U83" i="3"/>
  <c r="U84" i="3"/>
  <c r="U79" i="3"/>
  <c r="U78" i="3"/>
  <c r="R79" i="3"/>
  <c r="Q79" i="3"/>
  <c r="P79" i="3"/>
  <c r="O79" i="3"/>
  <c r="N79" i="3"/>
  <c r="U71" i="3"/>
  <c r="T71" i="3"/>
  <c r="S71" i="3"/>
  <c r="P71" i="3"/>
  <c r="Q71" i="3" s="1"/>
  <c r="O71" i="3"/>
  <c r="W71" i="3" s="1"/>
  <c r="U70" i="3"/>
  <c r="T70" i="3"/>
  <c r="S70" i="3"/>
  <c r="P70" i="3"/>
  <c r="R70" i="3" s="1"/>
  <c r="O70" i="3"/>
  <c r="V70" i="3" s="1"/>
  <c r="U69" i="3"/>
  <c r="T69" i="3"/>
  <c r="S69" i="3"/>
  <c r="P69" i="3"/>
  <c r="Q69" i="3" s="1"/>
  <c r="O69" i="3"/>
  <c r="W69" i="3" s="1"/>
  <c r="U68" i="3"/>
  <c r="T68" i="3"/>
  <c r="S68" i="3"/>
  <c r="P68" i="3"/>
  <c r="R68" i="3" s="1"/>
  <c r="O68" i="3"/>
  <c r="V68" i="3" s="1"/>
  <c r="U67" i="3"/>
  <c r="T67" i="3"/>
  <c r="S67" i="3"/>
  <c r="Q67" i="3"/>
  <c r="P67" i="3"/>
  <c r="R67" i="3" s="1"/>
  <c r="O67" i="3"/>
  <c r="W67" i="3" s="1"/>
  <c r="U66" i="3"/>
  <c r="T66" i="3"/>
  <c r="S66" i="3"/>
  <c r="P66" i="3"/>
  <c r="R66" i="3" s="1"/>
  <c r="O66" i="3"/>
  <c r="V66" i="3" s="1"/>
  <c r="U65" i="3"/>
  <c r="T65" i="3"/>
  <c r="S65" i="3"/>
  <c r="Q65" i="3"/>
  <c r="P65" i="3"/>
  <c r="R65" i="3" s="1"/>
  <c r="O65" i="3"/>
  <c r="W65" i="3" s="1"/>
  <c r="N71" i="3"/>
  <c r="N70" i="3"/>
  <c r="N69" i="3"/>
  <c r="N68" i="3"/>
  <c r="N67" i="3"/>
  <c r="N66" i="3"/>
  <c r="N65" i="3"/>
  <c r="N73" i="3" s="1"/>
  <c r="N48" i="3"/>
  <c r="N40" i="3"/>
  <c r="S41" i="3"/>
  <c r="T41" i="3"/>
  <c r="U41" i="3"/>
  <c r="V41" i="3"/>
  <c r="W41" i="3"/>
  <c r="S42" i="3"/>
  <c r="T42" i="3"/>
  <c r="U42" i="3"/>
  <c r="V42" i="3"/>
  <c r="W42" i="3"/>
  <c r="S43" i="3"/>
  <c r="T43" i="3"/>
  <c r="U43" i="3"/>
  <c r="V43" i="3"/>
  <c r="W43" i="3"/>
  <c r="S44" i="3"/>
  <c r="T44" i="3"/>
  <c r="U44" i="3"/>
  <c r="V44" i="3"/>
  <c r="W44" i="3"/>
  <c r="S45" i="3"/>
  <c r="T45" i="3"/>
  <c r="U45" i="3"/>
  <c r="V45" i="3"/>
  <c r="W45" i="3"/>
  <c r="S46" i="3"/>
  <c r="T46" i="3"/>
  <c r="U46" i="3"/>
  <c r="V46" i="3"/>
  <c r="W46" i="3"/>
  <c r="W40" i="3"/>
  <c r="V40" i="3"/>
  <c r="U40" i="3"/>
  <c r="T40" i="3"/>
  <c r="S40" i="3"/>
  <c r="R41" i="3"/>
  <c r="R42" i="3"/>
  <c r="R43" i="3"/>
  <c r="R44" i="3"/>
  <c r="R45" i="3"/>
  <c r="R46" i="3"/>
  <c r="R40" i="3"/>
  <c r="V65" i="3" l="1"/>
  <c r="Q66" i="3"/>
  <c r="W66" i="3"/>
  <c r="V67" i="3"/>
  <c r="Q68" i="3"/>
  <c r="W68" i="3"/>
  <c r="R69" i="3"/>
  <c r="V69" i="3"/>
  <c r="Q70" i="3"/>
  <c r="W70" i="3"/>
  <c r="R71" i="3"/>
  <c r="V71" i="3"/>
  <c r="N72" i="3"/>
  <c r="Q41" i="3" l="1"/>
  <c r="Q42" i="3"/>
  <c r="Q43" i="3"/>
  <c r="Q44" i="3"/>
  <c r="Q45" i="3"/>
  <c r="Q46" i="3"/>
  <c r="Q40" i="3"/>
  <c r="P41" i="3"/>
  <c r="P42" i="3"/>
  <c r="P43" i="3"/>
  <c r="P44" i="3"/>
  <c r="P45" i="3"/>
  <c r="P46" i="3"/>
  <c r="P40" i="3"/>
  <c r="O41" i="3"/>
  <c r="O42" i="3"/>
  <c r="O43" i="3"/>
  <c r="O44" i="3"/>
  <c r="O45" i="3"/>
  <c r="O46" i="3"/>
  <c r="O40" i="3"/>
  <c r="N47" i="3"/>
  <c r="N41" i="3"/>
  <c r="N42" i="3"/>
  <c r="N43" i="3"/>
  <c r="N44" i="3"/>
  <c r="N45" i="3"/>
  <c r="N46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D66" i="3"/>
  <c r="D67" i="3"/>
  <c r="D68" i="3"/>
  <c r="D69" i="3"/>
  <c r="D70" i="3"/>
  <c r="D71" i="3"/>
  <c r="D65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D41" i="3"/>
  <c r="D42" i="3"/>
  <c r="D43" i="3"/>
  <c r="D44" i="3"/>
  <c r="D45" i="3"/>
  <c r="D46" i="3"/>
  <c r="D40" i="3"/>
  <c r="Q15" i="3"/>
  <c r="Q14" i="3"/>
  <c r="Q13" i="3"/>
  <c r="Q12" i="3"/>
  <c r="Q11" i="3"/>
  <c r="Q10" i="3"/>
  <c r="Q9" i="3"/>
  <c r="L11" i="3" l="1"/>
  <c r="L10" i="3"/>
  <c r="L9" i="3"/>
  <c r="L12" i="3" l="1"/>
  <c r="E42" i="2"/>
  <c r="F42" i="2"/>
  <c r="G42" i="2"/>
  <c r="H42" i="2"/>
  <c r="I42" i="2"/>
  <c r="J42" i="2"/>
  <c r="K42" i="2"/>
  <c r="L42" i="2"/>
  <c r="M42" i="2"/>
  <c r="D42" i="2"/>
  <c r="F3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8" i="2"/>
</calcChain>
</file>

<file path=xl/sharedStrings.xml><?xml version="1.0" encoding="utf-8"?>
<sst xmlns="http://schemas.openxmlformats.org/spreadsheetml/2006/main" count="193" uniqueCount="134">
  <si>
    <t>СЛЧИС()</t>
  </si>
  <si>
    <t>СЛЧИС()*50</t>
  </si>
  <si>
    <t>СЛЧИС()*12</t>
  </si>
  <si>
    <t>СЛЧИС()/10</t>
  </si>
  <si>
    <t>7+СЛЧИС()*12</t>
  </si>
  <si>
    <t>Таблица случайных чисел от 1 до 1000</t>
  </si>
  <si>
    <t>Набор</t>
  </si>
  <si>
    <t>Набор для случайного отбора</t>
  </si>
  <si>
    <t>Набор 1</t>
  </si>
  <si>
    <t>Набор 2</t>
  </si>
  <si>
    <t>Набор 3</t>
  </si>
  <si>
    <t>Набор 4</t>
  </si>
  <si>
    <t>Случайный отбор</t>
  </si>
  <si>
    <t>Выборка 1</t>
  </si>
  <si>
    <t>Выборка 2</t>
  </si>
  <si>
    <t>Выборка 3</t>
  </si>
  <si>
    <t>Выборка 4</t>
  </si>
  <si>
    <t>Ср. знач</t>
  </si>
  <si>
    <t>Дисп</t>
  </si>
  <si>
    <t>ст. откл.</t>
  </si>
  <si>
    <t>коэф. Вар.</t>
  </si>
  <si>
    <t>ош. Ср.</t>
  </si>
  <si>
    <t>Набор для систематического отбора</t>
  </si>
  <si>
    <t>Ошибка среднего</t>
  </si>
  <si>
    <t>Выборка 8</t>
  </si>
  <si>
    <t>Среднее</t>
  </si>
  <si>
    <t>Медиана</t>
  </si>
  <si>
    <t xml:space="preserve">Ст. отклонение </t>
  </si>
  <si>
    <t>Коэффициент вариации</t>
  </si>
  <si>
    <t>Дисперсия</t>
  </si>
  <si>
    <t>систематический отбор</t>
  </si>
  <si>
    <t>Набор 5</t>
  </si>
  <si>
    <t>Набор 6</t>
  </si>
  <si>
    <t>Набор 7</t>
  </si>
  <si>
    <t>Набор 8</t>
  </si>
  <si>
    <t>Выборка 5</t>
  </si>
  <si>
    <t>Выборка 6</t>
  </si>
  <si>
    <t>Выборка 7</t>
  </si>
  <si>
    <t>Ст. откл.</t>
  </si>
  <si>
    <t>Функция равномерно распределенное случайное число. Таблица случайных чисел</t>
  </si>
  <si>
    <t>Что вычисляет фукция СЛЧИС()?</t>
  </si>
  <si>
    <t xml:space="preserve">Вычисляются случайные числа в диапазоне от до </t>
  </si>
  <si>
    <t>от</t>
  </si>
  <si>
    <t>дo</t>
  </si>
  <si>
    <t xml:space="preserve">СЛЧИС()*VAR                                            </t>
  </si>
  <si>
    <t xml:space="preserve">СЛЧИС()*(4+ VAR)                             </t>
  </si>
  <si>
    <t xml:space="preserve">СЛЧИС()/ VAR                                                </t>
  </si>
  <si>
    <t xml:space="preserve">VAR+СЛЧИС()*11   </t>
  </si>
  <si>
    <t>до</t>
  </si>
  <si>
    <t>Формула</t>
  </si>
  <si>
    <t>Конкретно</t>
  </si>
  <si>
    <t>Содержание гумуса , в %</t>
  </si>
  <si>
    <t xml:space="preserve">Систематическая и случайная выборки. </t>
  </si>
  <si>
    <t>Ошибка среднего как характеристика особенностей пробоотбора.</t>
  </si>
  <si>
    <t>Харатеристики генеральной совокупности</t>
  </si>
  <si>
    <t>Квантили</t>
  </si>
  <si>
    <t>Xn(гамма)</t>
  </si>
  <si>
    <t>Гамма</t>
  </si>
  <si>
    <t>Минимум</t>
  </si>
  <si>
    <t>Максимум</t>
  </si>
  <si>
    <t>Нижний дециль</t>
  </si>
  <si>
    <t>Нижний квартиль</t>
  </si>
  <si>
    <t>Верхний квартиль</t>
  </si>
  <si>
    <t>Верхний дециль</t>
  </si>
  <si>
    <t>да/нет</t>
  </si>
  <si>
    <t>Является ли распределение  симметричным?</t>
  </si>
  <si>
    <t>Нижн. кватиль</t>
  </si>
  <si>
    <t>Верхн. кватиль</t>
  </si>
  <si>
    <t>Нижн. Дециль</t>
  </si>
  <si>
    <t>Верхн. Дециль</t>
  </si>
  <si>
    <t>Вопросы</t>
  </si>
  <si>
    <t>Почему не расчитываем ошибку среднего для генеральной совокупности?</t>
  </si>
  <si>
    <t xml:space="preserve">Генеральное  значение </t>
  </si>
  <si>
    <t>Ст. отк</t>
  </si>
  <si>
    <t>Коэф. Вар.</t>
  </si>
  <si>
    <t>Ниж. Кв.</t>
  </si>
  <si>
    <t>Верхн. Кв.</t>
  </si>
  <si>
    <t>Мин</t>
  </si>
  <si>
    <t>Макс</t>
  </si>
  <si>
    <t>выборка 1 объема 10</t>
  </si>
  <si>
    <t>выборка 2 объема 10</t>
  </si>
  <si>
    <t>выборка3 объема 10</t>
  </si>
  <si>
    <t>выборка 4 объема 10</t>
  </si>
  <si>
    <t>выборка 5 объема 10</t>
  </si>
  <si>
    <t>выборка 6 объема 10</t>
  </si>
  <si>
    <t>выборка 7 объема 10</t>
  </si>
  <si>
    <t>выборка 8 объема 10</t>
  </si>
  <si>
    <t>Что характеризуют собой данные</t>
  </si>
  <si>
    <t>место для графика</t>
  </si>
  <si>
    <t>Среднее из 7</t>
  </si>
  <si>
    <t>Ст.откл.из 7</t>
  </si>
  <si>
    <t>Набор 9</t>
  </si>
  <si>
    <t>Набор 10</t>
  </si>
  <si>
    <t>Набор 11</t>
  </si>
  <si>
    <t>Набор 12</t>
  </si>
  <si>
    <t>Набор 13</t>
  </si>
  <si>
    <t>Набор 14</t>
  </si>
  <si>
    <t>Выборка 9</t>
  </si>
  <si>
    <t>Выборка 10</t>
  </si>
  <si>
    <t>Выборка 11</t>
  </si>
  <si>
    <t>Выборка 12</t>
  </si>
  <si>
    <t>Выборка 13</t>
  </si>
  <si>
    <t>Выборка 14</t>
  </si>
  <si>
    <t>Выборка объема 140</t>
  </si>
  <si>
    <t>Что характеризует ошибка среднего?</t>
  </si>
  <si>
    <t>выборка 9 объема 10</t>
  </si>
  <si>
    <t>выборка 10 объема 10</t>
  </si>
  <si>
    <t>выборка 11 объема 10</t>
  </si>
  <si>
    <t>выборка 12 объема 10</t>
  </si>
  <si>
    <t>выборка 13 объема 10</t>
  </si>
  <si>
    <t>выборка 14 объема 10</t>
  </si>
  <si>
    <t>Харатеристики генеральной совокупности из R</t>
  </si>
  <si>
    <t xml:space="preserve">тут должен быть график квантилей </t>
  </si>
  <si>
    <t xml:space="preserve">Похожи ли графики для генеральной совокупности </t>
  </si>
  <si>
    <t>и для выборки 140?</t>
  </si>
  <si>
    <t>Выборка  140 из R</t>
  </si>
  <si>
    <t>ЗАДАНИЕ 4.1</t>
  </si>
  <si>
    <t>ЗАДАНИЕ 4.2</t>
  </si>
  <si>
    <t>По выборке какого объема точнее оцениваются характеристики? Опишите для среднего, медианы и квартилей, какие из них более устойчивы</t>
  </si>
  <si>
    <t>минимум</t>
  </si>
  <si>
    <t>максимум</t>
  </si>
  <si>
    <t>на примере  выборки объема 10</t>
  </si>
  <si>
    <t>Студент Трашко М.Д.</t>
  </si>
  <si>
    <t>Вариант 12.</t>
  </si>
  <si>
    <t xml:space="preserve">Возвращает равномерно распределенное случайное вещественное число, которое большее или равно 0 и меньше 1. Новое случайное вещественное число возвращается при каждом вычислении листа.
</t>
  </si>
  <si>
    <t xml:space="preserve">СЛЧИС()*12                                        </t>
  </si>
  <si>
    <t xml:space="preserve">СЛЧИС()*(4+ 12)                             </t>
  </si>
  <si>
    <t xml:space="preserve">СЛЧИС()/ 12                                             </t>
  </si>
  <si>
    <t xml:space="preserve">12+СЛЧИС()*11   </t>
  </si>
  <si>
    <t>Данные представляют собой результаты обследования 102
сельскохозяйственных угодий (агросерые почвы, территория Брянской Государственной сельскохозяйственной академии) на содержание гумуса.
Брянское ополье - это территория, которая находилась длительное время под
влиянием сельскохозяйственной деятельности. Основными типами почв
являются серые лесные и серые лесные со вторым гумусовым горизонтом
(Классификация..., 1977). Большое варьирование содержания гумуса связано
с тем, что на во многих местах отмечается нарушение почвенного покрова
вследствие эрозии и проведенной в 80-тых годах мелиорации. Содержание
гумуса определялось методом Тюрина в модификации Никитина и выражается
в %. На каждом поле было отобрано по 1000 образцов.</t>
  </si>
  <si>
    <t>Нижн. квартиль</t>
  </si>
  <si>
    <t>Да</t>
  </si>
  <si>
    <t>Ошибка среднего характеризует точность выборочной оценки среднего значения исследуемого показателя и зависит от вариабельности, объективно присущей этому показателю, и репрезентативности выборки</t>
  </si>
  <si>
    <t>Потому что ошибка среднего - это теоретическое стандартное отклонение, полученное для всех средних выборок размера n, извлекаемых из генеральной совокупности.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</si>
</sst>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b/>
      <i/>
      <sz val="10"/>
      <name val="Arial Cyr"/>
      <charset val="204"/>
    </font>
    <font>
      <sz val="10"/>
      <name val="Calibri"/>
      <family val="2"/>
      <charset val="204"/>
    </font>
    <font>
      <b/>
      <i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0" xfId="0" applyFont="1"/>
    <xf numFmtId="0" fontId="4" fillId="0" borderId="0" xfId="3" applyNumberFormat="1" applyFont="1"/>
    <xf numFmtId="0" fontId="8" fillId="0" borderId="0" xfId="0" applyFont="1"/>
    <xf numFmtId="0" fontId="8" fillId="3" borderId="0" xfId="0" applyFont="1" applyFill="1"/>
    <xf numFmtId="0" fontId="8" fillId="0" borderId="0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0" xfId="0" applyFont="1"/>
    <xf numFmtId="2" fontId="0" fillId="4" borderId="1" xfId="0" applyNumberFormat="1" applyFill="1" applyBorder="1" applyAlignment="1">
      <alignment horizontal="center"/>
    </xf>
    <xf numFmtId="0" fontId="5" fillId="0" borderId="1" xfId="3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2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9" fontId="5" fillId="0" borderId="12" xfId="1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0" xfId="0" applyNumberFormat="1" applyFont="1"/>
    <xf numFmtId="0" fontId="7" fillId="0" borderId="0" xfId="0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right" vertical="center"/>
    </xf>
    <xf numFmtId="2" fontId="7" fillId="0" borderId="1" xfId="0" applyNumberFormat="1" applyFont="1" applyBorder="1"/>
    <xf numFmtId="2" fontId="7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9" fillId="0" borderId="13" xfId="0" applyFont="1" applyFill="1" applyBorder="1" applyAlignment="1">
      <alignment horizontal="center" vertic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/>
    <xf numFmtId="2" fontId="7" fillId="0" borderId="14" xfId="0" applyNumberFormat="1" applyFont="1" applyBorder="1"/>
    <xf numFmtId="164" fontId="7" fillId="0" borderId="1" xfId="0" applyNumberFormat="1" applyFont="1" applyBorder="1"/>
    <xf numFmtId="0" fontId="7" fillId="2" borderId="1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7" fillId="5" borderId="16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4" borderId="0" xfId="0" applyFill="1"/>
    <xf numFmtId="0" fontId="7" fillId="4" borderId="0" xfId="0" applyFont="1" applyFill="1" applyAlignment="1">
      <alignment horizontal="right"/>
    </xf>
    <xf numFmtId="2" fontId="7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2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Border="1"/>
    <xf numFmtId="0" fontId="7" fillId="0" borderId="0" xfId="0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/>
    <xf numFmtId="0" fontId="11" fillId="0" borderId="0" xfId="0" applyFont="1" applyBorder="1" applyAlignment="1"/>
    <xf numFmtId="0" fontId="12" fillId="0" borderId="0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center" vertical="top" wrapText="1"/>
    </xf>
    <xf numFmtId="165" fontId="7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top"/>
    </xf>
    <xf numFmtId="165" fontId="7" fillId="0" borderId="0" xfId="0" applyNumberFormat="1" applyFont="1" applyFill="1" applyBorder="1" applyAlignment="1"/>
    <xf numFmtId="2" fontId="15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9" fontId="7" fillId="0" borderId="0" xfId="0" applyNumberFormat="1" applyFont="1" applyFill="1" applyBorder="1" applyAlignment="1">
      <alignment vertical="center"/>
    </xf>
    <xf numFmtId="2" fontId="5" fillId="4" borderId="10" xfId="0" applyNumberFormat="1" applyFont="1" applyFill="1" applyBorder="1" applyAlignment="1">
      <alignment horizontal="center"/>
    </xf>
    <xf numFmtId="0" fontId="0" fillId="0" borderId="0" xfId="0" applyBorder="1" applyAlignment="1"/>
    <xf numFmtId="164" fontId="5" fillId="4" borderId="11" xfId="0" applyNumberFormat="1" applyFont="1" applyFill="1" applyBorder="1" applyAlignment="1">
      <alignment horizontal="center"/>
    </xf>
    <xf numFmtId="2" fontId="10" fillId="4" borderId="1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9" fontId="5" fillId="4" borderId="12" xfId="1" applyFont="1" applyFill="1" applyBorder="1" applyAlignment="1">
      <alignment horizontal="center"/>
    </xf>
    <xf numFmtId="0" fontId="0" fillId="4" borderId="1" xfId="0" applyFill="1" applyBorder="1"/>
    <xf numFmtId="0" fontId="16" fillId="0" borderId="0" xfId="0" applyFont="1"/>
    <xf numFmtId="0" fontId="7" fillId="0" borderId="0" xfId="0" applyFont="1" applyBorder="1" applyAlignment="1">
      <alignment horizontal="left" vertical="center"/>
    </xf>
    <xf numFmtId="0" fontId="0" fillId="8" borderId="0" xfId="0" applyFill="1"/>
    <xf numFmtId="0" fontId="9" fillId="8" borderId="0" xfId="0" applyFont="1" applyFill="1" applyAlignment="1">
      <alignment horizontal="right"/>
    </xf>
    <xf numFmtId="2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9" borderId="1" xfId="0" applyFont="1" applyFill="1" applyBorder="1"/>
    <xf numFmtId="0" fontId="0" fillId="0" borderId="0" xfId="0" applyAlignment="1">
      <alignment horizontal="center" vertical="center"/>
    </xf>
    <xf numFmtId="9" fontId="7" fillId="0" borderId="1" xfId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16" xfId="0" applyFont="1" applyFill="1" applyBorder="1" applyAlignment="1">
      <alignment horizontal="center" wrapText="1"/>
    </xf>
    <xf numFmtId="0" fontId="7" fillId="7" borderId="17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4" borderId="2" xfId="2" applyFont="1" applyFill="1" applyBorder="1" applyAlignment="1">
      <alignment horizontal="center" vertical="center" wrapText="1"/>
    </xf>
    <xf numFmtId="0" fontId="17" fillId="4" borderId="3" xfId="2" applyFont="1" applyFill="1" applyBorder="1" applyAlignment="1">
      <alignment horizontal="center" vertical="center" wrapText="1"/>
    </xf>
    <xf numFmtId="0" fontId="17" fillId="4" borderId="4" xfId="2" applyFont="1" applyFill="1" applyBorder="1" applyAlignment="1">
      <alignment horizontal="center" vertical="center" wrapText="1"/>
    </xf>
    <xf numFmtId="0" fontId="17" fillId="4" borderId="5" xfId="2" applyFont="1" applyFill="1" applyBorder="1" applyAlignment="1">
      <alignment horizontal="center" vertical="center" wrapText="1"/>
    </xf>
    <xf numFmtId="0" fontId="17" fillId="4" borderId="0" xfId="2" applyFont="1" applyFill="1" applyBorder="1" applyAlignment="1">
      <alignment horizontal="center" vertical="center" wrapText="1"/>
    </xf>
    <xf numFmtId="0" fontId="17" fillId="4" borderId="6" xfId="2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 wrapText="1"/>
    </xf>
    <xf numFmtId="0" fontId="17" fillId="4" borderId="8" xfId="2" applyFont="1" applyFill="1" applyBorder="1" applyAlignment="1">
      <alignment horizontal="center" vertical="center" wrapText="1"/>
    </xf>
    <xf numFmtId="0" fontId="17" fillId="4" borderId="9" xfId="2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4" borderId="19" xfId="0" applyFont="1" applyFill="1" applyBorder="1" applyAlignment="1">
      <alignment horizontal="center" wrapText="1"/>
    </xf>
    <xf numFmtId="0" fontId="7" fillId="4" borderId="18" xfId="0" applyFont="1" applyFill="1" applyBorder="1" applyAlignment="1">
      <alignment horizontal="center" wrapText="1"/>
    </xf>
    <xf numFmtId="0" fontId="7" fillId="4" borderId="20" xfId="0" applyFont="1" applyFill="1" applyBorder="1" applyAlignment="1">
      <alignment horizontal="center" wrapText="1"/>
    </xf>
    <xf numFmtId="0" fontId="7" fillId="4" borderId="23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center" wrapText="1"/>
    </xf>
  </cellXfs>
  <cellStyles count="4">
    <cellStyle name="Обычный" xfId="0" builtinId="0"/>
    <cellStyle name="Обычный 2" xfId="2"/>
    <cellStyle name="Пояснение" xfId="3" builtinId="53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'4.1'!$B$8:$B$27</c:f>
              <c:numCache>
                <c:formatCode>0.000</c:formatCode>
                <c:ptCount val="20"/>
                <c:pt idx="0">
                  <c:v>0.89991000444989111</c:v>
                </c:pt>
                <c:pt idx="1">
                  <c:v>0.57669061738316985</c:v>
                </c:pt>
                <c:pt idx="2">
                  <c:v>0.46271855468910739</c:v>
                </c:pt>
                <c:pt idx="3">
                  <c:v>0.10181792420196167</c:v>
                </c:pt>
                <c:pt idx="4">
                  <c:v>3.192952747817368E-2</c:v>
                </c:pt>
                <c:pt idx="5">
                  <c:v>0.96249630342295556</c:v>
                </c:pt>
                <c:pt idx="6">
                  <c:v>0.81155678470553971</c:v>
                </c:pt>
                <c:pt idx="7">
                  <c:v>0.22649854283427973</c:v>
                </c:pt>
                <c:pt idx="8">
                  <c:v>0.44461785729194414</c:v>
                </c:pt>
                <c:pt idx="9">
                  <c:v>0.62054722614934943</c:v>
                </c:pt>
                <c:pt idx="10">
                  <c:v>0.93869512832849855</c:v>
                </c:pt>
                <c:pt idx="11">
                  <c:v>0.87718423720868144</c:v>
                </c:pt>
                <c:pt idx="12">
                  <c:v>0.36839129576747731</c:v>
                </c:pt>
                <c:pt idx="13">
                  <c:v>0.52941449785985795</c:v>
                </c:pt>
                <c:pt idx="14">
                  <c:v>0.72140219524145111</c:v>
                </c:pt>
                <c:pt idx="15">
                  <c:v>0.24385210770062915</c:v>
                </c:pt>
                <c:pt idx="16">
                  <c:v>2.0840685997615238E-2</c:v>
                </c:pt>
                <c:pt idx="17">
                  <c:v>7.8220089479253185E-2</c:v>
                </c:pt>
                <c:pt idx="18">
                  <c:v>0.4385724074414471</c:v>
                </c:pt>
                <c:pt idx="19">
                  <c:v>0.57463645378719574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7440"/>
        <c:axId val="210157952"/>
      </c:lineChart>
      <c:catAx>
        <c:axId val="429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7952"/>
        <c:crosses val="autoZero"/>
        <c:auto val="1"/>
        <c:lblAlgn val="ctr"/>
        <c:lblOffset val="100"/>
        <c:noMultiLvlLbl val="0"/>
      </c:catAx>
      <c:valAx>
        <c:axId val="2101579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295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СЛЧИС()*12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'4.1'!$D$8:$D$27</c:f>
              <c:numCache>
                <c:formatCode>0.000</c:formatCode>
                <c:ptCount val="20"/>
                <c:pt idx="0">
                  <c:v>8.0428881624490565</c:v>
                </c:pt>
                <c:pt idx="1">
                  <c:v>3.551160445151909</c:v>
                </c:pt>
                <c:pt idx="2">
                  <c:v>9.9080533200928826</c:v>
                </c:pt>
                <c:pt idx="3">
                  <c:v>6.6619746615934847</c:v>
                </c:pt>
                <c:pt idx="4">
                  <c:v>10.702731700672425</c:v>
                </c:pt>
                <c:pt idx="5">
                  <c:v>5.6125579909433672</c:v>
                </c:pt>
                <c:pt idx="6">
                  <c:v>3.9603568332093908</c:v>
                </c:pt>
                <c:pt idx="7">
                  <c:v>10.983511940474697</c:v>
                </c:pt>
                <c:pt idx="8">
                  <c:v>3.2712203427882627</c:v>
                </c:pt>
                <c:pt idx="9">
                  <c:v>0.26830982462555752</c:v>
                </c:pt>
                <c:pt idx="10">
                  <c:v>4.1559091285832999</c:v>
                </c:pt>
                <c:pt idx="11">
                  <c:v>0.8760307160774663</c:v>
                </c:pt>
                <c:pt idx="12">
                  <c:v>4.5793906391396284</c:v>
                </c:pt>
                <c:pt idx="13">
                  <c:v>5.108116764395624</c:v>
                </c:pt>
                <c:pt idx="14">
                  <c:v>0.44571334901319437</c:v>
                </c:pt>
                <c:pt idx="15">
                  <c:v>2.1995991602364935</c:v>
                </c:pt>
                <c:pt idx="16">
                  <c:v>7.6129886923302195</c:v>
                </c:pt>
                <c:pt idx="17">
                  <c:v>0.51078740817502633</c:v>
                </c:pt>
                <c:pt idx="18">
                  <c:v>1.5541618052110704</c:v>
                </c:pt>
                <c:pt idx="19">
                  <c:v>5.6171575774249352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36448"/>
        <c:axId val="136537984"/>
      </c:lineChart>
      <c:catAx>
        <c:axId val="1365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37984"/>
        <c:crosses val="autoZero"/>
        <c:auto val="1"/>
        <c:lblAlgn val="ctr"/>
        <c:lblOffset val="100"/>
        <c:noMultiLvlLbl val="0"/>
      </c:catAx>
      <c:valAx>
        <c:axId val="1365379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65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СЛЧИС()/10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'4.1'!$E$8:$E$27</c:f>
              <c:numCache>
                <c:formatCode>0.000</c:formatCode>
                <c:ptCount val="20"/>
                <c:pt idx="0">
                  <c:v>2.6352129346214559E-2</c:v>
                </c:pt>
                <c:pt idx="1">
                  <c:v>2.6720410594126231E-2</c:v>
                </c:pt>
                <c:pt idx="2">
                  <c:v>1.8844341497809579E-2</c:v>
                </c:pt>
                <c:pt idx="3">
                  <c:v>2.8098842626379284E-2</c:v>
                </c:pt>
                <c:pt idx="4">
                  <c:v>8.6279387393223231E-2</c:v>
                </c:pt>
                <c:pt idx="5">
                  <c:v>2.8303663974873348E-2</c:v>
                </c:pt>
                <c:pt idx="6">
                  <c:v>2.3384560339531089E-2</c:v>
                </c:pt>
                <c:pt idx="7">
                  <c:v>5.6276152156288985E-2</c:v>
                </c:pt>
                <c:pt idx="8">
                  <c:v>2.1255214687929437E-2</c:v>
                </c:pt>
                <c:pt idx="9">
                  <c:v>3.0170469056883042E-2</c:v>
                </c:pt>
                <c:pt idx="10">
                  <c:v>8.008231672018512E-2</c:v>
                </c:pt>
                <c:pt idx="11">
                  <c:v>1.7875959168191458E-2</c:v>
                </c:pt>
                <c:pt idx="12">
                  <c:v>6.07831226178671E-2</c:v>
                </c:pt>
                <c:pt idx="13">
                  <c:v>3.8489951694292701E-2</c:v>
                </c:pt>
                <c:pt idx="14">
                  <c:v>8.4932834805300232E-4</c:v>
                </c:pt>
                <c:pt idx="15">
                  <c:v>8.1867410131608837E-2</c:v>
                </c:pt>
                <c:pt idx="16">
                  <c:v>6.1671290746840378E-2</c:v>
                </c:pt>
                <c:pt idx="17">
                  <c:v>8.7377099946598979E-2</c:v>
                </c:pt>
                <c:pt idx="18">
                  <c:v>5.1672369340339863E-2</c:v>
                </c:pt>
                <c:pt idx="19">
                  <c:v>8.8802598910835112E-2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50272"/>
        <c:axId val="136551808"/>
      </c:lineChart>
      <c:catAx>
        <c:axId val="1365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51808"/>
        <c:crosses val="autoZero"/>
        <c:auto val="1"/>
        <c:lblAlgn val="ctr"/>
        <c:lblOffset val="100"/>
        <c:noMultiLvlLbl val="0"/>
      </c:catAx>
      <c:valAx>
        <c:axId val="1365518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65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СЛЧИС()*50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'4.1'!$C$8:$C$27</c:f>
              <c:numCache>
                <c:formatCode>0.000</c:formatCode>
                <c:ptCount val="20"/>
                <c:pt idx="0">
                  <c:v>12.181692079130812</c:v>
                </c:pt>
                <c:pt idx="1">
                  <c:v>4.7529453547952407</c:v>
                </c:pt>
                <c:pt idx="2">
                  <c:v>6.3762228888077921</c:v>
                </c:pt>
                <c:pt idx="3">
                  <c:v>17.849354148235534</c:v>
                </c:pt>
                <c:pt idx="4">
                  <c:v>25.31396560491272</c:v>
                </c:pt>
                <c:pt idx="5">
                  <c:v>0.45787761638647617</c:v>
                </c:pt>
                <c:pt idx="6">
                  <c:v>22.824757558938312</c:v>
                </c:pt>
                <c:pt idx="7">
                  <c:v>14.033251890016196</c:v>
                </c:pt>
                <c:pt idx="8">
                  <c:v>47.468033993439356</c:v>
                </c:pt>
                <c:pt idx="9">
                  <c:v>12.136370667479362</c:v>
                </c:pt>
                <c:pt idx="10">
                  <c:v>15.120376248877704</c:v>
                </c:pt>
                <c:pt idx="11">
                  <c:v>1.1386355935504577</c:v>
                </c:pt>
                <c:pt idx="12">
                  <c:v>11.676445725956558</c:v>
                </c:pt>
                <c:pt idx="13">
                  <c:v>34.306294783976554</c:v>
                </c:pt>
                <c:pt idx="14">
                  <c:v>48.346595758204394</c:v>
                </c:pt>
                <c:pt idx="15">
                  <c:v>21.976124030976369</c:v>
                </c:pt>
                <c:pt idx="16">
                  <c:v>27.679010028232305</c:v>
                </c:pt>
                <c:pt idx="17">
                  <c:v>29.512031415442628</c:v>
                </c:pt>
                <c:pt idx="18">
                  <c:v>2.0220463744145101</c:v>
                </c:pt>
                <c:pt idx="19">
                  <c:v>27.959348291673809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4016"/>
        <c:axId val="210384000"/>
      </c:lineChart>
      <c:catAx>
        <c:axId val="2103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4000"/>
        <c:crosses val="autoZero"/>
        <c:auto val="1"/>
        <c:lblAlgn val="ctr"/>
        <c:lblOffset val="100"/>
        <c:noMultiLvlLbl val="0"/>
      </c:catAx>
      <c:valAx>
        <c:axId val="2103840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03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7+СЛЧИС()*12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'4.1'!$F$8:$F$27</c:f>
              <c:numCache>
                <c:formatCode>0.000</c:formatCode>
                <c:ptCount val="20"/>
                <c:pt idx="0">
                  <c:v>17.449394139877128</c:v>
                </c:pt>
                <c:pt idx="1">
                  <c:v>12.892882183451608</c:v>
                </c:pt>
                <c:pt idx="2">
                  <c:v>12.04875580652168</c:v>
                </c:pt>
                <c:pt idx="3">
                  <c:v>11.033028917094926</c:v>
                </c:pt>
                <c:pt idx="4">
                  <c:v>9.3707713632882328</c:v>
                </c:pt>
                <c:pt idx="5">
                  <c:v>14.674742700104593</c:v>
                </c:pt>
                <c:pt idx="6">
                  <c:v>10.176353056134495</c:v>
                </c:pt>
                <c:pt idx="7">
                  <c:v>15.5046395080495</c:v>
                </c:pt>
                <c:pt idx="8">
                  <c:v>10.434715410521942</c:v>
                </c:pt>
                <c:pt idx="9">
                  <c:v>12.654480233615782</c:v>
                </c:pt>
                <c:pt idx="10">
                  <c:v>7.0824822499856328</c:v>
                </c:pt>
                <c:pt idx="11">
                  <c:v>17.899030916205106</c:v>
                </c:pt>
                <c:pt idx="12">
                  <c:v>13.200788757644833</c:v>
                </c:pt>
                <c:pt idx="13">
                  <c:v>11.32506417283712</c:v>
                </c:pt>
                <c:pt idx="14">
                  <c:v>15.390990476270593</c:v>
                </c:pt>
                <c:pt idx="15">
                  <c:v>17.690244800563796</c:v>
                </c:pt>
                <c:pt idx="16">
                  <c:v>11.600668984109049</c:v>
                </c:pt>
                <c:pt idx="17">
                  <c:v>13.757205618119396</c:v>
                </c:pt>
                <c:pt idx="18">
                  <c:v>7.4801124653507101</c:v>
                </c:pt>
                <c:pt idx="19">
                  <c:v>10.834805802297701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6016"/>
        <c:axId val="210416000"/>
      </c:lineChart>
      <c:catAx>
        <c:axId val="2104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6000"/>
        <c:crosses val="autoZero"/>
        <c:auto val="1"/>
        <c:lblAlgn val="ctr"/>
        <c:lblOffset val="100"/>
        <c:noMultiLvlLbl val="0"/>
      </c:catAx>
      <c:valAx>
        <c:axId val="2104160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04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квантилей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'4.2'!$R$9:$R$15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'4.2'!$Q$9:$Q$15</c:f>
              <c:numCache>
                <c:formatCode>General</c:formatCode>
                <c:ptCount val="7"/>
                <c:pt idx="0">
                  <c:v>0.2</c:v>
                </c:pt>
                <c:pt idx="1">
                  <c:v>1.1000000000000001</c:v>
                </c:pt>
                <c:pt idx="2">
                  <c:v>2</c:v>
                </c:pt>
                <c:pt idx="3" formatCode="0.00">
                  <c:v>3.3</c:v>
                </c:pt>
                <c:pt idx="4">
                  <c:v>4.5</c:v>
                </c:pt>
                <c:pt idx="5" formatCode="0.00">
                  <c:v>5.4</c:v>
                </c:pt>
                <c:pt idx="6" formatCode="0.00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88768"/>
        <c:axId val="136690688"/>
      </c:lineChart>
      <c:catAx>
        <c:axId val="1366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Гамма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90688"/>
        <c:crosses val="autoZero"/>
        <c:auto val="1"/>
        <c:lblAlgn val="ctr"/>
        <c:lblOffset val="100"/>
        <c:noMultiLvlLbl val="0"/>
      </c:catAx>
      <c:valAx>
        <c:axId val="1366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Содержание</a:t>
                </a:r>
                <a:r>
                  <a:rPr lang="ru-RU" baseline="0"/>
                  <a:t> гумуса, %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8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квантилей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'4.2'!$R$9:$R$15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'4.2'!$U$78:$U$84</c:f>
              <c:numCache>
                <c:formatCode>General</c:formatCode>
                <c:ptCount val="7"/>
                <c:pt idx="0" formatCode="0.00">
                  <c:v>0.2</c:v>
                </c:pt>
                <c:pt idx="1">
                  <c:v>1.2</c:v>
                </c:pt>
                <c:pt idx="2">
                  <c:v>2.2749999999999999</c:v>
                </c:pt>
                <c:pt idx="3">
                  <c:v>3.4</c:v>
                </c:pt>
                <c:pt idx="4">
                  <c:v>4.5250000000000004</c:v>
                </c:pt>
                <c:pt idx="5">
                  <c:v>5.2100000000000009</c:v>
                </c:pt>
                <c:pt idx="6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1312"/>
        <c:axId val="42964096"/>
      </c:lineChart>
      <c:catAx>
        <c:axId val="1364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Гамма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64096"/>
        <c:crosses val="autoZero"/>
        <c:auto val="1"/>
        <c:lblAlgn val="ctr"/>
        <c:lblOffset val="100"/>
        <c:noMultiLvlLbl val="0"/>
      </c:catAx>
      <c:valAx>
        <c:axId val="4296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Содержание</a:t>
                </a:r>
                <a:r>
                  <a:rPr lang="ru-RU" baseline="0"/>
                  <a:t> гумуса, %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64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68789</xdr:colOff>
      <xdr:row>5</xdr:row>
      <xdr:rowOff>173568</xdr:rowOff>
    </xdr:from>
    <xdr:to>
      <xdr:col>15</xdr:col>
      <xdr:colOff>116416</xdr:colOff>
      <xdr:row>14</xdr:row>
      <xdr:rowOff>137583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74083</xdr:rowOff>
    </xdr:from>
    <xdr:to>
      <xdr:col>15</xdr:col>
      <xdr:colOff>111127</xdr:colOff>
      <xdr:row>24</xdr:row>
      <xdr:rowOff>59265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264582</xdr:colOff>
      <xdr:row>15</xdr:row>
      <xdr:rowOff>95251</xdr:rowOff>
    </xdr:from>
    <xdr:to>
      <xdr:col>24</xdr:col>
      <xdr:colOff>312209</xdr:colOff>
      <xdr:row>24</xdr:row>
      <xdr:rowOff>80433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211666</xdr:colOff>
      <xdr:row>5</xdr:row>
      <xdr:rowOff>169333</xdr:rowOff>
    </xdr:from>
    <xdr:to>
      <xdr:col>24</xdr:col>
      <xdr:colOff>259293</xdr:colOff>
      <xdr:row>14</xdr:row>
      <xdr:rowOff>133348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52917</xdr:colOff>
      <xdr:row>24</xdr:row>
      <xdr:rowOff>148167</xdr:rowOff>
    </xdr:from>
    <xdr:to>
      <xdr:col>15</xdr:col>
      <xdr:colOff>100544</xdr:colOff>
      <xdr:row>33</xdr:row>
      <xdr:rowOff>16932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6</xdr:row>
      <xdr:rowOff>4762</xdr:rowOff>
    </xdr:from>
    <xdr:to>
      <xdr:col>23</xdr:col>
      <xdr:colOff>95250</xdr:colOff>
      <xdr:row>20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22</xdr:col>
      <xdr:colOff>818031</xdr:colOff>
      <xdr:row>96</xdr:row>
      <xdr:rowOff>100854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90" zoomScaleNormal="90" workbookViewId="0">
      <selection activeCell="D42" sqref="D42:M42"/>
    </sheetView>
  </sheetViews>
  <sheetFormatPr defaultColWidth="9.140625" defaultRowHeight="15" x14ac:dyDescent="0.25"/>
  <cols>
    <col min="1" max="1" width="9.140625" style="1"/>
    <col min="2" max="2" width="12" style="1" customWidth="1"/>
    <col min="3" max="3" width="12.140625" style="1" customWidth="1"/>
    <col min="4" max="4" width="12.42578125" style="1" customWidth="1"/>
    <col min="5" max="5" width="11.5703125" style="1" customWidth="1"/>
    <col min="6" max="6" width="13.85546875" style="1" customWidth="1"/>
    <col min="7" max="16384" width="9.140625" style="1"/>
  </cols>
  <sheetData>
    <row r="1" spans="1:20" s="18" customFormat="1" ht="15.75" x14ac:dyDescent="0.25">
      <c r="A1" s="17" t="s">
        <v>122</v>
      </c>
      <c r="B1" s="17"/>
      <c r="C1" s="17"/>
      <c r="D1" s="17"/>
      <c r="E1" s="17"/>
      <c r="F1" s="17" t="s">
        <v>123</v>
      </c>
      <c r="G1" s="17"/>
      <c r="H1" s="17"/>
      <c r="I1" s="17"/>
      <c r="J1" s="17"/>
      <c r="K1" s="17"/>
      <c r="O1" s="19"/>
      <c r="S1" s="20"/>
      <c r="T1" s="19"/>
    </row>
    <row r="2" spans="1:20" s="16" customFormat="1" ht="15.75" x14ac:dyDescent="0.25">
      <c r="A2" s="21" t="s">
        <v>116</v>
      </c>
    </row>
    <row r="3" spans="1:20" s="16" customFormat="1" ht="15.75" x14ac:dyDescent="0.25">
      <c r="A3" s="22" t="s">
        <v>39</v>
      </c>
    </row>
    <row r="4" spans="1:20" s="16" customFormat="1" ht="15.6" x14ac:dyDescent="0.35">
      <c r="A4" s="21"/>
    </row>
    <row r="5" spans="1:20" s="16" customFormat="1" ht="30" customHeight="1" x14ac:dyDescent="0.25">
      <c r="A5" s="21" t="s">
        <v>40</v>
      </c>
      <c r="E5" s="142" t="s">
        <v>124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</row>
    <row r="7" spans="1:20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</row>
    <row r="8" spans="1:20" ht="14.45" x14ac:dyDescent="0.35">
      <c r="B8" s="2">
        <f ca="1">RAND()</f>
        <v>0.89991000444989111</v>
      </c>
      <c r="C8" s="2">
        <f ca="1">RAND()*50</f>
        <v>12.181692079130812</v>
      </c>
      <c r="D8" s="2">
        <f ca="1">RAND()*12</f>
        <v>8.0428881624490565</v>
      </c>
      <c r="E8" s="2">
        <f ca="1">RAND()/10</f>
        <v>2.6352129346214559E-2</v>
      </c>
      <c r="F8" s="2">
        <f ca="1">7+RAND()*12</f>
        <v>17.449394139877128</v>
      </c>
    </row>
    <row r="9" spans="1:20" ht="14.45" x14ac:dyDescent="0.35">
      <c r="B9" s="2">
        <f t="shared" ref="B9:B27" ca="1" si="0">RAND()</f>
        <v>0.57669061738316985</v>
      </c>
      <c r="C9" s="2">
        <f t="shared" ref="C9:C27" ca="1" si="1">RAND()*50</f>
        <v>4.7529453547952407</v>
      </c>
      <c r="D9" s="2">
        <f t="shared" ref="D9:D27" ca="1" si="2">RAND()*12</f>
        <v>3.551160445151909</v>
      </c>
      <c r="E9" s="2">
        <f t="shared" ref="E9:E27" ca="1" si="3">RAND()/10</f>
        <v>2.6720410594126231E-2</v>
      </c>
      <c r="F9" s="2">
        <f t="shared" ref="F9:F27" ca="1" si="4">7+RAND()*12</f>
        <v>12.892882183451608</v>
      </c>
    </row>
    <row r="10" spans="1:20" ht="14.45" x14ac:dyDescent="0.35">
      <c r="B10" s="2">
        <f t="shared" ca="1" si="0"/>
        <v>0.46271855468910739</v>
      </c>
      <c r="C10" s="2">
        <f t="shared" ca="1" si="1"/>
        <v>6.3762228888077921</v>
      </c>
      <c r="D10" s="2">
        <f t="shared" ca="1" si="2"/>
        <v>9.9080533200928826</v>
      </c>
      <c r="E10" s="2">
        <f t="shared" ca="1" si="3"/>
        <v>1.8844341497809579E-2</v>
      </c>
      <c r="F10" s="2">
        <f t="shared" ca="1" si="4"/>
        <v>12.04875580652168</v>
      </c>
    </row>
    <row r="11" spans="1:20" ht="14.45" x14ac:dyDescent="0.35">
      <c r="B11" s="2">
        <f t="shared" ca="1" si="0"/>
        <v>0.10181792420196167</v>
      </c>
      <c r="C11" s="2">
        <f t="shared" ca="1" si="1"/>
        <v>17.849354148235534</v>
      </c>
      <c r="D11" s="2">
        <f t="shared" ca="1" si="2"/>
        <v>6.6619746615934847</v>
      </c>
      <c r="E11" s="2">
        <f t="shared" ca="1" si="3"/>
        <v>2.8098842626379284E-2</v>
      </c>
      <c r="F11" s="2">
        <f t="shared" ca="1" si="4"/>
        <v>11.033028917094926</v>
      </c>
    </row>
    <row r="12" spans="1:20" ht="14.45" x14ac:dyDescent="0.35">
      <c r="B12" s="2">
        <f t="shared" ca="1" si="0"/>
        <v>3.192952747817368E-2</v>
      </c>
      <c r="C12" s="2">
        <f t="shared" ca="1" si="1"/>
        <v>25.31396560491272</v>
      </c>
      <c r="D12" s="2">
        <f t="shared" ca="1" si="2"/>
        <v>10.702731700672425</v>
      </c>
      <c r="E12" s="2">
        <f t="shared" ca="1" si="3"/>
        <v>8.6279387393223231E-2</v>
      </c>
      <c r="F12" s="2">
        <f t="shared" ca="1" si="4"/>
        <v>9.3707713632882328</v>
      </c>
    </row>
    <row r="13" spans="1:20" ht="14.45" x14ac:dyDescent="0.35">
      <c r="B13" s="2">
        <f t="shared" ca="1" si="0"/>
        <v>0.96249630342295556</v>
      </c>
      <c r="C13" s="2">
        <f t="shared" ca="1" si="1"/>
        <v>0.45787761638647617</v>
      </c>
      <c r="D13" s="2">
        <f t="shared" ca="1" si="2"/>
        <v>5.6125579909433672</v>
      </c>
      <c r="E13" s="2">
        <f t="shared" ca="1" si="3"/>
        <v>2.8303663974873348E-2</v>
      </c>
      <c r="F13" s="2">
        <f t="shared" ca="1" si="4"/>
        <v>14.674742700104593</v>
      </c>
    </row>
    <row r="14" spans="1:20" ht="14.45" x14ac:dyDescent="0.35">
      <c r="B14" s="2">
        <f t="shared" ca="1" si="0"/>
        <v>0.81155678470553971</v>
      </c>
      <c r="C14" s="2">
        <f t="shared" ca="1" si="1"/>
        <v>22.824757558938312</v>
      </c>
      <c r="D14" s="2">
        <f t="shared" ca="1" si="2"/>
        <v>3.9603568332093908</v>
      </c>
      <c r="E14" s="2">
        <f t="shared" ca="1" si="3"/>
        <v>2.3384560339531089E-2</v>
      </c>
      <c r="F14" s="2">
        <f t="shared" ca="1" si="4"/>
        <v>10.176353056134495</v>
      </c>
    </row>
    <row r="15" spans="1:20" ht="14.45" x14ac:dyDescent="0.35">
      <c r="B15" s="2">
        <f t="shared" ca="1" si="0"/>
        <v>0.22649854283427973</v>
      </c>
      <c r="C15" s="2">
        <f t="shared" ca="1" si="1"/>
        <v>14.033251890016196</v>
      </c>
      <c r="D15" s="2">
        <f t="shared" ca="1" si="2"/>
        <v>10.983511940474697</v>
      </c>
      <c r="E15" s="2">
        <f t="shared" ca="1" si="3"/>
        <v>5.6276152156288985E-2</v>
      </c>
      <c r="F15" s="2">
        <f t="shared" ca="1" si="4"/>
        <v>15.5046395080495</v>
      </c>
    </row>
    <row r="16" spans="1:20" ht="14.45" x14ac:dyDescent="0.35">
      <c r="B16" s="2">
        <f t="shared" ca="1" si="0"/>
        <v>0.44461785729194414</v>
      </c>
      <c r="C16" s="2">
        <f t="shared" ca="1" si="1"/>
        <v>47.468033993439356</v>
      </c>
      <c r="D16" s="2">
        <f t="shared" ca="1" si="2"/>
        <v>3.2712203427882627</v>
      </c>
      <c r="E16" s="2">
        <f t="shared" ca="1" si="3"/>
        <v>2.1255214687929437E-2</v>
      </c>
      <c r="F16" s="2">
        <f t="shared" ca="1" si="4"/>
        <v>10.434715410521942</v>
      </c>
    </row>
    <row r="17" spans="1:6" ht="14.45" x14ac:dyDescent="0.35">
      <c r="B17" s="2">
        <f t="shared" ca="1" si="0"/>
        <v>0.62054722614934943</v>
      </c>
      <c r="C17" s="2">
        <f t="shared" ca="1" si="1"/>
        <v>12.136370667479362</v>
      </c>
      <c r="D17" s="2">
        <f t="shared" ca="1" si="2"/>
        <v>0.26830982462555752</v>
      </c>
      <c r="E17" s="2">
        <f t="shared" ca="1" si="3"/>
        <v>3.0170469056883042E-2</v>
      </c>
      <c r="F17" s="2">
        <f t="shared" ca="1" si="4"/>
        <v>12.654480233615782</v>
      </c>
    </row>
    <row r="18" spans="1:6" ht="14.45" x14ac:dyDescent="0.35">
      <c r="B18" s="2">
        <f t="shared" ca="1" si="0"/>
        <v>0.93869512832849855</v>
      </c>
      <c r="C18" s="2">
        <f t="shared" ca="1" si="1"/>
        <v>15.120376248877704</v>
      </c>
      <c r="D18" s="2">
        <f t="shared" ca="1" si="2"/>
        <v>4.1559091285832999</v>
      </c>
      <c r="E18" s="2">
        <f t="shared" ca="1" si="3"/>
        <v>8.008231672018512E-2</v>
      </c>
      <c r="F18" s="2">
        <f t="shared" ca="1" si="4"/>
        <v>7.0824822499856328</v>
      </c>
    </row>
    <row r="19" spans="1:6" ht="14.45" x14ac:dyDescent="0.35">
      <c r="B19" s="2">
        <f t="shared" ca="1" si="0"/>
        <v>0.87718423720868144</v>
      </c>
      <c r="C19" s="2">
        <f t="shared" ca="1" si="1"/>
        <v>1.1386355935504577</v>
      </c>
      <c r="D19" s="2">
        <f t="shared" ca="1" si="2"/>
        <v>0.8760307160774663</v>
      </c>
      <c r="E19" s="2">
        <f t="shared" ca="1" si="3"/>
        <v>1.7875959168191458E-2</v>
      </c>
      <c r="F19" s="2">
        <f t="shared" ca="1" si="4"/>
        <v>17.899030916205106</v>
      </c>
    </row>
    <row r="20" spans="1:6" ht="14.45" x14ac:dyDescent="0.35">
      <c r="B20" s="2">
        <f t="shared" ca="1" si="0"/>
        <v>0.36839129576747731</v>
      </c>
      <c r="C20" s="2">
        <f t="shared" ca="1" si="1"/>
        <v>11.676445725956558</v>
      </c>
      <c r="D20" s="2">
        <f t="shared" ca="1" si="2"/>
        <v>4.5793906391396284</v>
      </c>
      <c r="E20" s="2">
        <f t="shared" ca="1" si="3"/>
        <v>6.07831226178671E-2</v>
      </c>
      <c r="F20" s="2">
        <f t="shared" ca="1" si="4"/>
        <v>13.200788757644833</v>
      </c>
    </row>
    <row r="21" spans="1:6" ht="14.45" x14ac:dyDescent="0.35">
      <c r="B21" s="2">
        <f t="shared" ca="1" si="0"/>
        <v>0.52941449785985795</v>
      </c>
      <c r="C21" s="2">
        <f t="shared" ca="1" si="1"/>
        <v>34.306294783976554</v>
      </c>
      <c r="D21" s="2">
        <f t="shared" ca="1" si="2"/>
        <v>5.108116764395624</v>
      </c>
      <c r="E21" s="2">
        <f t="shared" ca="1" si="3"/>
        <v>3.8489951694292701E-2</v>
      </c>
      <c r="F21" s="2">
        <f t="shared" ca="1" si="4"/>
        <v>11.32506417283712</v>
      </c>
    </row>
    <row r="22" spans="1:6" ht="14.45" x14ac:dyDescent="0.35">
      <c r="B22" s="2">
        <f t="shared" ca="1" si="0"/>
        <v>0.72140219524145111</v>
      </c>
      <c r="C22" s="2">
        <f t="shared" ca="1" si="1"/>
        <v>48.346595758204394</v>
      </c>
      <c r="D22" s="2">
        <f t="shared" ca="1" si="2"/>
        <v>0.44571334901319437</v>
      </c>
      <c r="E22" s="2">
        <f t="shared" ca="1" si="3"/>
        <v>8.4932834805300232E-4</v>
      </c>
      <c r="F22" s="2">
        <f t="shared" ca="1" si="4"/>
        <v>15.390990476270593</v>
      </c>
    </row>
    <row r="23" spans="1:6" ht="14.45" x14ac:dyDescent="0.35">
      <c r="B23" s="2">
        <f t="shared" ca="1" si="0"/>
        <v>0.24385210770062915</v>
      </c>
      <c r="C23" s="2">
        <f t="shared" ca="1" si="1"/>
        <v>21.976124030976369</v>
      </c>
      <c r="D23" s="2">
        <f t="shared" ca="1" si="2"/>
        <v>2.1995991602364935</v>
      </c>
      <c r="E23" s="2">
        <f t="shared" ca="1" si="3"/>
        <v>8.1867410131608837E-2</v>
      </c>
      <c r="F23" s="2">
        <f t="shared" ca="1" si="4"/>
        <v>17.690244800563796</v>
      </c>
    </row>
    <row r="24" spans="1:6" ht="14.45" x14ac:dyDescent="0.35">
      <c r="B24" s="2">
        <f t="shared" ca="1" si="0"/>
        <v>2.0840685997615238E-2</v>
      </c>
      <c r="C24" s="2">
        <f t="shared" ca="1" si="1"/>
        <v>27.679010028232305</v>
      </c>
      <c r="D24" s="2">
        <f t="shared" ca="1" si="2"/>
        <v>7.6129886923302195</v>
      </c>
      <c r="E24" s="2">
        <f t="shared" ca="1" si="3"/>
        <v>6.1671290746840378E-2</v>
      </c>
      <c r="F24" s="2">
        <f t="shared" ca="1" si="4"/>
        <v>11.600668984109049</v>
      </c>
    </row>
    <row r="25" spans="1:6" ht="14.45" x14ac:dyDescent="0.35">
      <c r="B25" s="2">
        <f t="shared" ca="1" si="0"/>
        <v>7.8220089479253185E-2</v>
      </c>
      <c r="C25" s="2">
        <f t="shared" ca="1" si="1"/>
        <v>29.512031415442628</v>
      </c>
      <c r="D25" s="2">
        <f t="shared" ca="1" si="2"/>
        <v>0.51078740817502633</v>
      </c>
      <c r="E25" s="2">
        <f t="shared" ca="1" si="3"/>
        <v>8.7377099946598979E-2</v>
      </c>
      <c r="F25" s="2">
        <f t="shared" ca="1" si="4"/>
        <v>13.757205618119396</v>
      </c>
    </row>
    <row r="26" spans="1:6" ht="14.45" x14ac:dyDescent="0.35">
      <c r="B26" s="2">
        <f t="shared" ca="1" si="0"/>
        <v>0.4385724074414471</v>
      </c>
      <c r="C26" s="2">
        <f t="shared" ca="1" si="1"/>
        <v>2.0220463744145101</v>
      </c>
      <c r="D26" s="2">
        <f t="shared" ca="1" si="2"/>
        <v>1.5541618052110704</v>
      </c>
      <c r="E26" s="2">
        <f t="shared" ca="1" si="3"/>
        <v>5.1672369340339863E-2</v>
      </c>
      <c r="F26" s="2">
        <f t="shared" ca="1" si="4"/>
        <v>7.4801124653507101</v>
      </c>
    </row>
    <row r="27" spans="1:6" ht="14.45" x14ac:dyDescent="0.35">
      <c r="B27" s="2">
        <f t="shared" ca="1" si="0"/>
        <v>0.57463645378719574</v>
      </c>
      <c r="C27" s="2">
        <f t="shared" ca="1" si="1"/>
        <v>27.959348291673809</v>
      </c>
      <c r="D27" s="2">
        <f t="shared" ca="1" si="2"/>
        <v>5.6171575774249352</v>
      </c>
      <c r="E27" s="2">
        <f t="shared" ca="1" si="3"/>
        <v>8.8802598910835112E-2</v>
      </c>
      <c r="F27" s="2">
        <f t="shared" ca="1" si="4"/>
        <v>10.834805802297701</v>
      </c>
    </row>
    <row r="28" spans="1:6" ht="15.75" x14ac:dyDescent="0.25">
      <c r="A28" s="23"/>
      <c r="B28" s="145" t="s">
        <v>41</v>
      </c>
      <c r="C28" s="146"/>
      <c r="D28" s="146"/>
      <c r="E28" s="146"/>
      <c r="F28" s="147"/>
    </row>
    <row r="29" spans="1:6" ht="15.75" x14ac:dyDescent="0.25">
      <c r="A29" s="24" t="s">
        <v>42</v>
      </c>
      <c r="B29" s="24">
        <v>0</v>
      </c>
      <c r="C29" s="24">
        <v>0</v>
      </c>
      <c r="D29" s="24">
        <v>0</v>
      </c>
      <c r="E29" s="24">
        <v>0</v>
      </c>
      <c r="F29" s="24">
        <v>7</v>
      </c>
    </row>
    <row r="30" spans="1:6" ht="15.75" x14ac:dyDescent="0.25">
      <c r="A30" s="24" t="s">
        <v>43</v>
      </c>
      <c r="B30" s="24">
        <v>1</v>
      </c>
      <c r="C30" s="24">
        <v>50</v>
      </c>
      <c r="D30" s="24">
        <v>12</v>
      </c>
      <c r="E30" s="24">
        <v>0.1</v>
      </c>
      <c r="F30" s="24">
        <v>19</v>
      </c>
    </row>
    <row r="31" spans="1:6" ht="15.6" x14ac:dyDescent="0.35">
      <c r="A31" s="23"/>
      <c r="B31" s="23"/>
      <c r="C31" s="23"/>
      <c r="D31" s="23"/>
      <c r="E31" s="23"/>
      <c r="F31" s="23"/>
    </row>
    <row r="32" spans="1:6" ht="15.75" x14ac:dyDescent="0.25">
      <c r="A32" s="149" t="s">
        <v>49</v>
      </c>
      <c r="B32" s="149"/>
      <c r="C32" s="149" t="s">
        <v>50</v>
      </c>
      <c r="D32" s="149"/>
      <c r="E32" s="24" t="s">
        <v>42</v>
      </c>
      <c r="F32" s="24" t="s">
        <v>48</v>
      </c>
    </row>
    <row r="33" spans="1:13" ht="15.75" x14ac:dyDescent="0.25">
      <c r="A33" s="148" t="s">
        <v>44</v>
      </c>
      <c r="B33" s="148"/>
      <c r="C33" s="148" t="s">
        <v>125</v>
      </c>
      <c r="D33" s="148"/>
      <c r="E33" s="24">
        <v>0</v>
      </c>
      <c r="F33" s="24">
        <v>12</v>
      </c>
    </row>
    <row r="34" spans="1:13" ht="15.75" x14ac:dyDescent="0.25">
      <c r="A34" s="150" t="s">
        <v>45</v>
      </c>
      <c r="B34" s="151"/>
      <c r="C34" s="150" t="s">
        <v>126</v>
      </c>
      <c r="D34" s="151"/>
      <c r="E34" s="24">
        <v>0</v>
      </c>
      <c r="F34" s="24">
        <v>16</v>
      </c>
    </row>
    <row r="35" spans="1:13" ht="15.75" x14ac:dyDescent="0.25">
      <c r="A35" s="150" t="s">
        <v>46</v>
      </c>
      <c r="B35" s="151"/>
      <c r="C35" s="150" t="s">
        <v>127</v>
      </c>
      <c r="D35" s="151"/>
      <c r="E35" s="24">
        <v>0</v>
      </c>
      <c r="F35" s="65">
        <f>1/12</f>
        <v>8.3333333333333329E-2</v>
      </c>
    </row>
    <row r="36" spans="1:13" ht="15.75" x14ac:dyDescent="0.25">
      <c r="A36" s="25" t="s">
        <v>47</v>
      </c>
      <c r="B36" s="24"/>
      <c r="C36" s="25" t="s">
        <v>128</v>
      </c>
      <c r="D36" s="24"/>
      <c r="E36" s="24">
        <v>12</v>
      </c>
      <c r="F36" s="24">
        <v>23</v>
      </c>
    </row>
    <row r="37" spans="1:13" ht="14.45" x14ac:dyDescent="0.35">
      <c r="C37" s="14"/>
      <c r="D37" s="14"/>
      <c r="E37" s="14"/>
      <c r="F37" s="14"/>
    </row>
    <row r="38" spans="1:13" ht="14.45" x14ac:dyDescent="0.35">
      <c r="C38" s="14"/>
      <c r="D38" s="14"/>
      <c r="E38" s="14"/>
      <c r="F38" s="14"/>
    </row>
    <row r="39" spans="1:13" x14ac:dyDescent="0.25">
      <c r="C39" s="140" t="s">
        <v>5</v>
      </c>
      <c r="D39" s="141"/>
      <c r="E39" s="141"/>
      <c r="F39" s="141"/>
      <c r="G39" s="141"/>
    </row>
    <row r="41" spans="1:13" ht="14.45" x14ac:dyDescent="0.35">
      <c r="C41" s="3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</row>
    <row r="42" spans="1:13" x14ac:dyDescent="0.25">
      <c r="C42" s="3" t="s">
        <v>6</v>
      </c>
      <c r="D42" s="12">
        <f ca="1">ROUND(RAND()*999+1,0)</f>
        <v>602</v>
      </c>
      <c r="E42" s="12">
        <f t="shared" ref="E42:M42" ca="1" si="5">ROUND(RAND()*999+1,0)</f>
        <v>271</v>
      </c>
      <c r="F42" s="12">
        <f t="shared" ca="1" si="5"/>
        <v>768</v>
      </c>
      <c r="G42" s="12">
        <f t="shared" ca="1" si="5"/>
        <v>908</v>
      </c>
      <c r="H42" s="12">
        <f t="shared" ca="1" si="5"/>
        <v>28</v>
      </c>
      <c r="I42" s="12">
        <f t="shared" ca="1" si="5"/>
        <v>712</v>
      </c>
      <c r="J42" s="12">
        <f t="shared" ca="1" si="5"/>
        <v>123</v>
      </c>
      <c r="K42" s="12">
        <f t="shared" ca="1" si="5"/>
        <v>541</v>
      </c>
      <c r="L42" s="12">
        <f t="shared" ca="1" si="5"/>
        <v>594</v>
      </c>
      <c r="M42" s="12">
        <f t="shared" ca="1" si="5"/>
        <v>382</v>
      </c>
    </row>
  </sheetData>
  <mergeCells count="11">
    <mergeCell ref="C39:G39"/>
    <mergeCell ref="E5:S5"/>
    <mergeCell ref="B28:F28"/>
    <mergeCell ref="A33:B33"/>
    <mergeCell ref="A32:B32"/>
    <mergeCell ref="C33:D33"/>
    <mergeCell ref="C32:D32"/>
    <mergeCell ref="A34:B34"/>
    <mergeCell ref="A35:B35"/>
    <mergeCell ref="C34:D34"/>
    <mergeCell ref="C35:D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abSelected="1" topLeftCell="H76" zoomScale="85" zoomScaleNormal="85" workbookViewId="0">
      <selection activeCell="R65" sqref="R65:R71"/>
    </sheetView>
  </sheetViews>
  <sheetFormatPr defaultRowHeight="15" x14ac:dyDescent="0.25"/>
  <cols>
    <col min="1" max="1" width="9.140625" style="1"/>
    <col min="2" max="2" width="3.85546875" customWidth="1"/>
    <col min="3" max="3" width="13.42578125" customWidth="1"/>
    <col min="4" max="6" width="10.42578125" bestFit="1" customWidth="1"/>
    <col min="7" max="7" width="11" customWidth="1"/>
    <col min="8" max="8" width="9.85546875" customWidth="1"/>
    <col min="9" max="9" width="11" customWidth="1"/>
    <col min="10" max="10" width="10.85546875" customWidth="1"/>
    <col min="16" max="16" width="12.85546875" customWidth="1"/>
    <col min="17" max="17" width="11.140625" customWidth="1"/>
    <col min="19" max="19" width="14.140625" bestFit="1" customWidth="1"/>
    <col min="20" max="20" width="15.140625" customWidth="1"/>
    <col min="21" max="21" width="14.140625" bestFit="1" customWidth="1"/>
    <col min="22" max="22" width="14.85546875" customWidth="1"/>
    <col min="23" max="23" width="13.140625" customWidth="1"/>
  </cols>
  <sheetData>
    <row r="1" spans="1:29" ht="15.75" x14ac:dyDescent="0.25">
      <c r="A1" s="27">
        <v>1.7</v>
      </c>
      <c r="B1" s="17" t="s">
        <v>122</v>
      </c>
      <c r="C1" s="17"/>
      <c r="D1" s="17"/>
      <c r="F1" s="17"/>
      <c r="G1" s="17"/>
      <c r="H1" s="17"/>
      <c r="J1" s="17" t="s">
        <v>123</v>
      </c>
    </row>
    <row r="2" spans="1:29" ht="15.75" x14ac:dyDescent="0.25">
      <c r="A2" s="27">
        <v>3.9</v>
      </c>
      <c r="B2" s="21" t="s">
        <v>117</v>
      </c>
      <c r="C2" s="16"/>
      <c r="D2" s="26" t="s">
        <v>51</v>
      </c>
      <c r="E2" s="16"/>
      <c r="F2" s="16"/>
      <c r="G2" s="16"/>
      <c r="H2" s="16"/>
    </row>
    <row r="3" spans="1:29" ht="15.75" x14ac:dyDescent="0.25">
      <c r="A3" s="27">
        <v>3.7</v>
      </c>
      <c r="B3" s="22" t="s">
        <v>52</v>
      </c>
      <c r="C3" s="16"/>
      <c r="D3" s="16"/>
      <c r="E3" s="16"/>
      <c r="F3" s="16"/>
      <c r="G3" s="16"/>
      <c r="H3" s="16"/>
    </row>
    <row r="4" spans="1:29" ht="15.75" x14ac:dyDescent="0.25">
      <c r="A4" s="27">
        <v>2.6</v>
      </c>
      <c r="B4" s="22" t="s">
        <v>53</v>
      </c>
    </row>
    <row r="5" spans="1:29" ht="14.45" customHeight="1" x14ac:dyDescent="0.25">
      <c r="A5" s="27">
        <v>3.4</v>
      </c>
    </row>
    <row r="6" spans="1:29" ht="14.45" customHeight="1" thickBot="1" x14ac:dyDescent="0.3">
      <c r="A6" s="27">
        <v>1.7</v>
      </c>
      <c r="C6" t="s">
        <v>87</v>
      </c>
    </row>
    <row r="7" spans="1:29" ht="15" customHeight="1" x14ac:dyDescent="0.25">
      <c r="A7" s="27">
        <v>3.4</v>
      </c>
      <c r="C7" s="164" t="s">
        <v>129</v>
      </c>
      <c r="D7" s="165"/>
      <c r="E7" s="165"/>
      <c r="F7" s="165"/>
      <c r="G7" s="165"/>
      <c r="H7" s="166"/>
      <c r="K7" s="21" t="s">
        <v>54</v>
      </c>
      <c r="T7" t="s">
        <v>88</v>
      </c>
    </row>
    <row r="8" spans="1:29" ht="15.6" customHeight="1" thickBot="1" x14ac:dyDescent="0.3">
      <c r="A8" s="27">
        <v>3.8</v>
      </c>
      <c r="C8" s="167"/>
      <c r="D8" s="168"/>
      <c r="E8" s="168"/>
      <c r="F8" s="168"/>
      <c r="G8" s="168"/>
      <c r="H8" s="169"/>
      <c r="P8" s="33" t="s">
        <v>55</v>
      </c>
      <c r="Q8" s="32"/>
      <c r="R8" s="28" t="s">
        <v>57</v>
      </c>
      <c r="U8" s="4"/>
      <c r="V8" s="4"/>
      <c r="W8" s="4"/>
      <c r="X8" s="4"/>
      <c r="Y8" s="4"/>
    </row>
    <row r="9" spans="1:29" ht="15.6" customHeight="1" x14ac:dyDescent="0.25">
      <c r="A9" s="27">
        <v>4.7</v>
      </c>
      <c r="C9" s="167"/>
      <c r="D9" s="168"/>
      <c r="E9" s="168"/>
      <c r="F9" s="168"/>
      <c r="G9" s="168"/>
      <c r="H9" s="169"/>
      <c r="K9" s="8" t="s">
        <v>25</v>
      </c>
      <c r="L9" s="36">
        <f>AVERAGE(A:A)</f>
        <v>3.2529000000000035</v>
      </c>
      <c r="P9" s="34" t="s">
        <v>58</v>
      </c>
      <c r="Q9" s="29">
        <f>PERCENTILE(A:A,0)</f>
        <v>0.2</v>
      </c>
      <c r="R9" s="29">
        <v>0</v>
      </c>
      <c r="U9" s="4"/>
      <c r="V9" s="4"/>
      <c r="W9" s="4"/>
      <c r="X9" s="4"/>
      <c r="Y9" s="4"/>
    </row>
    <row r="10" spans="1:29" ht="15.6" customHeight="1" x14ac:dyDescent="0.25">
      <c r="A10" s="27">
        <v>1.1000000000000001</v>
      </c>
      <c r="C10" s="167"/>
      <c r="D10" s="168"/>
      <c r="E10" s="168"/>
      <c r="F10" s="168"/>
      <c r="G10" s="168"/>
      <c r="H10" s="169"/>
      <c r="K10" s="8" t="s">
        <v>29</v>
      </c>
      <c r="L10" s="37">
        <f>VAR(A:A)</f>
        <v>2.5765281181180932</v>
      </c>
      <c r="P10" s="35" t="s">
        <v>60</v>
      </c>
      <c r="Q10" s="29">
        <f>PERCENTILE(A:A,0.1)</f>
        <v>1.1000000000000001</v>
      </c>
      <c r="R10" s="30">
        <v>0.1</v>
      </c>
      <c r="U10" s="4"/>
      <c r="V10" s="4"/>
      <c r="W10" s="4"/>
      <c r="X10" s="4"/>
      <c r="Y10" s="4"/>
    </row>
    <row r="11" spans="1:29" ht="15.6" customHeight="1" x14ac:dyDescent="0.25">
      <c r="A11" s="27">
        <v>0.9</v>
      </c>
      <c r="C11" s="167"/>
      <c r="D11" s="168"/>
      <c r="E11" s="168"/>
      <c r="F11" s="168"/>
      <c r="G11" s="168"/>
      <c r="H11" s="169"/>
      <c r="K11" s="8" t="s">
        <v>27</v>
      </c>
      <c r="L11" s="38">
        <f>STDEV(A:A)</f>
        <v>1.6051567269640972</v>
      </c>
      <c r="P11" s="35" t="s">
        <v>61</v>
      </c>
      <c r="Q11" s="29">
        <f>PERCENTILE(A:A,0.25)</f>
        <v>2</v>
      </c>
      <c r="R11" s="30">
        <v>0.25</v>
      </c>
      <c r="U11" s="4"/>
      <c r="V11" s="4"/>
      <c r="W11" s="4"/>
      <c r="X11" s="4"/>
      <c r="Y11" s="4"/>
    </row>
    <row r="12" spans="1:29" ht="16.350000000000001" customHeight="1" thickBot="1" x14ac:dyDescent="0.3">
      <c r="A12" s="27">
        <v>3.4</v>
      </c>
      <c r="B12" s="1"/>
      <c r="C12" s="167"/>
      <c r="D12" s="168"/>
      <c r="E12" s="168"/>
      <c r="F12" s="168"/>
      <c r="G12" s="168"/>
      <c r="H12" s="169"/>
      <c r="K12" s="8" t="s">
        <v>28</v>
      </c>
      <c r="L12" s="39">
        <f>L11/L9</f>
        <v>0.4934540646697087</v>
      </c>
      <c r="P12" s="34" t="s">
        <v>26</v>
      </c>
      <c r="Q12" s="31">
        <f>PERCENTILE(A:A,0.5)</f>
        <v>3.3</v>
      </c>
      <c r="R12" s="30">
        <v>0.5</v>
      </c>
    </row>
    <row r="13" spans="1:29" ht="14.45" customHeight="1" x14ac:dyDescent="0.25">
      <c r="A13" s="27">
        <v>2.6</v>
      </c>
      <c r="B13" s="9"/>
      <c r="C13" s="167"/>
      <c r="D13" s="168"/>
      <c r="E13" s="168"/>
      <c r="F13" s="168"/>
      <c r="G13" s="168"/>
      <c r="H13" s="169"/>
      <c r="P13" s="35" t="s">
        <v>62</v>
      </c>
      <c r="Q13" s="29">
        <f>PERCENTILE(A:A,0.75)</f>
        <v>4.5</v>
      </c>
      <c r="R13" s="30">
        <v>0.75</v>
      </c>
      <c r="T13" s="1"/>
      <c r="U13" s="1"/>
      <c r="V13" s="1"/>
      <c r="W13" s="1"/>
      <c r="X13" s="1"/>
      <c r="Y13" s="1"/>
      <c r="Z13" s="1"/>
      <c r="AC13" s="1"/>
    </row>
    <row r="14" spans="1:29" ht="15" customHeight="1" x14ac:dyDescent="0.25">
      <c r="A14" s="27">
        <v>2.2000000000000002</v>
      </c>
      <c r="C14" s="167"/>
      <c r="D14" s="168"/>
      <c r="E14" s="168"/>
      <c r="F14" s="168"/>
      <c r="G14" s="168"/>
      <c r="H14" s="169"/>
      <c r="P14" s="35" t="s">
        <v>63</v>
      </c>
      <c r="Q14" s="31">
        <f>PERCENTILE(A:A,0.9)</f>
        <v>5.4</v>
      </c>
      <c r="R14" s="30">
        <v>0.9</v>
      </c>
      <c r="T14" s="6"/>
    </row>
    <row r="15" spans="1:29" s="95" customFormat="1" ht="15" customHeight="1" x14ac:dyDescent="0.25">
      <c r="A15" s="27">
        <v>1.1000000000000001</v>
      </c>
      <c r="C15" s="167"/>
      <c r="D15" s="168"/>
      <c r="E15" s="168"/>
      <c r="F15" s="168"/>
      <c r="G15" s="168"/>
      <c r="H15" s="169"/>
      <c r="P15" s="35" t="s">
        <v>59</v>
      </c>
      <c r="Q15" s="31">
        <f>PERCENTILE(A:A,1)</f>
        <v>7.5</v>
      </c>
      <c r="R15" s="30">
        <v>1</v>
      </c>
      <c r="T15" s="138"/>
    </row>
    <row r="16" spans="1:29" ht="16.5" thickBot="1" x14ac:dyDescent="0.3">
      <c r="A16" s="27">
        <v>3.3</v>
      </c>
      <c r="C16" s="170"/>
      <c r="D16" s="171"/>
      <c r="E16" s="171"/>
      <c r="F16" s="171"/>
      <c r="G16" s="171"/>
      <c r="H16" s="172"/>
      <c r="J16" s="21" t="s">
        <v>111</v>
      </c>
      <c r="K16" s="95"/>
      <c r="L16" s="95"/>
      <c r="M16" s="95"/>
      <c r="N16" s="95"/>
      <c r="O16" s="95"/>
      <c r="P16" s="13"/>
      <c r="Q16" s="95"/>
      <c r="R16" s="95"/>
    </row>
    <row r="17" spans="1:29" s="1" customFormat="1" ht="15.95" customHeight="1" thickBot="1" x14ac:dyDescent="0.3">
      <c r="A17" s="27">
        <v>5.3</v>
      </c>
      <c r="B17"/>
      <c r="C17" s="7"/>
      <c r="D17"/>
      <c r="E17"/>
      <c r="F17"/>
      <c r="G17"/>
      <c r="H17"/>
      <c r="I17"/>
      <c r="J17" s="102"/>
      <c r="K17" s="102"/>
      <c r="L17" s="102"/>
      <c r="M17" s="102"/>
      <c r="N17" s="102"/>
      <c r="O17" s="102"/>
      <c r="P17" s="102"/>
      <c r="Q17" s="102"/>
      <c r="R17" s="102"/>
      <c r="S17"/>
      <c r="T17"/>
      <c r="U17"/>
      <c r="V17"/>
      <c r="W17"/>
      <c r="X17"/>
      <c r="Y17"/>
      <c r="Z17"/>
      <c r="AA17"/>
      <c r="AB17"/>
      <c r="AC17"/>
    </row>
    <row r="18" spans="1:29" ht="15.75" x14ac:dyDescent="0.25">
      <c r="A18" s="27">
        <v>3</v>
      </c>
      <c r="C18" s="7"/>
      <c r="D18" s="1"/>
      <c r="E18" s="1"/>
      <c r="I18" s="1"/>
      <c r="J18" s="95"/>
      <c r="K18" s="8" t="s">
        <v>25</v>
      </c>
      <c r="L18" s="122">
        <v>3.25</v>
      </c>
      <c r="M18" s="13"/>
      <c r="N18" s="123"/>
      <c r="O18" s="123"/>
      <c r="P18" s="33" t="s">
        <v>55</v>
      </c>
      <c r="Q18" s="32"/>
      <c r="R18" s="28" t="s">
        <v>57</v>
      </c>
      <c r="S18" s="1"/>
    </row>
    <row r="19" spans="1:29" ht="15.75" x14ac:dyDescent="0.25">
      <c r="A19" s="27">
        <v>3.1</v>
      </c>
      <c r="C19" s="40" t="s">
        <v>65</v>
      </c>
      <c r="G19" t="s">
        <v>64</v>
      </c>
      <c r="H19" s="129"/>
      <c r="J19" s="95"/>
      <c r="K19" s="8" t="s">
        <v>29</v>
      </c>
      <c r="L19" s="124">
        <v>2.577</v>
      </c>
      <c r="M19" s="95"/>
      <c r="N19" s="95"/>
      <c r="O19" s="95"/>
      <c r="P19" s="34" t="s">
        <v>58</v>
      </c>
      <c r="Q19" s="125">
        <v>0.2</v>
      </c>
      <c r="R19" s="29">
        <v>0</v>
      </c>
    </row>
    <row r="20" spans="1:29" ht="15.75" x14ac:dyDescent="0.25">
      <c r="A20" s="27">
        <v>3.3</v>
      </c>
      <c r="C20" s="8"/>
      <c r="J20" s="95"/>
      <c r="K20" s="8" t="s">
        <v>27</v>
      </c>
      <c r="L20" s="126">
        <v>1.61</v>
      </c>
      <c r="M20" s="95"/>
      <c r="N20" s="95"/>
      <c r="O20" s="95"/>
      <c r="P20" s="35" t="s">
        <v>60</v>
      </c>
      <c r="Q20" s="127"/>
      <c r="R20" s="30">
        <v>0.1</v>
      </c>
    </row>
    <row r="21" spans="1:29" ht="16.5" thickBot="1" x14ac:dyDescent="0.3">
      <c r="A21" s="27">
        <v>0.3</v>
      </c>
      <c r="J21" s="95"/>
      <c r="K21" s="8" t="s">
        <v>28</v>
      </c>
      <c r="L21" s="128">
        <v>0.51</v>
      </c>
      <c r="M21" s="95"/>
      <c r="N21" s="95"/>
      <c r="O21" s="95"/>
      <c r="P21" s="35" t="s">
        <v>61</v>
      </c>
      <c r="Q21" s="127">
        <v>2</v>
      </c>
      <c r="R21" s="30">
        <v>0.25</v>
      </c>
    </row>
    <row r="22" spans="1:29" ht="15.75" x14ac:dyDescent="0.25">
      <c r="A22" s="27">
        <v>4.7</v>
      </c>
      <c r="J22" s="95"/>
      <c r="K22" s="95"/>
      <c r="L22" s="95"/>
      <c r="M22" s="95"/>
      <c r="N22" s="95"/>
      <c r="O22" s="95"/>
      <c r="P22" s="34" t="s">
        <v>26</v>
      </c>
      <c r="Q22" s="125">
        <v>3.3</v>
      </c>
      <c r="R22" s="30">
        <v>0.5</v>
      </c>
    </row>
    <row r="23" spans="1:29" ht="15.75" x14ac:dyDescent="0.25">
      <c r="A23" s="27">
        <v>1.3</v>
      </c>
      <c r="J23" s="95"/>
      <c r="K23" s="95"/>
      <c r="L23" s="95"/>
      <c r="M23" s="95"/>
      <c r="N23" s="95"/>
      <c r="O23" s="95"/>
      <c r="P23" s="35" t="s">
        <v>62</v>
      </c>
      <c r="Q23" s="127">
        <v>4.5</v>
      </c>
      <c r="R23" s="30">
        <v>0.75</v>
      </c>
    </row>
    <row r="24" spans="1:29" ht="15.75" x14ac:dyDescent="0.25">
      <c r="A24" s="27">
        <v>1.1000000000000001</v>
      </c>
      <c r="J24" s="16"/>
      <c r="K24" s="16"/>
      <c r="L24" s="16"/>
      <c r="M24" s="16"/>
      <c r="N24" s="16"/>
      <c r="O24" s="16"/>
      <c r="P24" s="35" t="s">
        <v>63</v>
      </c>
      <c r="Q24" s="125"/>
      <c r="R24" s="30">
        <v>0.9</v>
      </c>
    </row>
    <row r="25" spans="1:29" ht="15.75" x14ac:dyDescent="0.25">
      <c r="A25" s="27">
        <v>3.4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5" t="s">
        <v>59</v>
      </c>
      <c r="Q25" s="125">
        <v>7.5</v>
      </c>
      <c r="R25" s="31">
        <v>1</v>
      </c>
      <c r="S25" s="16"/>
      <c r="T25" s="16"/>
      <c r="U25" s="16"/>
      <c r="V25" s="16"/>
    </row>
    <row r="26" spans="1:29" ht="15.75" x14ac:dyDescent="0.25">
      <c r="A26" s="27">
        <v>4.5999999999999996</v>
      </c>
      <c r="C26" s="26" t="s">
        <v>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9" ht="15.6" customHeight="1" x14ac:dyDescent="0.25">
      <c r="A27" s="27">
        <v>3.8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9" ht="15.6" customHeight="1" x14ac:dyDescent="0.25">
      <c r="A28" s="27">
        <v>4.4000000000000004</v>
      </c>
      <c r="C28" s="41"/>
      <c r="D28" s="41">
        <v>1</v>
      </c>
      <c r="E28" s="41">
        <v>2</v>
      </c>
      <c r="F28" s="41">
        <v>3</v>
      </c>
      <c r="G28" s="41">
        <v>4</v>
      </c>
      <c r="H28" s="41">
        <v>5</v>
      </c>
      <c r="I28" s="41">
        <v>6</v>
      </c>
      <c r="J28" s="41">
        <v>7</v>
      </c>
      <c r="K28" s="41">
        <v>8</v>
      </c>
      <c r="L28" s="41">
        <v>9</v>
      </c>
      <c r="M28" s="41">
        <v>10</v>
      </c>
      <c r="N28" s="16"/>
      <c r="O28" s="16"/>
      <c r="P28" s="16"/>
      <c r="Q28" s="16"/>
      <c r="R28" s="16"/>
      <c r="S28" s="16"/>
      <c r="T28" s="16"/>
      <c r="U28" s="16"/>
      <c r="V28" s="16"/>
    </row>
    <row r="29" spans="1:29" ht="15.75" x14ac:dyDescent="0.25">
      <c r="A29" s="27">
        <v>5</v>
      </c>
      <c r="C29" s="41" t="s">
        <v>8</v>
      </c>
      <c r="D29" s="12">
        <v>129</v>
      </c>
      <c r="E29" s="12">
        <v>207</v>
      </c>
      <c r="F29" s="12">
        <v>371</v>
      </c>
      <c r="G29" s="12">
        <v>330</v>
      </c>
      <c r="H29" s="12">
        <v>780</v>
      </c>
      <c r="I29" s="12">
        <v>916</v>
      </c>
      <c r="J29" s="12">
        <v>54</v>
      </c>
      <c r="K29" s="12">
        <v>266</v>
      </c>
      <c r="L29" s="12">
        <v>775</v>
      </c>
      <c r="M29" s="12">
        <v>541</v>
      </c>
      <c r="N29" s="16"/>
      <c r="O29" s="16"/>
      <c r="P29" s="43"/>
      <c r="Q29" s="43"/>
      <c r="R29" s="43"/>
      <c r="S29" s="43"/>
      <c r="T29" s="16"/>
      <c r="U29" s="16"/>
      <c r="V29" s="16"/>
    </row>
    <row r="30" spans="1:29" ht="15.75" x14ac:dyDescent="0.25">
      <c r="A30" s="27">
        <v>1.2</v>
      </c>
      <c r="C30" s="41" t="s">
        <v>9</v>
      </c>
      <c r="D30" s="12">
        <v>198</v>
      </c>
      <c r="E30" s="12">
        <v>133</v>
      </c>
      <c r="F30" s="12">
        <v>677</v>
      </c>
      <c r="G30" s="12">
        <v>626</v>
      </c>
      <c r="H30" s="12">
        <v>760</v>
      </c>
      <c r="I30" s="12">
        <v>442</v>
      </c>
      <c r="J30" s="12">
        <v>555</v>
      </c>
      <c r="K30" s="12">
        <v>881</v>
      </c>
      <c r="L30" s="12">
        <v>357</v>
      </c>
      <c r="M30" s="12">
        <v>752</v>
      </c>
      <c r="N30" s="16"/>
      <c r="O30" s="16"/>
      <c r="P30" s="43"/>
      <c r="Q30" s="43"/>
      <c r="R30" s="43"/>
      <c r="S30" s="43"/>
      <c r="T30" s="16"/>
      <c r="U30" s="16"/>
      <c r="V30" s="16"/>
    </row>
    <row r="31" spans="1:29" ht="15.75" x14ac:dyDescent="0.25">
      <c r="A31" s="27">
        <v>3.5</v>
      </c>
      <c r="C31" s="41" t="s">
        <v>10</v>
      </c>
      <c r="D31" s="12">
        <v>204</v>
      </c>
      <c r="E31" s="12">
        <v>290</v>
      </c>
      <c r="F31" s="12">
        <v>161</v>
      </c>
      <c r="G31" s="12">
        <v>721</v>
      </c>
      <c r="H31" s="12">
        <v>989</v>
      </c>
      <c r="I31" s="12">
        <v>102</v>
      </c>
      <c r="J31" s="12">
        <v>48</v>
      </c>
      <c r="K31" s="12">
        <v>19</v>
      </c>
      <c r="L31" s="12">
        <v>661</v>
      </c>
      <c r="M31" s="12">
        <v>569</v>
      </c>
      <c r="N31" s="16"/>
      <c r="O31" s="16"/>
      <c r="P31" s="43"/>
      <c r="Q31" s="43"/>
      <c r="R31" s="43"/>
      <c r="S31" s="43"/>
      <c r="T31" s="16"/>
      <c r="U31" s="16"/>
      <c r="V31" s="16"/>
    </row>
    <row r="32" spans="1:29" ht="15.75" x14ac:dyDescent="0.25">
      <c r="A32" s="27">
        <v>2.6</v>
      </c>
      <c r="C32" s="41" t="s">
        <v>11</v>
      </c>
      <c r="D32" s="12">
        <v>390</v>
      </c>
      <c r="E32" s="12">
        <v>575</v>
      </c>
      <c r="F32" s="12">
        <v>726</v>
      </c>
      <c r="G32" s="12">
        <v>650</v>
      </c>
      <c r="H32" s="12">
        <v>610</v>
      </c>
      <c r="I32" s="12">
        <v>365</v>
      </c>
      <c r="J32" s="12">
        <v>331</v>
      </c>
      <c r="K32" s="12">
        <v>752</v>
      </c>
      <c r="L32" s="12">
        <v>754</v>
      </c>
      <c r="M32" s="12">
        <v>913</v>
      </c>
      <c r="N32" s="16"/>
      <c r="O32" s="16"/>
      <c r="P32" s="43"/>
      <c r="Q32" s="43"/>
      <c r="R32" s="43"/>
      <c r="S32" s="43"/>
      <c r="T32" s="16"/>
      <c r="U32" s="16"/>
      <c r="V32" s="16"/>
    </row>
    <row r="33" spans="1:65" ht="15.75" x14ac:dyDescent="0.25">
      <c r="A33" s="27">
        <v>3.9</v>
      </c>
      <c r="C33" s="41" t="s">
        <v>31</v>
      </c>
      <c r="D33" s="12">
        <v>181</v>
      </c>
      <c r="E33" s="12">
        <v>735</v>
      </c>
      <c r="F33" s="12">
        <v>602</v>
      </c>
      <c r="G33" s="12">
        <v>675</v>
      </c>
      <c r="H33" s="12">
        <v>392</v>
      </c>
      <c r="I33" s="12">
        <v>296</v>
      </c>
      <c r="J33" s="12">
        <v>879</v>
      </c>
      <c r="K33" s="12">
        <v>887</v>
      </c>
      <c r="L33" s="12">
        <v>289</v>
      </c>
      <c r="M33" s="12">
        <v>897</v>
      </c>
      <c r="N33" s="16"/>
      <c r="O33" s="16"/>
      <c r="P33" s="43"/>
      <c r="Q33" s="43"/>
      <c r="R33" s="43"/>
      <c r="S33" s="43"/>
      <c r="T33" s="16"/>
      <c r="U33" s="16"/>
      <c r="V33" s="16"/>
    </row>
    <row r="34" spans="1:65" ht="15.75" x14ac:dyDescent="0.25">
      <c r="A34" s="27">
        <v>4.4000000000000004</v>
      </c>
      <c r="C34" s="41" t="s">
        <v>32</v>
      </c>
      <c r="D34" s="12">
        <v>313</v>
      </c>
      <c r="E34" s="12">
        <v>421</v>
      </c>
      <c r="F34" s="12">
        <v>11</v>
      </c>
      <c r="G34" s="12">
        <v>363</v>
      </c>
      <c r="H34" s="12">
        <v>422</v>
      </c>
      <c r="I34" s="12">
        <v>396</v>
      </c>
      <c r="J34" s="12">
        <v>651</v>
      </c>
      <c r="K34" s="12">
        <v>305</v>
      </c>
      <c r="L34" s="12">
        <v>783</v>
      </c>
      <c r="M34" s="12">
        <v>783</v>
      </c>
      <c r="N34" s="16"/>
      <c r="O34" s="16"/>
      <c r="P34" s="43"/>
      <c r="Q34" s="43"/>
      <c r="R34" s="43"/>
      <c r="S34" s="43"/>
      <c r="T34" s="16"/>
      <c r="U34" s="16"/>
      <c r="V34" s="16"/>
    </row>
    <row r="35" spans="1:65" ht="15.75" x14ac:dyDescent="0.25">
      <c r="A35" s="27">
        <v>3.1</v>
      </c>
      <c r="C35" s="41" t="s">
        <v>33</v>
      </c>
      <c r="D35" s="12">
        <v>792</v>
      </c>
      <c r="E35" s="12">
        <v>179</v>
      </c>
      <c r="F35" s="12">
        <v>435</v>
      </c>
      <c r="G35" s="12">
        <v>904</v>
      </c>
      <c r="H35" s="12">
        <v>809</v>
      </c>
      <c r="I35" s="12">
        <v>820</v>
      </c>
      <c r="J35" s="12">
        <v>342</v>
      </c>
      <c r="K35" s="12">
        <v>193</v>
      </c>
      <c r="L35" s="12">
        <v>285</v>
      </c>
      <c r="M35" s="12">
        <v>571</v>
      </c>
      <c r="N35" s="16"/>
      <c r="O35" s="16"/>
      <c r="P35" s="43"/>
      <c r="Q35" s="43"/>
      <c r="R35" s="43"/>
      <c r="S35" s="43"/>
      <c r="T35" s="16"/>
      <c r="U35" s="16"/>
      <c r="V35" s="16"/>
    </row>
    <row r="36" spans="1:65" ht="15.75" x14ac:dyDescent="0.25">
      <c r="A36" s="27">
        <v>2.2000000000000002</v>
      </c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16"/>
      <c r="O36" s="16"/>
      <c r="P36" s="43"/>
      <c r="Q36" s="43"/>
      <c r="R36" s="43"/>
      <c r="S36" s="43"/>
      <c r="T36" s="16"/>
      <c r="U36" s="16"/>
      <c r="V36" s="16"/>
    </row>
    <row r="37" spans="1:65" ht="15.75" x14ac:dyDescent="0.25">
      <c r="A37" s="27">
        <v>0.4</v>
      </c>
      <c r="C37" s="46" t="s">
        <v>12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65" ht="15.75" x14ac:dyDescent="0.25">
      <c r="A38" s="27">
        <v>2.7</v>
      </c>
      <c r="B38" s="5"/>
      <c r="C38" s="47"/>
      <c r="D38" s="41">
        <v>1</v>
      </c>
      <c r="E38" s="41">
        <v>2</v>
      </c>
      <c r="F38" s="41">
        <v>3</v>
      </c>
      <c r="G38" s="41">
        <v>4</v>
      </c>
      <c r="H38" s="41">
        <v>5</v>
      </c>
      <c r="I38" s="41">
        <v>6</v>
      </c>
      <c r="J38" s="41">
        <v>7</v>
      </c>
      <c r="K38" s="41">
        <v>8</v>
      </c>
      <c r="L38" s="41">
        <v>9</v>
      </c>
      <c r="M38" s="41">
        <v>10</v>
      </c>
      <c r="N38" s="41" t="s">
        <v>17</v>
      </c>
      <c r="O38" s="41" t="s">
        <v>18</v>
      </c>
      <c r="P38" s="41" t="s">
        <v>38</v>
      </c>
      <c r="Q38" s="41" t="s">
        <v>20</v>
      </c>
      <c r="R38" s="41" t="s">
        <v>21</v>
      </c>
      <c r="S38" s="48" t="s">
        <v>58</v>
      </c>
      <c r="T38" s="48" t="s">
        <v>130</v>
      </c>
      <c r="U38" s="48" t="s">
        <v>26</v>
      </c>
      <c r="V38" s="48" t="s">
        <v>67</v>
      </c>
      <c r="W38" s="48" t="s">
        <v>59</v>
      </c>
    </row>
    <row r="39" spans="1:65" ht="15.75" x14ac:dyDescent="0.25">
      <c r="A39" s="27">
        <v>2.9</v>
      </c>
      <c r="B39" s="9"/>
      <c r="C39" s="16"/>
      <c r="D39" s="49"/>
      <c r="E39" s="16"/>
      <c r="F39" s="49"/>
      <c r="G39" s="49"/>
      <c r="H39" s="49"/>
      <c r="I39" s="49"/>
      <c r="J39" s="49"/>
      <c r="K39" s="49"/>
      <c r="L39" s="49"/>
      <c r="M39" s="50"/>
      <c r="N39" s="51"/>
      <c r="O39" s="51"/>
      <c r="P39" s="51"/>
      <c r="Q39" s="51"/>
      <c r="R39" s="52"/>
      <c r="S39" s="52"/>
      <c r="T39" s="52"/>
      <c r="U39" s="53"/>
      <c r="V39" s="53"/>
      <c r="W39" s="53"/>
    </row>
    <row r="40" spans="1:65" ht="15.75" x14ac:dyDescent="0.25">
      <c r="A40" s="27">
        <v>2.7</v>
      </c>
      <c r="C40" s="41" t="s">
        <v>13</v>
      </c>
      <c r="D40" s="54">
        <f>INDEX($A:$A,D29)</f>
        <v>4.9000000000000004</v>
      </c>
      <c r="E40" s="54">
        <f t="shared" ref="E40:M40" si="0">INDEX($A:$A,E29)</f>
        <v>3</v>
      </c>
      <c r="F40" s="54">
        <f t="shared" si="0"/>
        <v>4.7</v>
      </c>
      <c r="G40" s="54">
        <f t="shared" si="0"/>
        <v>5.0999999999999996</v>
      </c>
      <c r="H40" s="54">
        <f t="shared" si="0"/>
        <v>4.3</v>
      </c>
      <c r="I40" s="54">
        <f t="shared" si="0"/>
        <v>3.2</v>
      </c>
      <c r="J40" s="54">
        <f t="shared" si="0"/>
        <v>3.3</v>
      </c>
      <c r="K40" s="54">
        <f t="shared" si="0"/>
        <v>3</v>
      </c>
      <c r="L40" s="54">
        <f t="shared" si="0"/>
        <v>3.8</v>
      </c>
      <c r="M40" s="54">
        <f t="shared" si="0"/>
        <v>3.1</v>
      </c>
      <c r="N40" s="55">
        <f>AVERAGE(D40:M40)</f>
        <v>3.8400000000000007</v>
      </c>
      <c r="O40" s="66">
        <f>VAR(D40:M40)</f>
        <v>0.70266666666666489</v>
      </c>
      <c r="P40" s="68">
        <f>STDEV(D40:M40)</f>
        <v>0.8382521498133273</v>
      </c>
      <c r="Q40" s="139">
        <f>P40/N40</f>
        <v>0.21829483068055394</v>
      </c>
      <c r="R40" s="69">
        <f>P40/SQRT(10)</f>
        <v>0.26507860469428024</v>
      </c>
      <c r="S40" s="68">
        <f>MIN(D40:M40)</f>
        <v>3</v>
      </c>
      <c r="T40" s="68">
        <f>PERCENTILE(D40:M40,0.25)</f>
        <v>3.125</v>
      </c>
      <c r="U40" s="68">
        <f>PERCENTILE(E40:N40,0.5)</f>
        <v>3.55</v>
      </c>
      <c r="V40" s="68">
        <f>PERCENTILE(F40:O40,0.75)</f>
        <v>4.1850000000000005</v>
      </c>
      <c r="W40" s="68">
        <f>PERCENTILE(G40:P40,1)</f>
        <v>5.0999999999999996</v>
      </c>
    </row>
    <row r="41" spans="1:65" s="5" customFormat="1" ht="15.75" x14ac:dyDescent="0.25">
      <c r="A41" s="27">
        <v>0.5</v>
      </c>
      <c r="B41"/>
      <c r="C41" s="41" t="s">
        <v>14</v>
      </c>
      <c r="D41" s="54">
        <f t="shared" ref="D41:M46" si="1">INDEX($A:$A,D30)</f>
        <v>3.9</v>
      </c>
      <c r="E41" s="54">
        <f t="shared" si="1"/>
        <v>2.7</v>
      </c>
      <c r="F41" s="54">
        <f t="shared" si="1"/>
        <v>3.6</v>
      </c>
      <c r="G41" s="54">
        <f t="shared" si="1"/>
        <v>4</v>
      </c>
      <c r="H41" s="54">
        <f t="shared" si="1"/>
        <v>3.2</v>
      </c>
      <c r="I41" s="54">
        <f t="shared" si="1"/>
        <v>3.6</v>
      </c>
      <c r="J41" s="54">
        <f t="shared" si="1"/>
        <v>3.5</v>
      </c>
      <c r="K41" s="54">
        <f t="shared" si="1"/>
        <v>1.2</v>
      </c>
      <c r="L41" s="54">
        <f t="shared" si="1"/>
        <v>4.4000000000000004</v>
      </c>
      <c r="M41" s="54">
        <f t="shared" si="1"/>
        <v>0.6</v>
      </c>
      <c r="N41" s="55">
        <f t="shared" ref="N41:N46" si="2">AVERAGE(D41:M41)</f>
        <v>3.0700000000000003</v>
      </c>
      <c r="O41" s="66">
        <f t="shared" ref="O41:O46" si="3">VAR(D41:M41)</f>
        <v>1.535666666666665</v>
      </c>
      <c r="P41" s="68">
        <f t="shared" ref="P41:P46" si="4">STDEV(D41:M41)</f>
        <v>1.2392201849012405</v>
      </c>
      <c r="Q41" s="139">
        <f t="shared" ref="Q41:Q46" si="5">P41/N41</f>
        <v>0.40365478335545291</v>
      </c>
      <c r="R41" s="69">
        <f t="shared" ref="R41:R46" si="6">P41/SQRT(10)</f>
        <v>0.3918758306742921</v>
      </c>
      <c r="S41" s="68">
        <f t="shared" ref="S41:S46" si="7">MIN(D41:M41)</f>
        <v>0.6</v>
      </c>
      <c r="T41" s="68">
        <f t="shared" ref="T41:T46" si="8">PERCENTILE(D41:M41,0.25)</f>
        <v>2.8250000000000002</v>
      </c>
      <c r="U41" s="68">
        <f t="shared" ref="U41:U46" si="9">PERCENTILE(E41:N41,0.5)</f>
        <v>3.35</v>
      </c>
      <c r="V41" s="68">
        <f t="shared" ref="V41:V46" si="10">PERCENTILE(F41:O41,0.75)</f>
        <v>3.6</v>
      </c>
      <c r="W41" s="68">
        <f t="shared" ref="W41:W46" si="11">PERCENTILE(G41:P41,1)</f>
        <v>4.4000000000000004</v>
      </c>
      <c r="X41"/>
      <c r="Y41"/>
      <c r="Z41"/>
      <c r="AA41"/>
      <c r="AB41"/>
      <c r="AC41"/>
      <c r="AD41"/>
    </row>
    <row r="42" spans="1:65" ht="15.75" x14ac:dyDescent="0.25">
      <c r="A42" s="27">
        <v>1.9</v>
      </c>
      <c r="C42" s="41" t="s">
        <v>15</v>
      </c>
      <c r="D42" s="54">
        <f t="shared" si="1"/>
        <v>4.5</v>
      </c>
      <c r="E42" s="54">
        <f t="shared" si="1"/>
        <v>1.3</v>
      </c>
      <c r="F42" s="54">
        <f t="shared" si="1"/>
        <v>1</v>
      </c>
      <c r="G42" s="54">
        <f t="shared" si="1"/>
        <v>4.0999999999999996</v>
      </c>
      <c r="H42" s="54">
        <f t="shared" si="1"/>
        <v>5</v>
      </c>
      <c r="I42" s="54">
        <f t="shared" si="1"/>
        <v>5.3</v>
      </c>
      <c r="J42" s="54">
        <f t="shared" si="1"/>
        <v>4.7</v>
      </c>
      <c r="K42" s="54">
        <f t="shared" si="1"/>
        <v>3.1</v>
      </c>
      <c r="L42" s="54">
        <f t="shared" si="1"/>
        <v>2.9</v>
      </c>
      <c r="M42" s="54">
        <f t="shared" si="1"/>
        <v>3.7</v>
      </c>
      <c r="N42" s="55">
        <f t="shared" si="2"/>
        <v>3.56</v>
      </c>
      <c r="O42" s="66">
        <f t="shared" si="3"/>
        <v>2.2115555555555551</v>
      </c>
      <c r="P42" s="68">
        <f t="shared" si="4"/>
        <v>1.4871299726505263</v>
      </c>
      <c r="Q42" s="139">
        <f t="shared" si="5"/>
        <v>0.41773313838497927</v>
      </c>
      <c r="R42" s="69">
        <f t="shared" si="6"/>
        <v>0.47027178902795719</v>
      </c>
      <c r="S42" s="68">
        <f t="shared" si="7"/>
        <v>1</v>
      </c>
      <c r="T42" s="68">
        <f t="shared" si="8"/>
        <v>2.95</v>
      </c>
      <c r="U42" s="68">
        <f t="shared" si="9"/>
        <v>3.63</v>
      </c>
      <c r="V42" s="68">
        <f t="shared" si="10"/>
        <v>4.55</v>
      </c>
      <c r="W42" s="68">
        <f t="shared" si="11"/>
        <v>5.3</v>
      </c>
    </row>
    <row r="43" spans="1:65" ht="15.75" x14ac:dyDescent="0.25">
      <c r="A43" s="27">
        <v>3.4</v>
      </c>
      <c r="C43" s="41" t="s">
        <v>16</v>
      </c>
      <c r="D43" s="54">
        <f t="shared" si="1"/>
        <v>2.9</v>
      </c>
      <c r="E43" s="54">
        <f t="shared" si="1"/>
        <v>2.6</v>
      </c>
      <c r="F43" s="54">
        <f t="shared" si="1"/>
        <v>1.1000000000000001</v>
      </c>
      <c r="G43" s="54">
        <f t="shared" si="1"/>
        <v>3.6</v>
      </c>
      <c r="H43" s="54">
        <f t="shared" si="1"/>
        <v>3.8</v>
      </c>
      <c r="I43" s="54">
        <f t="shared" si="1"/>
        <v>2.5</v>
      </c>
      <c r="J43" s="54">
        <f t="shared" si="1"/>
        <v>5.8</v>
      </c>
      <c r="K43" s="54">
        <f t="shared" si="1"/>
        <v>0.6</v>
      </c>
      <c r="L43" s="54">
        <f t="shared" si="1"/>
        <v>4.3</v>
      </c>
      <c r="M43" s="54">
        <f t="shared" si="1"/>
        <v>2.5</v>
      </c>
      <c r="N43" s="55">
        <f t="shared" si="2"/>
        <v>2.97</v>
      </c>
      <c r="O43" s="66">
        <f t="shared" si="3"/>
        <v>2.2845555555555532</v>
      </c>
      <c r="P43" s="68">
        <f t="shared" si="4"/>
        <v>1.5114746294779655</v>
      </c>
      <c r="Q43" s="139">
        <f t="shared" si="5"/>
        <v>0.50891401665924763</v>
      </c>
      <c r="R43" s="69">
        <f t="shared" si="6"/>
        <v>0.47797024547094485</v>
      </c>
      <c r="S43" s="68">
        <f t="shared" si="7"/>
        <v>0.6</v>
      </c>
      <c r="T43" s="68">
        <f t="shared" si="8"/>
        <v>2.5</v>
      </c>
      <c r="U43" s="68">
        <f t="shared" si="9"/>
        <v>2.7850000000000001</v>
      </c>
      <c r="V43" s="68">
        <f t="shared" si="10"/>
        <v>3.75</v>
      </c>
      <c r="W43" s="68">
        <f t="shared" si="11"/>
        <v>5.8</v>
      </c>
      <c r="X43" s="5"/>
    </row>
    <row r="44" spans="1:65" ht="15.75" x14ac:dyDescent="0.25">
      <c r="A44" s="27">
        <v>1.8</v>
      </c>
      <c r="C44" s="41" t="s">
        <v>35</v>
      </c>
      <c r="D44" s="54">
        <f t="shared" si="1"/>
        <v>2.9</v>
      </c>
      <c r="E44" s="54">
        <f t="shared" si="1"/>
        <v>6.1</v>
      </c>
      <c r="F44" s="54">
        <f t="shared" si="1"/>
        <v>1.1000000000000001</v>
      </c>
      <c r="G44" s="54">
        <f t="shared" si="1"/>
        <v>1.4</v>
      </c>
      <c r="H44" s="54">
        <f t="shared" si="1"/>
        <v>1.4</v>
      </c>
      <c r="I44" s="54">
        <f t="shared" si="1"/>
        <v>5.0999999999999996</v>
      </c>
      <c r="J44" s="54">
        <f t="shared" si="1"/>
        <v>3.7</v>
      </c>
      <c r="K44" s="54">
        <f t="shared" si="1"/>
        <v>4.4000000000000004</v>
      </c>
      <c r="L44" s="54">
        <f t="shared" si="1"/>
        <v>1.1000000000000001</v>
      </c>
      <c r="M44" s="54">
        <f t="shared" si="1"/>
        <v>2.8</v>
      </c>
      <c r="N44" s="55">
        <f t="shared" si="2"/>
        <v>3.0000000000000004</v>
      </c>
      <c r="O44" s="66">
        <f t="shared" si="3"/>
        <v>3.2066666666666617</v>
      </c>
      <c r="P44" s="68">
        <f t="shared" si="4"/>
        <v>1.7907168024751043</v>
      </c>
      <c r="Q44" s="139">
        <f t="shared" si="5"/>
        <v>0.59690560082503474</v>
      </c>
      <c r="R44" s="69">
        <f t="shared" si="6"/>
        <v>0.5662743740155175</v>
      </c>
      <c r="S44" s="68">
        <f t="shared" si="7"/>
        <v>1.1000000000000001</v>
      </c>
      <c r="T44" s="68">
        <f t="shared" si="8"/>
        <v>1.4</v>
      </c>
      <c r="U44" s="68">
        <f t="shared" si="9"/>
        <v>2.9000000000000004</v>
      </c>
      <c r="V44" s="68">
        <f t="shared" si="10"/>
        <v>3.5766666666666653</v>
      </c>
      <c r="W44" s="68">
        <f t="shared" si="11"/>
        <v>5.0999999999999996</v>
      </c>
    </row>
    <row r="45" spans="1:65" ht="15.75" x14ac:dyDescent="0.25">
      <c r="A45" s="27">
        <v>2.5</v>
      </c>
      <c r="C45" s="41" t="s">
        <v>36</v>
      </c>
      <c r="D45" s="54">
        <f t="shared" si="1"/>
        <v>4.5999999999999996</v>
      </c>
      <c r="E45" s="54">
        <f t="shared" si="1"/>
        <v>5.3</v>
      </c>
      <c r="F45" s="54">
        <f t="shared" si="1"/>
        <v>0.9</v>
      </c>
      <c r="G45" s="54">
        <f t="shared" si="1"/>
        <v>1.7</v>
      </c>
      <c r="H45" s="54">
        <f t="shared" si="1"/>
        <v>5.0999999999999996</v>
      </c>
      <c r="I45" s="54">
        <f t="shared" si="1"/>
        <v>3.6</v>
      </c>
      <c r="J45" s="54">
        <f t="shared" si="1"/>
        <v>3.7</v>
      </c>
      <c r="K45" s="54">
        <f t="shared" si="1"/>
        <v>0.3</v>
      </c>
      <c r="L45" s="54">
        <f t="shared" si="1"/>
        <v>3.5</v>
      </c>
      <c r="M45" s="54">
        <f t="shared" si="1"/>
        <v>3.5</v>
      </c>
      <c r="N45" s="55">
        <f t="shared" si="2"/>
        <v>3.22</v>
      </c>
      <c r="O45" s="66">
        <f t="shared" si="3"/>
        <v>2.946222222222223</v>
      </c>
      <c r="P45" s="68">
        <f t="shared" si="4"/>
        <v>1.7164562977897873</v>
      </c>
      <c r="Q45" s="139">
        <f t="shared" si="5"/>
        <v>0.53306096204651776</v>
      </c>
      <c r="R45" s="69">
        <f t="shared" si="6"/>
        <v>0.54279114051559674</v>
      </c>
      <c r="S45" s="68">
        <f t="shared" si="7"/>
        <v>0.3</v>
      </c>
      <c r="T45" s="68">
        <f t="shared" si="8"/>
        <v>2.15</v>
      </c>
      <c r="U45" s="68">
        <f t="shared" si="9"/>
        <v>3.5</v>
      </c>
      <c r="V45" s="68">
        <f t="shared" si="10"/>
        <v>3.5750000000000002</v>
      </c>
      <c r="W45" s="68">
        <f t="shared" si="11"/>
        <v>5.0999999999999996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spans="1:65" ht="15.75" x14ac:dyDescent="0.25">
      <c r="A46" s="27">
        <v>3.8</v>
      </c>
      <c r="C46" s="41" t="s">
        <v>37</v>
      </c>
      <c r="D46" s="54">
        <f t="shared" si="1"/>
        <v>3.8</v>
      </c>
      <c r="E46" s="54">
        <f t="shared" si="1"/>
        <v>3.4</v>
      </c>
      <c r="F46" s="54">
        <f t="shared" si="1"/>
        <v>1.7</v>
      </c>
      <c r="G46" s="54">
        <f t="shared" si="1"/>
        <v>0.2</v>
      </c>
      <c r="H46" s="54">
        <f t="shared" si="1"/>
        <v>4.5999999999999996</v>
      </c>
      <c r="I46" s="54">
        <f t="shared" si="1"/>
        <v>3.2</v>
      </c>
      <c r="J46" s="54">
        <f t="shared" si="1"/>
        <v>3.1</v>
      </c>
      <c r="K46" s="54">
        <f t="shared" si="1"/>
        <v>1.7</v>
      </c>
      <c r="L46" s="54">
        <f t="shared" si="1"/>
        <v>3.2</v>
      </c>
      <c r="M46" s="54">
        <f t="shared" si="1"/>
        <v>5</v>
      </c>
      <c r="N46" s="55">
        <f t="shared" si="2"/>
        <v>2.9899999999999998</v>
      </c>
      <c r="O46" s="66">
        <f t="shared" si="3"/>
        <v>2.0743333333333345</v>
      </c>
      <c r="P46" s="68">
        <f t="shared" si="4"/>
        <v>1.4402546071210238</v>
      </c>
      <c r="Q46" s="139">
        <f t="shared" si="5"/>
        <v>0.48169050405385416</v>
      </c>
      <c r="R46" s="69">
        <f t="shared" si="6"/>
        <v>0.45544849690533995</v>
      </c>
      <c r="S46" s="68">
        <f t="shared" si="7"/>
        <v>0.2</v>
      </c>
      <c r="T46" s="68">
        <f t="shared" si="8"/>
        <v>2.0499999999999998</v>
      </c>
      <c r="U46" s="68">
        <f t="shared" si="9"/>
        <v>3.1500000000000004</v>
      </c>
      <c r="V46" s="68">
        <f t="shared" si="10"/>
        <v>3.2</v>
      </c>
      <c r="W46" s="68">
        <f t="shared" si="11"/>
        <v>5</v>
      </c>
      <c r="X46" s="5"/>
    </row>
    <row r="47" spans="1:65" ht="15.75" x14ac:dyDescent="0.25">
      <c r="A47" s="27">
        <v>4.5</v>
      </c>
      <c r="C47" s="41" t="s">
        <v>89</v>
      </c>
      <c r="D47" s="43"/>
      <c r="E47" s="16"/>
      <c r="F47" s="16"/>
      <c r="G47" s="16"/>
      <c r="H47" s="16"/>
      <c r="I47" s="16"/>
      <c r="J47" s="16"/>
      <c r="K47" s="16"/>
      <c r="L47" s="16"/>
      <c r="M47" s="16"/>
      <c r="N47" s="55">
        <f>AVERAGE(N40:N46)</f>
        <v>3.2357142857142853</v>
      </c>
      <c r="O47" s="67"/>
      <c r="P47" s="16"/>
      <c r="Q47" s="16"/>
      <c r="R47" s="16"/>
      <c r="S47" s="16"/>
      <c r="T47" s="16"/>
      <c r="U47" s="16"/>
      <c r="V47" s="16"/>
      <c r="AD47" s="5"/>
    </row>
    <row r="48" spans="1:65" ht="15.75" x14ac:dyDescent="0.25">
      <c r="A48" s="27">
        <v>4.7</v>
      </c>
      <c r="C48" s="41" t="s">
        <v>90</v>
      </c>
      <c r="D48" s="43"/>
      <c r="E48" s="16"/>
      <c r="F48" s="16"/>
      <c r="G48" s="16"/>
      <c r="H48" s="16"/>
      <c r="I48" s="16"/>
      <c r="J48" s="16"/>
      <c r="K48" s="16"/>
      <c r="L48" s="16"/>
      <c r="M48" s="16"/>
      <c r="N48" s="70">
        <f>STDEV(N40:N46)</f>
        <v>0.33777986632604112</v>
      </c>
      <c r="O48" s="56"/>
      <c r="P48" s="16"/>
      <c r="Q48" s="16"/>
      <c r="R48" s="16"/>
      <c r="S48" s="16"/>
      <c r="T48" s="16"/>
      <c r="U48" s="16"/>
      <c r="V48" s="16"/>
      <c r="AA48" s="5"/>
      <c r="AB48" s="5"/>
      <c r="AC48" s="5"/>
    </row>
    <row r="49" spans="1:26" ht="15.75" x14ac:dyDescent="0.25">
      <c r="A49" s="27">
        <v>3.1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 t="s">
        <v>23</v>
      </c>
      <c r="O49" s="16"/>
      <c r="P49" s="16"/>
      <c r="Q49" s="16"/>
      <c r="R49" s="16"/>
      <c r="S49" s="16"/>
      <c r="T49" s="16"/>
      <c r="U49" s="16"/>
      <c r="V49" s="16"/>
    </row>
    <row r="50" spans="1:26" ht="15.75" x14ac:dyDescent="0.25">
      <c r="A50" s="27">
        <v>0.8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6" ht="15.75" x14ac:dyDescent="0.25">
      <c r="A51" s="27">
        <v>0.6</v>
      </c>
      <c r="C51" s="57" t="s">
        <v>22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X51" s="5"/>
      <c r="Y51" s="5"/>
      <c r="Z51" s="5"/>
    </row>
    <row r="52" spans="1:26" ht="15.75" x14ac:dyDescent="0.25">
      <c r="A52" s="27">
        <v>2.2999999999999998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6" ht="15.75" x14ac:dyDescent="0.25">
      <c r="A53" s="27">
        <v>2.2000000000000002</v>
      </c>
      <c r="C53" s="58"/>
      <c r="D53" s="59">
        <v>1</v>
      </c>
      <c r="E53" s="59">
        <v>2</v>
      </c>
      <c r="F53" s="59">
        <v>3</v>
      </c>
      <c r="G53" s="59">
        <v>4</v>
      </c>
      <c r="H53" s="59">
        <v>5</v>
      </c>
      <c r="I53" s="59">
        <v>6</v>
      </c>
      <c r="J53" s="59">
        <v>7</v>
      </c>
      <c r="K53" s="59">
        <v>8</v>
      </c>
      <c r="L53" s="59">
        <v>9</v>
      </c>
      <c r="M53" s="59">
        <v>10</v>
      </c>
      <c r="N53" s="16"/>
      <c r="O53" s="16"/>
      <c r="P53" s="16"/>
      <c r="Q53" s="16"/>
      <c r="R53" s="16"/>
      <c r="S53" s="16"/>
      <c r="T53" s="16"/>
      <c r="U53" s="16"/>
      <c r="V53" s="16"/>
    </row>
    <row r="54" spans="1:26" ht="15.75" x14ac:dyDescent="0.25">
      <c r="A54" s="27">
        <v>3.3</v>
      </c>
      <c r="B54" s="10"/>
      <c r="C54" s="58" t="s">
        <v>34</v>
      </c>
      <c r="D54" s="74">
        <v>27</v>
      </c>
      <c r="E54" s="74">
        <v>127</v>
      </c>
      <c r="F54" s="74">
        <v>227</v>
      </c>
      <c r="G54" s="74">
        <v>327</v>
      </c>
      <c r="H54" s="74">
        <v>427</v>
      </c>
      <c r="I54" s="74">
        <v>527</v>
      </c>
      <c r="J54" s="74">
        <v>627</v>
      </c>
      <c r="K54" s="74">
        <v>727</v>
      </c>
      <c r="L54" s="74">
        <v>827</v>
      </c>
      <c r="M54" s="74">
        <v>927</v>
      </c>
      <c r="N54" s="61"/>
      <c r="O54" s="16"/>
      <c r="P54" s="16"/>
      <c r="Q54" s="16"/>
      <c r="R54" s="16"/>
      <c r="S54" s="16"/>
      <c r="T54" s="16"/>
      <c r="U54" s="16"/>
      <c r="V54" s="16"/>
    </row>
    <row r="55" spans="1:26" ht="15.75" x14ac:dyDescent="0.25">
      <c r="A55" s="27">
        <v>5</v>
      </c>
      <c r="C55" s="58" t="s">
        <v>91</v>
      </c>
      <c r="D55" s="74">
        <v>35</v>
      </c>
      <c r="E55" s="74">
        <v>135</v>
      </c>
      <c r="F55" s="74">
        <v>235</v>
      </c>
      <c r="G55" s="74">
        <v>335</v>
      </c>
      <c r="H55" s="74">
        <v>435</v>
      </c>
      <c r="I55" s="74">
        <v>535</v>
      </c>
      <c r="J55" s="74">
        <v>635</v>
      </c>
      <c r="K55" s="74">
        <v>735</v>
      </c>
      <c r="L55" s="74">
        <v>835</v>
      </c>
      <c r="M55" s="74">
        <v>935</v>
      </c>
      <c r="N55" s="61"/>
      <c r="O55" s="16"/>
      <c r="P55" s="16"/>
      <c r="Q55" s="16"/>
      <c r="R55" s="16"/>
      <c r="S55" s="16"/>
      <c r="T55" s="16"/>
      <c r="U55" s="16"/>
      <c r="V55" s="16"/>
    </row>
    <row r="56" spans="1:26" ht="15.75" x14ac:dyDescent="0.25">
      <c r="A56" s="27">
        <v>3.4</v>
      </c>
      <c r="C56" s="58" t="s">
        <v>92</v>
      </c>
      <c r="D56" s="74">
        <v>43</v>
      </c>
      <c r="E56" s="74">
        <v>143</v>
      </c>
      <c r="F56" s="74">
        <v>243</v>
      </c>
      <c r="G56" s="74">
        <v>343</v>
      </c>
      <c r="H56" s="74">
        <v>443</v>
      </c>
      <c r="I56" s="74">
        <v>543</v>
      </c>
      <c r="J56" s="74">
        <v>643</v>
      </c>
      <c r="K56" s="74">
        <v>743</v>
      </c>
      <c r="L56" s="74">
        <v>843</v>
      </c>
      <c r="M56" s="74">
        <v>943</v>
      </c>
      <c r="N56" s="61"/>
      <c r="O56" s="16"/>
      <c r="P56" s="16"/>
      <c r="Q56" s="16"/>
      <c r="R56" s="16"/>
      <c r="S56" s="16"/>
      <c r="T56" s="16"/>
      <c r="U56" s="16"/>
      <c r="V56" s="16"/>
    </row>
    <row r="57" spans="1:26" ht="15.75" x14ac:dyDescent="0.25">
      <c r="A57" s="27">
        <v>5.6</v>
      </c>
      <c r="C57" s="58" t="s">
        <v>93</v>
      </c>
      <c r="D57" s="74">
        <v>51</v>
      </c>
      <c r="E57" s="74">
        <v>151</v>
      </c>
      <c r="F57" s="74">
        <v>251</v>
      </c>
      <c r="G57" s="74">
        <v>351</v>
      </c>
      <c r="H57" s="74">
        <v>451</v>
      </c>
      <c r="I57" s="74">
        <v>551</v>
      </c>
      <c r="J57" s="74">
        <v>651</v>
      </c>
      <c r="K57" s="74">
        <v>751</v>
      </c>
      <c r="L57" s="74">
        <v>851</v>
      </c>
      <c r="M57" s="74">
        <v>951</v>
      </c>
      <c r="N57" s="61"/>
      <c r="O57" s="16"/>
      <c r="P57" s="16"/>
      <c r="Q57" s="16"/>
      <c r="R57" s="16"/>
      <c r="S57" s="16"/>
      <c r="T57" s="16"/>
      <c r="U57" s="16"/>
      <c r="V57" s="16"/>
    </row>
    <row r="58" spans="1:26" ht="15.75" x14ac:dyDescent="0.25">
      <c r="A58" s="27">
        <v>0.3</v>
      </c>
      <c r="C58" s="58" t="s">
        <v>94</v>
      </c>
      <c r="D58" s="74">
        <v>59</v>
      </c>
      <c r="E58" s="74">
        <v>159</v>
      </c>
      <c r="F58" s="74">
        <v>259</v>
      </c>
      <c r="G58" s="74">
        <v>359</v>
      </c>
      <c r="H58" s="74">
        <v>459</v>
      </c>
      <c r="I58" s="74">
        <v>559</v>
      </c>
      <c r="J58" s="74">
        <v>659</v>
      </c>
      <c r="K58" s="74">
        <v>759</v>
      </c>
      <c r="L58" s="74">
        <v>859</v>
      </c>
      <c r="M58" s="74">
        <v>959</v>
      </c>
      <c r="N58" s="16"/>
      <c r="O58" s="16"/>
      <c r="P58" s="16"/>
      <c r="Q58" s="16"/>
      <c r="R58" s="16"/>
      <c r="S58" s="16"/>
      <c r="T58" s="16"/>
      <c r="U58" s="16"/>
      <c r="V58" s="16"/>
    </row>
    <row r="59" spans="1:26" ht="15.75" x14ac:dyDescent="0.25">
      <c r="A59" s="27">
        <v>3.4</v>
      </c>
      <c r="C59" s="58" t="s">
        <v>95</v>
      </c>
      <c r="D59" s="74">
        <v>67</v>
      </c>
      <c r="E59" s="74">
        <v>167</v>
      </c>
      <c r="F59" s="74">
        <v>267</v>
      </c>
      <c r="G59" s="74">
        <v>367</v>
      </c>
      <c r="H59" s="74">
        <v>467</v>
      </c>
      <c r="I59" s="74">
        <v>567</v>
      </c>
      <c r="J59" s="74">
        <v>667</v>
      </c>
      <c r="K59" s="74">
        <v>767</v>
      </c>
      <c r="L59" s="74">
        <v>867</v>
      </c>
      <c r="M59" s="74">
        <v>967</v>
      </c>
      <c r="N59" s="16"/>
      <c r="O59" s="16"/>
      <c r="P59" s="16"/>
      <c r="Q59" s="16"/>
      <c r="R59" s="16"/>
      <c r="S59" s="16"/>
      <c r="T59" s="16"/>
      <c r="U59" s="16"/>
      <c r="V59" s="16"/>
    </row>
    <row r="60" spans="1:26" ht="15.75" x14ac:dyDescent="0.25">
      <c r="A60" s="27">
        <v>1.1000000000000001</v>
      </c>
      <c r="C60" s="58" t="s">
        <v>96</v>
      </c>
      <c r="D60" s="74">
        <v>75</v>
      </c>
      <c r="E60" s="74">
        <v>175</v>
      </c>
      <c r="F60" s="74">
        <v>275</v>
      </c>
      <c r="G60" s="74">
        <v>375</v>
      </c>
      <c r="H60" s="74">
        <v>475</v>
      </c>
      <c r="I60" s="74">
        <v>575</v>
      </c>
      <c r="J60" s="74">
        <v>675</v>
      </c>
      <c r="K60" s="74">
        <v>775</v>
      </c>
      <c r="L60" s="74">
        <v>875</v>
      </c>
      <c r="M60" s="74">
        <v>975</v>
      </c>
      <c r="N60" s="16"/>
      <c r="O60" s="16"/>
      <c r="P60" s="16"/>
      <c r="Q60" s="16"/>
      <c r="R60" s="16"/>
      <c r="S60" s="16"/>
      <c r="T60" s="16"/>
      <c r="U60" s="16"/>
      <c r="V60" s="16"/>
    </row>
    <row r="61" spans="1:26" ht="15.75" x14ac:dyDescent="0.25">
      <c r="A61" s="27">
        <v>3.1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6" ht="15.75" x14ac:dyDescent="0.25">
      <c r="A62" s="27">
        <v>2</v>
      </c>
      <c r="C62" s="60" t="s">
        <v>30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6" ht="15.75" x14ac:dyDescent="0.25">
      <c r="A63" s="27">
        <v>3.2</v>
      </c>
      <c r="C63" s="59"/>
      <c r="D63" s="59">
        <v>1</v>
      </c>
      <c r="E63" s="59">
        <v>2</v>
      </c>
      <c r="F63" s="59">
        <v>3</v>
      </c>
      <c r="G63" s="59">
        <v>4</v>
      </c>
      <c r="H63" s="59">
        <v>5</v>
      </c>
      <c r="I63" s="59">
        <v>6</v>
      </c>
      <c r="J63" s="59">
        <v>7</v>
      </c>
      <c r="K63" s="59">
        <v>8</v>
      </c>
      <c r="L63" s="59">
        <v>9</v>
      </c>
      <c r="M63" s="59">
        <v>10</v>
      </c>
      <c r="N63" s="59" t="s">
        <v>17</v>
      </c>
      <c r="O63" s="59" t="s">
        <v>18</v>
      </c>
      <c r="P63" s="59" t="s">
        <v>19</v>
      </c>
      <c r="Q63" s="59" t="s">
        <v>20</v>
      </c>
      <c r="R63" s="59" t="s">
        <v>21</v>
      </c>
      <c r="S63" s="48" t="s">
        <v>58</v>
      </c>
      <c r="T63" s="48" t="s">
        <v>66</v>
      </c>
      <c r="U63" s="48" t="s">
        <v>26</v>
      </c>
      <c r="V63" s="48" t="s">
        <v>67</v>
      </c>
      <c r="W63" s="48" t="s">
        <v>59</v>
      </c>
    </row>
    <row r="64" spans="1:26" ht="15.75" x14ac:dyDescent="0.25">
      <c r="A64" s="27">
        <v>4.4000000000000004</v>
      </c>
      <c r="C64" s="61"/>
      <c r="D64" s="49"/>
      <c r="E64" s="61"/>
      <c r="F64" s="49"/>
      <c r="G64" s="49"/>
      <c r="H64" s="49"/>
      <c r="I64" s="49"/>
      <c r="J64" s="49"/>
      <c r="K64" s="49"/>
      <c r="L64" s="49"/>
      <c r="M64" s="50"/>
      <c r="N64" s="62"/>
      <c r="O64" s="62"/>
      <c r="P64" s="62"/>
      <c r="Q64" s="62"/>
      <c r="R64" s="49"/>
      <c r="S64" s="52"/>
      <c r="T64" s="52"/>
      <c r="U64" s="53"/>
      <c r="V64" s="53"/>
      <c r="W64" s="53"/>
    </row>
    <row r="65" spans="1:23" ht="15.75" x14ac:dyDescent="0.25">
      <c r="A65" s="27">
        <v>2.9</v>
      </c>
      <c r="C65" s="58" t="s">
        <v>24</v>
      </c>
      <c r="D65" s="54">
        <f>INDEX($A:$A,D54)</f>
        <v>3.8</v>
      </c>
      <c r="E65" s="54">
        <f t="shared" ref="E65:M65" si="12">INDEX($A:$A,E54)</f>
        <v>2.4</v>
      </c>
      <c r="F65" s="54">
        <f t="shared" si="12"/>
        <v>6.8</v>
      </c>
      <c r="G65" s="54">
        <f t="shared" si="12"/>
        <v>3.5</v>
      </c>
      <c r="H65" s="54">
        <f t="shared" si="12"/>
        <v>2.2000000000000002</v>
      </c>
      <c r="I65" s="54">
        <f t="shared" si="12"/>
        <v>4.5</v>
      </c>
      <c r="J65" s="54">
        <f t="shared" si="12"/>
        <v>3.8</v>
      </c>
      <c r="K65" s="54">
        <f t="shared" si="12"/>
        <v>2.2999999999999998</v>
      </c>
      <c r="L65" s="54">
        <f t="shared" si="12"/>
        <v>3.7</v>
      </c>
      <c r="M65" s="54">
        <f t="shared" si="12"/>
        <v>3.5</v>
      </c>
      <c r="N65" s="55">
        <f>AVERAGE(D65:M65)</f>
        <v>3.65</v>
      </c>
      <c r="O65" s="66">
        <f>VAR(D65:M65)</f>
        <v>1.8027777777777771</v>
      </c>
      <c r="P65" s="68">
        <f>STDEV(D65:M65)</f>
        <v>1.3426756040748551</v>
      </c>
      <c r="Q65" s="139">
        <f>P65/N65</f>
        <v>0.36785632988352196</v>
      </c>
      <c r="R65" s="69">
        <f>P65/SQRT(10)</f>
        <v>0.42459130676189977</v>
      </c>
      <c r="S65" s="68">
        <f>MIN(D65:M65)</f>
        <v>2.2000000000000002</v>
      </c>
      <c r="T65" s="68">
        <f>PERCENTILE(D65:M65,0.25)</f>
        <v>2.6749999999999998</v>
      </c>
      <c r="U65" s="68">
        <f>PERCENTILE(E65:N65,0.5)</f>
        <v>3.5750000000000002</v>
      </c>
      <c r="V65" s="68">
        <f>PERCENTILE(F65:O65,0.75)</f>
        <v>3.7749999999999999</v>
      </c>
      <c r="W65" s="68">
        <f>PERCENTILE(G65:P65,1)</f>
        <v>4.5</v>
      </c>
    </row>
    <row r="66" spans="1:23" ht="15.75" x14ac:dyDescent="0.25">
      <c r="A66" s="27">
        <v>3.3</v>
      </c>
      <c r="C66" s="58" t="s">
        <v>97</v>
      </c>
      <c r="D66" s="54">
        <f t="shared" ref="D66:M71" si="13">INDEX($A:$A,D55)</f>
        <v>3.1</v>
      </c>
      <c r="E66" s="54">
        <f t="shared" si="13"/>
        <v>1.6</v>
      </c>
      <c r="F66" s="54">
        <f t="shared" si="13"/>
        <v>5.2</v>
      </c>
      <c r="G66" s="54">
        <f t="shared" si="13"/>
        <v>4.9000000000000004</v>
      </c>
      <c r="H66" s="54">
        <f t="shared" si="13"/>
        <v>1.7</v>
      </c>
      <c r="I66" s="54">
        <f t="shared" si="13"/>
        <v>5</v>
      </c>
      <c r="J66" s="54">
        <f t="shared" si="13"/>
        <v>2</v>
      </c>
      <c r="K66" s="54">
        <f t="shared" si="13"/>
        <v>6.1</v>
      </c>
      <c r="L66" s="54">
        <f t="shared" si="13"/>
        <v>5.5</v>
      </c>
      <c r="M66" s="54">
        <f t="shared" si="13"/>
        <v>3.3</v>
      </c>
      <c r="N66" s="55">
        <f t="shared" ref="N66:N71" si="14">AVERAGE(D66:M66)</f>
        <v>3.84</v>
      </c>
      <c r="O66" s="66">
        <f t="shared" ref="O66:O71" si="15">VAR(D66:M66)</f>
        <v>2.8893333333333322</v>
      </c>
      <c r="P66" s="68">
        <f t="shared" ref="P66:P71" si="16">STDEV(D66:M66)</f>
        <v>1.6998039102594547</v>
      </c>
      <c r="Q66" s="139">
        <f t="shared" ref="Q66:Q71" si="17">P66/N66</f>
        <v>0.44265726829673302</v>
      </c>
      <c r="R66" s="69">
        <f t="shared" ref="R66:R71" si="18">P66/SQRT(10)</f>
        <v>0.53752519320803294</v>
      </c>
      <c r="S66" s="68">
        <f t="shared" ref="S66:S71" si="19">MIN(D66:M66)</f>
        <v>1.6</v>
      </c>
      <c r="T66" s="68">
        <f t="shared" ref="T66:T71" si="20">PERCENTILE(D66:M66,0.25)</f>
        <v>2.2749999999999999</v>
      </c>
      <c r="U66" s="68">
        <f t="shared" ref="U66:U71" si="21">PERCENTILE(E66:N66,0.5)</f>
        <v>4.37</v>
      </c>
      <c r="V66" s="68">
        <f t="shared" ref="V66:V71" si="22">PERCENTILE(F66:O66,0.75)</f>
        <v>5.15</v>
      </c>
      <c r="W66" s="68">
        <f t="shared" ref="W66:W71" si="23">PERCENTILE(G66:P66,1)</f>
        <v>6.1</v>
      </c>
    </row>
    <row r="67" spans="1:23" ht="15.75" x14ac:dyDescent="0.25">
      <c r="A67" s="27">
        <v>6.2</v>
      </c>
      <c r="C67" s="58" t="s">
        <v>98</v>
      </c>
      <c r="D67" s="54">
        <f t="shared" si="13"/>
        <v>3.4</v>
      </c>
      <c r="E67" s="54">
        <f t="shared" si="13"/>
        <v>5.3</v>
      </c>
      <c r="F67" s="54">
        <f t="shared" si="13"/>
        <v>3.1</v>
      </c>
      <c r="G67" s="54">
        <f t="shared" si="13"/>
        <v>6.5</v>
      </c>
      <c r="H67" s="54">
        <f t="shared" si="13"/>
        <v>5.0999999999999996</v>
      </c>
      <c r="I67" s="54">
        <f t="shared" si="13"/>
        <v>3.2</v>
      </c>
      <c r="J67" s="54">
        <f t="shared" si="13"/>
        <v>2.6</v>
      </c>
      <c r="K67" s="54">
        <f t="shared" si="13"/>
        <v>1.9</v>
      </c>
      <c r="L67" s="54">
        <f t="shared" si="13"/>
        <v>1.7</v>
      </c>
      <c r="M67" s="54">
        <f t="shared" si="13"/>
        <v>3.4</v>
      </c>
      <c r="N67" s="55">
        <f t="shared" si="14"/>
        <v>3.6199999999999997</v>
      </c>
      <c r="O67" s="66">
        <f t="shared" si="15"/>
        <v>2.3928888888888924</v>
      </c>
      <c r="P67" s="68">
        <f t="shared" si="16"/>
        <v>1.5468965346424732</v>
      </c>
      <c r="Q67" s="139">
        <f t="shared" si="17"/>
        <v>0.42731948470786557</v>
      </c>
      <c r="R67" s="69">
        <f t="shared" si="18"/>
        <v>0.48917163540917741</v>
      </c>
      <c r="S67" s="68">
        <f t="shared" si="19"/>
        <v>1.7</v>
      </c>
      <c r="T67" s="68">
        <f t="shared" si="20"/>
        <v>2.7250000000000001</v>
      </c>
      <c r="U67" s="68">
        <f t="shared" si="21"/>
        <v>3.3</v>
      </c>
      <c r="V67" s="68">
        <f t="shared" si="22"/>
        <v>3.5649999999999995</v>
      </c>
      <c r="W67" s="68">
        <f t="shared" si="23"/>
        <v>6.5</v>
      </c>
    </row>
    <row r="68" spans="1:23" ht="15.75" x14ac:dyDescent="0.25">
      <c r="A68" s="27">
        <v>2.7</v>
      </c>
      <c r="C68" s="58" t="s">
        <v>99</v>
      </c>
      <c r="D68" s="54">
        <f t="shared" si="13"/>
        <v>0.6</v>
      </c>
      <c r="E68" s="54">
        <f t="shared" si="13"/>
        <v>4.5999999999999996</v>
      </c>
      <c r="F68" s="54">
        <f t="shared" si="13"/>
        <v>2.7</v>
      </c>
      <c r="G68" s="54">
        <f t="shared" si="13"/>
        <v>7.5</v>
      </c>
      <c r="H68" s="54">
        <f t="shared" si="13"/>
        <v>2.2000000000000002</v>
      </c>
      <c r="I68" s="54">
        <f t="shared" si="13"/>
        <v>4.5</v>
      </c>
      <c r="J68" s="54">
        <f t="shared" si="13"/>
        <v>3.7</v>
      </c>
      <c r="K68" s="54">
        <f t="shared" si="13"/>
        <v>0.4</v>
      </c>
      <c r="L68" s="54">
        <f t="shared" si="13"/>
        <v>4.7</v>
      </c>
      <c r="M68" s="54">
        <f t="shared" si="13"/>
        <v>2.7</v>
      </c>
      <c r="N68" s="55">
        <f t="shared" si="14"/>
        <v>3.3599999999999994</v>
      </c>
      <c r="O68" s="66">
        <f t="shared" si="15"/>
        <v>4.4982222222222266</v>
      </c>
      <c r="P68" s="68">
        <f t="shared" si="16"/>
        <v>2.1209012759254557</v>
      </c>
      <c r="Q68" s="139">
        <f t="shared" si="17"/>
        <v>0.6312206178349572</v>
      </c>
      <c r="R68" s="69">
        <f t="shared" si="18"/>
        <v>0.67068787242816796</v>
      </c>
      <c r="S68" s="68">
        <f t="shared" si="19"/>
        <v>0.4</v>
      </c>
      <c r="T68" s="68">
        <f t="shared" si="20"/>
        <v>2.3250000000000002</v>
      </c>
      <c r="U68" s="68">
        <f t="shared" si="21"/>
        <v>3.53</v>
      </c>
      <c r="V68" s="68">
        <f t="shared" si="22"/>
        <v>4.4995555555555562</v>
      </c>
      <c r="W68" s="68">
        <f t="shared" si="23"/>
        <v>7.5</v>
      </c>
    </row>
    <row r="69" spans="1:23" ht="15.75" x14ac:dyDescent="0.25">
      <c r="A69" s="27">
        <v>3.7</v>
      </c>
      <c r="C69" s="58" t="s">
        <v>100</v>
      </c>
      <c r="D69" s="54">
        <f t="shared" si="13"/>
        <v>3.4</v>
      </c>
      <c r="E69" s="54">
        <f t="shared" si="13"/>
        <v>1.2</v>
      </c>
      <c r="F69" s="54">
        <f t="shared" si="13"/>
        <v>4.3</v>
      </c>
      <c r="G69" s="54">
        <f t="shared" si="13"/>
        <v>4.5999999999999996</v>
      </c>
      <c r="H69" s="54">
        <f t="shared" si="13"/>
        <v>1.8</v>
      </c>
      <c r="I69" s="54">
        <f t="shared" si="13"/>
        <v>4.8</v>
      </c>
      <c r="J69" s="54">
        <f t="shared" si="13"/>
        <v>3.4</v>
      </c>
      <c r="K69" s="54">
        <f t="shared" si="13"/>
        <v>2.9</v>
      </c>
      <c r="L69" s="54">
        <f t="shared" si="13"/>
        <v>5.7</v>
      </c>
      <c r="M69" s="54">
        <f t="shared" si="13"/>
        <v>3.2</v>
      </c>
      <c r="N69" s="55">
        <f t="shared" si="14"/>
        <v>3.53</v>
      </c>
      <c r="O69" s="66">
        <f t="shared" si="15"/>
        <v>1.8912222222222255</v>
      </c>
      <c r="P69" s="68">
        <f t="shared" si="16"/>
        <v>1.3752171545694976</v>
      </c>
      <c r="Q69" s="139">
        <f t="shared" si="17"/>
        <v>0.38957993047294548</v>
      </c>
      <c r="R69" s="69">
        <f t="shared" si="18"/>
        <v>0.43488184857754469</v>
      </c>
      <c r="S69" s="68">
        <f t="shared" si="19"/>
        <v>1.2</v>
      </c>
      <c r="T69" s="68">
        <f t="shared" si="20"/>
        <v>2.9750000000000001</v>
      </c>
      <c r="U69" s="68">
        <f t="shared" si="21"/>
        <v>3.4649999999999999</v>
      </c>
      <c r="V69" s="68">
        <f t="shared" si="22"/>
        <v>4.5249999999999995</v>
      </c>
      <c r="W69" s="68">
        <f t="shared" si="23"/>
        <v>5.7</v>
      </c>
    </row>
    <row r="70" spans="1:23" ht="15.75" x14ac:dyDescent="0.25">
      <c r="A70" s="27">
        <v>2.6</v>
      </c>
      <c r="C70" s="58" t="s">
        <v>101</v>
      </c>
      <c r="D70" s="54">
        <f t="shared" si="13"/>
        <v>6.2</v>
      </c>
      <c r="E70" s="54">
        <f t="shared" si="13"/>
        <v>3</v>
      </c>
      <c r="F70" s="54">
        <f t="shared" si="13"/>
        <v>1.7</v>
      </c>
      <c r="G70" s="54">
        <f t="shared" si="13"/>
        <v>1.3</v>
      </c>
      <c r="H70" s="54">
        <f t="shared" si="13"/>
        <v>0.9</v>
      </c>
      <c r="I70" s="54">
        <f t="shared" si="13"/>
        <v>5.3</v>
      </c>
      <c r="J70" s="54">
        <f t="shared" si="13"/>
        <v>4.8</v>
      </c>
      <c r="K70" s="54">
        <f t="shared" si="13"/>
        <v>1.4</v>
      </c>
      <c r="L70" s="54">
        <f t="shared" si="13"/>
        <v>1.6</v>
      </c>
      <c r="M70" s="54">
        <f t="shared" si="13"/>
        <v>4.2</v>
      </c>
      <c r="N70" s="55">
        <f t="shared" si="14"/>
        <v>3.04</v>
      </c>
      <c r="O70" s="66">
        <f t="shared" si="15"/>
        <v>3.7448888888888896</v>
      </c>
      <c r="P70" s="68">
        <f t="shared" si="16"/>
        <v>1.9351715399129064</v>
      </c>
      <c r="Q70" s="139">
        <f t="shared" si="17"/>
        <v>0.63656958549766651</v>
      </c>
      <c r="R70" s="69">
        <f t="shared" si="18"/>
        <v>0.61195497292602241</v>
      </c>
      <c r="S70" s="68">
        <f t="shared" si="19"/>
        <v>0.9</v>
      </c>
      <c r="T70" s="68">
        <f t="shared" si="20"/>
        <v>1.45</v>
      </c>
      <c r="U70" s="68">
        <f t="shared" si="21"/>
        <v>2.35</v>
      </c>
      <c r="V70" s="68">
        <f t="shared" si="22"/>
        <v>4.0862222222222222</v>
      </c>
      <c r="W70" s="68">
        <f t="shared" si="23"/>
        <v>5.3</v>
      </c>
    </row>
    <row r="71" spans="1:23" ht="15.75" x14ac:dyDescent="0.25">
      <c r="A71" s="27">
        <v>4.5</v>
      </c>
      <c r="C71" s="58" t="s">
        <v>102</v>
      </c>
      <c r="D71" s="54">
        <f t="shared" si="13"/>
        <v>3.5</v>
      </c>
      <c r="E71" s="54">
        <f t="shared" si="13"/>
        <v>2.5</v>
      </c>
      <c r="F71" s="54">
        <f t="shared" si="13"/>
        <v>0.9</v>
      </c>
      <c r="G71" s="54">
        <f t="shared" si="13"/>
        <v>1.9</v>
      </c>
      <c r="H71" s="54">
        <f t="shared" si="13"/>
        <v>4.9000000000000004</v>
      </c>
      <c r="I71" s="54">
        <f t="shared" si="13"/>
        <v>2.6</v>
      </c>
      <c r="J71" s="54">
        <f t="shared" si="13"/>
        <v>1.4</v>
      </c>
      <c r="K71" s="54">
        <f t="shared" si="13"/>
        <v>3.8</v>
      </c>
      <c r="L71" s="54">
        <f t="shared" si="13"/>
        <v>4.9000000000000004</v>
      </c>
      <c r="M71" s="54">
        <f t="shared" si="13"/>
        <v>5.3</v>
      </c>
      <c r="N71" s="55">
        <f t="shared" si="14"/>
        <v>3.17</v>
      </c>
      <c r="O71" s="66">
        <f t="shared" si="15"/>
        <v>2.4112222222222233</v>
      </c>
      <c r="P71" s="68">
        <f t="shared" si="16"/>
        <v>1.5528110710006622</v>
      </c>
      <c r="Q71" s="139">
        <f t="shared" si="17"/>
        <v>0.48984576372260635</v>
      </c>
      <c r="R71" s="69">
        <f t="shared" si="18"/>
        <v>0.49104197602875288</v>
      </c>
      <c r="S71" s="68">
        <f t="shared" si="19"/>
        <v>0.9</v>
      </c>
      <c r="T71" s="68">
        <f t="shared" si="20"/>
        <v>2.0499999999999998</v>
      </c>
      <c r="U71" s="68">
        <f t="shared" si="21"/>
        <v>2.8849999999999998</v>
      </c>
      <c r="V71" s="68">
        <f t="shared" si="22"/>
        <v>4.625</v>
      </c>
      <c r="W71" s="68">
        <f t="shared" si="23"/>
        <v>5.3</v>
      </c>
    </row>
    <row r="72" spans="1:23" ht="15.75" x14ac:dyDescent="0.25">
      <c r="A72" s="27">
        <v>5.4</v>
      </c>
      <c r="C72" s="41" t="s">
        <v>89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55">
        <f>AVERAGE(N65:N71)</f>
        <v>3.4585714285714286</v>
      </c>
      <c r="O72" s="63"/>
      <c r="P72" s="16"/>
      <c r="Q72" s="16"/>
      <c r="R72" s="16"/>
      <c r="S72" s="16"/>
      <c r="T72" s="16"/>
      <c r="U72" s="16"/>
      <c r="V72" s="16"/>
    </row>
    <row r="73" spans="1:23" ht="15.75" x14ac:dyDescent="0.25">
      <c r="A73" s="27">
        <v>2.6</v>
      </c>
      <c r="C73" s="41" t="s">
        <v>90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70">
        <f>STDEV(N65:N71)</f>
        <v>0.28328010704533951</v>
      </c>
      <c r="O73" s="63"/>
      <c r="P73" s="16"/>
      <c r="Q73" s="16"/>
      <c r="R73" s="16"/>
      <c r="S73" s="16"/>
      <c r="T73" s="16"/>
      <c r="U73" s="16"/>
      <c r="V73" s="16"/>
    </row>
    <row r="74" spans="1:23" ht="15.75" x14ac:dyDescent="0.25">
      <c r="A74" s="27">
        <v>5.5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 t="s">
        <v>23</v>
      </c>
      <c r="O74" s="16"/>
      <c r="P74" s="16"/>
      <c r="Q74" s="16"/>
      <c r="R74" s="16"/>
      <c r="S74" s="16"/>
      <c r="T74" s="16"/>
      <c r="U74" s="16"/>
      <c r="V74" s="16"/>
    </row>
    <row r="75" spans="1:23" ht="15.75" x14ac:dyDescent="0.25">
      <c r="A75" s="27">
        <v>3.5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3" ht="15.75" x14ac:dyDescent="0.25">
      <c r="A76" s="27">
        <v>4.2</v>
      </c>
      <c r="C76" s="16"/>
      <c r="D76" s="26" t="s">
        <v>103</v>
      </c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T76" s="16"/>
      <c r="U76" s="16"/>
      <c r="V76" s="16"/>
    </row>
    <row r="77" spans="1:23" ht="15.75" x14ac:dyDescent="0.25">
      <c r="A77" s="27">
        <v>4.5999999999999996</v>
      </c>
      <c r="C77" s="60"/>
      <c r="D77" s="58">
        <v>1</v>
      </c>
      <c r="E77" s="58">
        <v>2</v>
      </c>
      <c r="F77" s="58">
        <v>3</v>
      </c>
      <c r="G77" s="58">
        <v>4</v>
      </c>
      <c r="H77" s="58">
        <v>5</v>
      </c>
      <c r="I77" s="58">
        <v>6</v>
      </c>
      <c r="J77" s="58">
        <v>7</v>
      </c>
      <c r="K77" s="58">
        <v>8</v>
      </c>
      <c r="L77" s="58">
        <v>9</v>
      </c>
      <c r="M77" s="58">
        <v>10</v>
      </c>
      <c r="N77" s="59" t="s">
        <v>17</v>
      </c>
      <c r="O77" s="59" t="s">
        <v>18</v>
      </c>
      <c r="P77" s="59" t="s">
        <v>19</v>
      </c>
      <c r="Q77" s="59" t="s">
        <v>20</v>
      </c>
      <c r="R77" s="73" t="s">
        <v>21</v>
      </c>
      <c r="T77" s="33" t="s">
        <v>55</v>
      </c>
      <c r="U77" s="32" t="s">
        <v>56</v>
      </c>
      <c r="V77" s="28" t="s">
        <v>57</v>
      </c>
    </row>
    <row r="78" spans="1:23" ht="15.75" x14ac:dyDescent="0.25">
      <c r="A78" s="27">
        <v>2.4</v>
      </c>
      <c r="C78" s="61"/>
      <c r="D78" s="61"/>
      <c r="E78" s="61"/>
      <c r="F78" s="61"/>
      <c r="G78" s="61"/>
      <c r="H78" s="61"/>
      <c r="I78" s="61"/>
      <c r="J78" s="49"/>
      <c r="K78" s="49"/>
      <c r="L78" s="49"/>
      <c r="M78" s="50"/>
      <c r="N78" s="62"/>
      <c r="O78" s="62"/>
      <c r="P78" s="62"/>
      <c r="Q78" s="62"/>
      <c r="R78" s="64"/>
      <c r="T78" s="41" t="s">
        <v>58</v>
      </c>
      <c r="U78" s="68">
        <f>MIN(D79:M92)</f>
        <v>0.2</v>
      </c>
      <c r="V78" s="29">
        <v>0</v>
      </c>
    </row>
    <row r="79" spans="1:23" ht="15.75" x14ac:dyDescent="0.25">
      <c r="A79" s="27">
        <v>4.8</v>
      </c>
      <c r="C79" s="58" t="s">
        <v>13</v>
      </c>
      <c r="D79" s="68">
        <v>4.9000000000000004</v>
      </c>
      <c r="E79" s="68">
        <v>3</v>
      </c>
      <c r="F79" s="68">
        <v>4.7</v>
      </c>
      <c r="G79" s="68">
        <v>5.0999999999999996</v>
      </c>
      <c r="H79" s="68">
        <v>4.3</v>
      </c>
      <c r="I79" s="68">
        <v>3.2</v>
      </c>
      <c r="J79" s="68">
        <v>3.3</v>
      </c>
      <c r="K79" s="68">
        <v>3</v>
      </c>
      <c r="L79" s="68">
        <v>3.8</v>
      </c>
      <c r="M79" s="68">
        <v>3.1</v>
      </c>
      <c r="N79" s="71">
        <f>AVERAGE(D79:M92)</f>
        <v>3.3471428571428556</v>
      </c>
      <c r="O79" s="72">
        <f>VAR(D79:M92)</f>
        <v>2.33617882836589</v>
      </c>
      <c r="P79" s="68">
        <f>STDEV(D79:M92)</f>
        <v>1.5284563547468046</v>
      </c>
      <c r="Q79" s="139">
        <f>P79/N79</f>
        <v>0.45664509104684753</v>
      </c>
      <c r="R79" s="75">
        <f>P79/SQRT(140)</f>
        <v>0.12917813913811008</v>
      </c>
      <c r="T79" s="41" t="s">
        <v>68</v>
      </c>
      <c r="U79" s="74">
        <f>PERCENTILE($D$79:$M$92,V79)</f>
        <v>1.2</v>
      </c>
      <c r="V79" s="30">
        <v>0.1</v>
      </c>
    </row>
    <row r="80" spans="1:23" ht="15.75" x14ac:dyDescent="0.25">
      <c r="A80" s="27">
        <v>2.6</v>
      </c>
      <c r="C80" s="58" t="s">
        <v>14</v>
      </c>
      <c r="D80" s="68">
        <v>3.9</v>
      </c>
      <c r="E80" s="68">
        <v>2.7</v>
      </c>
      <c r="F80" s="68">
        <v>3.6</v>
      </c>
      <c r="G80" s="68">
        <v>4</v>
      </c>
      <c r="H80" s="68">
        <v>3.2</v>
      </c>
      <c r="I80" s="68">
        <v>3.6</v>
      </c>
      <c r="J80" s="68">
        <v>3.5</v>
      </c>
      <c r="K80" s="68">
        <v>1.2</v>
      </c>
      <c r="L80" s="68">
        <v>4.4000000000000004</v>
      </c>
      <c r="M80" s="68">
        <v>0.6</v>
      </c>
      <c r="N80" s="16"/>
      <c r="O80" s="16"/>
      <c r="P80" s="16"/>
      <c r="Q80" s="16"/>
      <c r="R80" s="16"/>
      <c r="T80" s="41" t="s">
        <v>66</v>
      </c>
      <c r="U80" s="74">
        <f t="shared" ref="U80:U84" si="24">PERCENTILE($D$79:$M$92,V80)</f>
        <v>2.2749999999999999</v>
      </c>
      <c r="V80" s="30">
        <v>0.25</v>
      </c>
    </row>
    <row r="81" spans="1:23" ht="15.75" x14ac:dyDescent="0.25">
      <c r="A81" s="27">
        <v>2</v>
      </c>
      <c r="C81" s="58" t="s">
        <v>15</v>
      </c>
      <c r="D81" s="68">
        <v>4.5</v>
      </c>
      <c r="E81" s="68">
        <v>1.3</v>
      </c>
      <c r="F81" s="68">
        <v>1</v>
      </c>
      <c r="G81" s="68">
        <v>4.0999999999999996</v>
      </c>
      <c r="H81" s="68">
        <v>5</v>
      </c>
      <c r="I81" s="68">
        <v>5.3</v>
      </c>
      <c r="J81" s="68">
        <v>4.7</v>
      </c>
      <c r="K81" s="68">
        <v>3.1</v>
      </c>
      <c r="L81" s="68">
        <v>2.9</v>
      </c>
      <c r="M81" s="68">
        <v>3.7</v>
      </c>
      <c r="N81" s="16"/>
      <c r="O81" s="16"/>
      <c r="P81" s="16"/>
      <c r="Q81" s="16"/>
      <c r="R81" s="16"/>
      <c r="T81" s="41" t="s">
        <v>26</v>
      </c>
      <c r="U81" s="74">
        <f t="shared" si="24"/>
        <v>3.4</v>
      </c>
      <c r="V81" s="30">
        <v>0.5</v>
      </c>
    </row>
    <row r="82" spans="1:23" ht="15.75" x14ac:dyDescent="0.25">
      <c r="A82" s="27">
        <v>2.1</v>
      </c>
      <c r="C82" s="58" t="s">
        <v>16</v>
      </c>
      <c r="D82" s="68">
        <v>2.9</v>
      </c>
      <c r="E82" s="68">
        <v>2.6</v>
      </c>
      <c r="F82" s="68">
        <v>1.1000000000000001</v>
      </c>
      <c r="G82" s="68">
        <v>3.6</v>
      </c>
      <c r="H82" s="68">
        <v>3.8</v>
      </c>
      <c r="I82" s="68">
        <v>2.5</v>
      </c>
      <c r="J82" s="68">
        <v>5.8</v>
      </c>
      <c r="K82" s="68">
        <v>0.6</v>
      </c>
      <c r="L82" s="68">
        <v>4.3</v>
      </c>
      <c r="M82" s="68">
        <v>2.5</v>
      </c>
      <c r="N82" s="16"/>
      <c r="O82" s="16"/>
      <c r="P82" s="16"/>
      <c r="Q82" s="16"/>
      <c r="R82" s="16"/>
      <c r="T82" s="41" t="s">
        <v>67</v>
      </c>
      <c r="U82" s="74">
        <f t="shared" si="24"/>
        <v>4.5250000000000004</v>
      </c>
      <c r="V82" s="30">
        <v>0.75</v>
      </c>
    </row>
    <row r="83" spans="1:23" ht="15.75" x14ac:dyDescent="0.25">
      <c r="A83" s="27">
        <v>4</v>
      </c>
      <c r="C83" s="58" t="s">
        <v>35</v>
      </c>
      <c r="D83" s="68">
        <v>2.9</v>
      </c>
      <c r="E83" s="68">
        <v>6.1</v>
      </c>
      <c r="F83" s="68">
        <v>1.1000000000000001</v>
      </c>
      <c r="G83" s="68">
        <v>1.4</v>
      </c>
      <c r="H83" s="68">
        <v>1.4</v>
      </c>
      <c r="I83" s="68">
        <v>5.0999999999999996</v>
      </c>
      <c r="J83" s="68">
        <v>3.7</v>
      </c>
      <c r="K83" s="68">
        <v>4.4000000000000004</v>
      </c>
      <c r="L83" s="68">
        <v>1.1000000000000001</v>
      </c>
      <c r="M83" s="68">
        <v>2.8</v>
      </c>
      <c r="N83" s="16"/>
      <c r="O83" s="16"/>
      <c r="P83" s="16"/>
      <c r="Q83" s="16"/>
      <c r="R83" s="16"/>
      <c r="T83" s="41" t="s">
        <v>69</v>
      </c>
      <c r="U83" s="74">
        <f t="shared" si="24"/>
        <v>5.2100000000000009</v>
      </c>
      <c r="V83" s="30">
        <v>0.9</v>
      </c>
    </row>
    <row r="84" spans="1:23" ht="15.75" x14ac:dyDescent="0.25">
      <c r="A84" s="27">
        <v>4.5999999999999996</v>
      </c>
      <c r="C84" s="58" t="s">
        <v>36</v>
      </c>
      <c r="D84" s="68">
        <v>4.5999999999999996</v>
      </c>
      <c r="E84" s="68">
        <v>5.3</v>
      </c>
      <c r="F84" s="68">
        <v>0.9</v>
      </c>
      <c r="G84" s="68">
        <v>1.7</v>
      </c>
      <c r="H84" s="68">
        <v>5.0999999999999996</v>
      </c>
      <c r="I84" s="68">
        <v>3.6</v>
      </c>
      <c r="J84" s="68">
        <v>3.7</v>
      </c>
      <c r="K84" s="68">
        <v>0.3</v>
      </c>
      <c r="L84" s="68">
        <v>3.5</v>
      </c>
      <c r="M84" s="68">
        <v>3.5</v>
      </c>
      <c r="N84" s="16"/>
      <c r="O84" s="16"/>
      <c r="P84" s="16"/>
      <c r="Q84" s="16"/>
      <c r="R84" s="16"/>
      <c r="T84" s="41" t="s">
        <v>59</v>
      </c>
      <c r="U84" s="74">
        <f t="shared" si="24"/>
        <v>7.5</v>
      </c>
      <c r="V84" s="31">
        <v>1</v>
      </c>
    </row>
    <row r="85" spans="1:23" ht="15.75" x14ac:dyDescent="0.25">
      <c r="A85" s="27">
        <v>6.3</v>
      </c>
      <c r="C85" s="58" t="s">
        <v>37</v>
      </c>
      <c r="D85" s="68">
        <v>3.8</v>
      </c>
      <c r="E85" s="68">
        <v>3.4</v>
      </c>
      <c r="F85" s="68">
        <v>1.7</v>
      </c>
      <c r="G85" s="68">
        <v>0.2</v>
      </c>
      <c r="H85" s="68">
        <v>4.5999999999999996</v>
      </c>
      <c r="I85" s="68">
        <v>3.2</v>
      </c>
      <c r="J85" s="68">
        <v>3.1</v>
      </c>
      <c r="K85" s="68">
        <v>1.7</v>
      </c>
      <c r="L85" s="68">
        <v>3.2</v>
      </c>
      <c r="M85" s="68">
        <v>5</v>
      </c>
      <c r="N85" s="16"/>
      <c r="O85" s="16"/>
      <c r="P85" s="16"/>
      <c r="Q85" s="16"/>
      <c r="R85" s="16"/>
      <c r="T85" s="95"/>
      <c r="U85" s="95"/>
      <c r="V85" s="16"/>
      <c r="W85" s="95"/>
    </row>
    <row r="86" spans="1:23" ht="15.75" x14ac:dyDescent="0.25">
      <c r="A86" s="27">
        <v>1.1000000000000001</v>
      </c>
      <c r="C86" s="58" t="s">
        <v>24</v>
      </c>
      <c r="D86" s="68">
        <v>3.8</v>
      </c>
      <c r="E86" s="68">
        <v>2.4</v>
      </c>
      <c r="F86" s="68">
        <v>6.8</v>
      </c>
      <c r="G86" s="68">
        <v>3.5</v>
      </c>
      <c r="H86" s="68">
        <v>2.2000000000000002</v>
      </c>
      <c r="I86" s="68">
        <v>4.5</v>
      </c>
      <c r="J86" s="68">
        <v>3.8</v>
      </c>
      <c r="K86" s="68">
        <v>2.2999999999999998</v>
      </c>
      <c r="L86" s="68">
        <v>3.7</v>
      </c>
      <c r="M86" s="68">
        <v>3.5</v>
      </c>
      <c r="N86" s="16"/>
      <c r="O86" s="16"/>
      <c r="P86" s="16"/>
      <c r="Q86" s="16"/>
      <c r="R86" s="16"/>
      <c r="S86" s="16"/>
      <c r="T86" s="95"/>
      <c r="U86" s="95"/>
      <c r="V86" s="16"/>
      <c r="W86" s="95"/>
    </row>
    <row r="87" spans="1:23" ht="15.75" x14ac:dyDescent="0.25">
      <c r="A87" s="27">
        <v>5.3</v>
      </c>
      <c r="C87" s="58" t="s">
        <v>97</v>
      </c>
      <c r="D87" s="53">
        <v>3.1</v>
      </c>
      <c r="E87" s="53">
        <v>1.6</v>
      </c>
      <c r="F87" s="53">
        <v>5.2</v>
      </c>
      <c r="G87" s="53">
        <v>4.9000000000000004</v>
      </c>
      <c r="H87" s="53">
        <v>1.7</v>
      </c>
      <c r="I87" s="53">
        <v>5</v>
      </c>
      <c r="J87" s="53">
        <v>2</v>
      </c>
      <c r="K87" s="53">
        <v>6.1</v>
      </c>
      <c r="L87" s="53">
        <v>5.5</v>
      </c>
      <c r="M87" s="53">
        <v>3.3</v>
      </c>
      <c r="N87" s="16"/>
      <c r="O87" s="16"/>
      <c r="P87" s="16"/>
      <c r="Q87" s="16"/>
      <c r="R87" s="16"/>
      <c r="S87" s="16"/>
      <c r="T87" s="130" t="s">
        <v>112</v>
      </c>
      <c r="U87" s="16"/>
      <c r="V87" s="16"/>
      <c r="W87" s="95"/>
    </row>
    <row r="88" spans="1:23" ht="15.75" x14ac:dyDescent="0.25">
      <c r="A88" s="27">
        <v>3.6</v>
      </c>
      <c r="C88" s="58" t="s">
        <v>98</v>
      </c>
      <c r="D88" s="53">
        <v>3.4</v>
      </c>
      <c r="E88" s="53">
        <v>5.3</v>
      </c>
      <c r="F88" s="53">
        <v>3.1</v>
      </c>
      <c r="G88" s="53">
        <v>6.5</v>
      </c>
      <c r="H88" s="53">
        <v>5.0999999999999996</v>
      </c>
      <c r="I88" s="53">
        <v>3.2</v>
      </c>
      <c r="J88" s="53">
        <v>2.6</v>
      </c>
      <c r="K88" s="53">
        <v>1.9</v>
      </c>
      <c r="L88" s="53">
        <v>1.7</v>
      </c>
      <c r="M88" s="53">
        <v>3.4</v>
      </c>
      <c r="N88" s="16"/>
      <c r="O88" s="16"/>
      <c r="P88" s="16"/>
      <c r="Q88" s="16"/>
      <c r="R88" s="16"/>
      <c r="S88" s="16"/>
      <c r="T88" s="16"/>
      <c r="U88" s="16"/>
      <c r="V88" s="16"/>
      <c r="W88" s="95"/>
    </row>
    <row r="89" spans="1:23" ht="15.75" x14ac:dyDescent="0.25">
      <c r="A89" s="27">
        <v>3.7</v>
      </c>
      <c r="C89" s="58" t="s">
        <v>99</v>
      </c>
      <c r="D89" s="15">
        <v>0.6</v>
      </c>
      <c r="E89" s="15">
        <v>4.5999999999999996</v>
      </c>
      <c r="F89" s="15">
        <v>2.7</v>
      </c>
      <c r="G89" s="15">
        <v>7.5</v>
      </c>
      <c r="H89" s="15">
        <v>2.2000000000000002</v>
      </c>
      <c r="I89" s="15">
        <v>4.5</v>
      </c>
      <c r="J89" s="15">
        <v>3.7</v>
      </c>
      <c r="K89" s="15">
        <v>0.4</v>
      </c>
      <c r="L89" s="15">
        <v>4.7</v>
      </c>
      <c r="M89" s="15">
        <v>2.7</v>
      </c>
      <c r="T89" s="16"/>
      <c r="U89" s="16"/>
      <c r="V89" s="16"/>
      <c r="W89" s="95"/>
    </row>
    <row r="90" spans="1:23" ht="15.75" x14ac:dyDescent="0.25">
      <c r="A90" s="27">
        <v>0.4</v>
      </c>
      <c r="C90" s="58" t="s">
        <v>100</v>
      </c>
      <c r="D90" s="15">
        <v>3.4</v>
      </c>
      <c r="E90" s="15">
        <v>1.2</v>
      </c>
      <c r="F90" s="15">
        <v>4.3</v>
      </c>
      <c r="G90" s="15">
        <v>4.5999999999999996</v>
      </c>
      <c r="H90" s="15">
        <v>1.8</v>
      </c>
      <c r="I90" s="15">
        <v>4.8</v>
      </c>
      <c r="J90" s="15">
        <v>3.4</v>
      </c>
      <c r="K90" s="15">
        <v>2.9</v>
      </c>
      <c r="L90" s="15">
        <v>5.7</v>
      </c>
      <c r="M90" s="15">
        <v>3.2</v>
      </c>
      <c r="T90" s="16"/>
      <c r="U90" s="16"/>
      <c r="V90" s="16"/>
      <c r="W90" s="95"/>
    </row>
    <row r="91" spans="1:23" ht="15.75" x14ac:dyDescent="0.25">
      <c r="A91" s="27">
        <v>5</v>
      </c>
      <c r="C91" s="58" t="s">
        <v>101</v>
      </c>
      <c r="D91" s="15">
        <v>6.2</v>
      </c>
      <c r="E91" s="15">
        <v>3</v>
      </c>
      <c r="F91" s="15">
        <v>1.7</v>
      </c>
      <c r="G91" s="15">
        <v>1.3</v>
      </c>
      <c r="H91" s="15">
        <v>0.9</v>
      </c>
      <c r="I91" s="15">
        <v>5.3</v>
      </c>
      <c r="J91" s="15">
        <v>4.8</v>
      </c>
      <c r="K91" s="15">
        <v>1.4</v>
      </c>
      <c r="L91" s="15">
        <v>1.6</v>
      </c>
      <c r="M91" s="15">
        <v>4.2</v>
      </c>
      <c r="T91" s="16"/>
      <c r="U91" s="16"/>
      <c r="V91" s="16"/>
      <c r="W91" s="95"/>
    </row>
    <row r="92" spans="1:23" ht="15.75" x14ac:dyDescent="0.25">
      <c r="A92" s="27">
        <v>1.8</v>
      </c>
      <c r="C92" s="58" t="s">
        <v>102</v>
      </c>
      <c r="D92" s="15">
        <v>3.5</v>
      </c>
      <c r="E92" s="15">
        <v>2.5</v>
      </c>
      <c r="F92" s="15">
        <v>0.9</v>
      </c>
      <c r="G92" s="15">
        <v>1.9</v>
      </c>
      <c r="H92" s="15">
        <v>4.9000000000000004</v>
      </c>
      <c r="I92" s="15">
        <v>2.6</v>
      </c>
      <c r="J92" s="15">
        <v>1.4</v>
      </c>
      <c r="K92" s="15">
        <v>3.8</v>
      </c>
      <c r="L92" s="15">
        <v>4.9000000000000004</v>
      </c>
      <c r="M92" s="15">
        <v>5.3</v>
      </c>
      <c r="T92" s="16"/>
      <c r="U92" s="16"/>
      <c r="V92" s="16"/>
      <c r="W92" s="95"/>
    </row>
    <row r="93" spans="1:23" ht="15.75" x14ac:dyDescent="0.25">
      <c r="A93" s="27">
        <v>2.8</v>
      </c>
      <c r="T93" s="16"/>
      <c r="U93" s="16"/>
      <c r="V93" s="16"/>
      <c r="W93" s="95"/>
    </row>
    <row r="94" spans="1:23" ht="15.75" x14ac:dyDescent="0.25">
      <c r="A94" s="27">
        <v>1.2</v>
      </c>
      <c r="T94" s="16"/>
      <c r="U94" s="16"/>
      <c r="V94" s="16"/>
      <c r="W94" s="95"/>
    </row>
    <row r="95" spans="1:23" ht="15.75" x14ac:dyDescent="0.25">
      <c r="A95" s="27">
        <v>2.6</v>
      </c>
      <c r="T95" s="16"/>
      <c r="U95" s="16"/>
      <c r="V95" s="16"/>
      <c r="W95" s="95"/>
    </row>
    <row r="96" spans="1:23" ht="15.75" x14ac:dyDescent="0.25">
      <c r="A96" s="27">
        <v>2.7</v>
      </c>
      <c r="T96" s="16"/>
      <c r="U96" s="16"/>
      <c r="V96" s="16"/>
      <c r="W96" s="95"/>
    </row>
    <row r="97" spans="1:23" ht="15.75" x14ac:dyDescent="0.25">
      <c r="A97" s="27">
        <v>3.3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95"/>
    </row>
    <row r="98" spans="1:23" ht="15.75" x14ac:dyDescent="0.25">
      <c r="A98" s="27">
        <v>4.8</v>
      </c>
      <c r="C98" s="16" t="s">
        <v>70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95"/>
    </row>
    <row r="99" spans="1:23" ht="15.75" x14ac:dyDescent="0.25">
      <c r="A99" s="27">
        <v>4.5</v>
      </c>
      <c r="B99">
        <v>1</v>
      </c>
      <c r="C99" s="173" t="s">
        <v>104</v>
      </c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6"/>
      <c r="S99" s="16"/>
      <c r="T99" s="16" t="s">
        <v>113</v>
      </c>
      <c r="U99" s="16"/>
      <c r="V99" s="16"/>
      <c r="W99" s="95"/>
    </row>
    <row r="100" spans="1:23" ht="15.75" x14ac:dyDescent="0.25">
      <c r="A100" s="27">
        <v>5.8</v>
      </c>
      <c r="C100" s="174" t="s">
        <v>132</v>
      </c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6"/>
      <c r="R100" s="16"/>
      <c r="S100" s="16"/>
      <c r="T100" s="16" t="s">
        <v>114</v>
      </c>
      <c r="U100" s="16"/>
      <c r="V100" s="16"/>
      <c r="W100" s="95"/>
    </row>
    <row r="101" spans="1:23" ht="15.75" x14ac:dyDescent="0.25">
      <c r="A101" s="27">
        <v>1.9</v>
      </c>
      <c r="C101" s="177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9"/>
      <c r="R101" s="16"/>
      <c r="S101" s="16"/>
      <c r="T101" s="153" t="s">
        <v>131</v>
      </c>
      <c r="U101" s="153"/>
      <c r="V101" s="153"/>
      <c r="W101" s="153"/>
    </row>
    <row r="102" spans="1:23" ht="15.75" x14ac:dyDescent="0.25">
      <c r="A102" s="27">
        <v>5.3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53"/>
      <c r="U102" s="153"/>
      <c r="V102" s="153"/>
      <c r="W102" s="153"/>
    </row>
    <row r="103" spans="1:23" ht="15.75" x14ac:dyDescent="0.25">
      <c r="A103" s="27">
        <v>4.9000000000000004</v>
      </c>
      <c r="B103">
        <v>2</v>
      </c>
      <c r="C103" s="163" t="s">
        <v>71</v>
      </c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"/>
      <c r="S103" s="16"/>
      <c r="T103" s="153"/>
      <c r="U103" s="153"/>
      <c r="V103" s="153"/>
      <c r="W103" s="153"/>
    </row>
    <row r="104" spans="1:23" ht="15.75" x14ac:dyDescent="0.25">
      <c r="A104" s="27">
        <v>3.5</v>
      </c>
      <c r="C104" s="152" t="s">
        <v>133</v>
      </c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6"/>
      <c r="S104" s="16"/>
      <c r="T104" s="153"/>
      <c r="U104" s="153"/>
      <c r="V104" s="153"/>
      <c r="W104" s="153"/>
    </row>
    <row r="105" spans="1:23" ht="15.75" x14ac:dyDescent="0.25">
      <c r="A105" s="27">
        <v>0.4</v>
      </c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6"/>
      <c r="S105" s="16"/>
      <c r="T105" s="153"/>
      <c r="U105" s="153"/>
      <c r="V105" s="153"/>
      <c r="W105" s="153"/>
    </row>
    <row r="106" spans="1:23" ht="15.75" x14ac:dyDescent="0.25">
      <c r="A106" s="27">
        <v>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3" ht="15.75" x14ac:dyDescent="0.25">
      <c r="A107" s="27">
        <v>3.9</v>
      </c>
      <c r="B107">
        <v>3</v>
      </c>
      <c r="C107" s="87" t="s">
        <v>118</v>
      </c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16"/>
      <c r="S107" s="16"/>
      <c r="T107" s="16"/>
      <c r="U107" s="16"/>
      <c r="V107" s="16"/>
    </row>
    <row r="108" spans="1:23" ht="15.75" x14ac:dyDescent="0.25">
      <c r="A108" s="27">
        <v>1.7</v>
      </c>
      <c r="C108" s="131" t="s">
        <v>121</v>
      </c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16"/>
      <c r="S108" s="16"/>
      <c r="T108" s="16"/>
      <c r="U108" s="16"/>
      <c r="V108" s="16"/>
    </row>
    <row r="109" spans="1:23" ht="15.75" x14ac:dyDescent="0.25">
      <c r="A109" s="27">
        <v>3.3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3" ht="15.75" x14ac:dyDescent="0.25">
      <c r="A110" s="27">
        <v>3.1</v>
      </c>
      <c r="C110" s="16"/>
      <c r="D110" s="16"/>
      <c r="E110" s="53" t="s">
        <v>25</v>
      </c>
      <c r="F110" s="53" t="s">
        <v>73</v>
      </c>
      <c r="G110" s="53" t="s">
        <v>74</v>
      </c>
      <c r="H110" s="53" t="s">
        <v>26</v>
      </c>
      <c r="I110" s="53" t="s">
        <v>75</v>
      </c>
      <c r="J110" s="53" t="s">
        <v>76</v>
      </c>
      <c r="K110" s="53" t="s">
        <v>77</v>
      </c>
      <c r="L110" s="53" t="s">
        <v>78</v>
      </c>
      <c r="M110" s="16"/>
      <c r="N110" s="154"/>
      <c r="O110" s="155"/>
      <c r="P110" s="155"/>
      <c r="Q110" s="156"/>
      <c r="R110" s="16"/>
      <c r="S110" s="16"/>
      <c r="T110" s="16"/>
      <c r="U110" s="16"/>
      <c r="V110" s="16"/>
    </row>
    <row r="111" spans="1:23" ht="15.75" x14ac:dyDescent="0.25">
      <c r="A111" s="27">
        <v>2.4</v>
      </c>
      <c r="C111" s="11"/>
      <c r="D111" s="80" t="s">
        <v>72</v>
      </c>
      <c r="E111" s="81">
        <v>3.25</v>
      </c>
      <c r="F111" s="81"/>
      <c r="G111" s="82"/>
      <c r="H111" s="81"/>
      <c r="I111" s="83"/>
      <c r="J111" s="83"/>
      <c r="K111" s="83"/>
      <c r="L111" s="83"/>
      <c r="M111" s="16"/>
      <c r="N111" s="157"/>
      <c r="O111" s="158"/>
      <c r="P111" s="158"/>
      <c r="Q111" s="159"/>
      <c r="R111" s="16"/>
      <c r="S111" s="16"/>
      <c r="T111" s="16"/>
      <c r="U111" s="16"/>
      <c r="V111" s="16"/>
    </row>
    <row r="112" spans="1:23" ht="15.75" x14ac:dyDescent="0.25">
      <c r="A112" s="27">
        <v>2.7</v>
      </c>
      <c r="D112" s="80" t="s">
        <v>103</v>
      </c>
      <c r="E112" s="65"/>
      <c r="F112" s="65"/>
      <c r="G112" s="42"/>
      <c r="H112" s="65"/>
      <c r="I112" s="65"/>
      <c r="J112" s="65"/>
      <c r="K112" s="65"/>
      <c r="L112" s="65"/>
      <c r="M112" s="16"/>
      <c r="N112" s="157"/>
      <c r="O112" s="158"/>
      <c r="P112" s="158"/>
      <c r="Q112" s="159"/>
      <c r="R112" s="16"/>
      <c r="S112" s="16"/>
      <c r="T112" s="16"/>
      <c r="U112" s="16"/>
      <c r="V112" s="16"/>
    </row>
    <row r="113" spans="1:22" ht="15.75" x14ac:dyDescent="0.25">
      <c r="A113" s="27">
        <v>4.8</v>
      </c>
      <c r="C113" s="132"/>
      <c r="D113" s="133" t="s">
        <v>115</v>
      </c>
      <c r="E113" s="134"/>
      <c r="F113" s="134"/>
      <c r="G113" s="135"/>
      <c r="H113" s="134"/>
      <c r="I113" s="134"/>
      <c r="J113" s="134"/>
      <c r="K113" s="134"/>
      <c r="L113" s="134"/>
      <c r="M113" s="16"/>
      <c r="N113" s="157"/>
      <c r="O113" s="158"/>
      <c r="P113" s="158"/>
      <c r="Q113" s="159"/>
      <c r="R113" s="16"/>
      <c r="S113" s="16"/>
      <c r="T113" s="16"/>
      <c r="U113" s="16"/>
      <c r="V113" s="16"/>
    </row>
    <row r="114" spans="1:22" ht="15.75" x14ac:dyDescent="0.25">
      <c r="A114" s="27">
        <v>5.6</v>
      </c>
      <c r="C114" s="77"/>
      <c r="D114" s="78" t="s">
        <v>79</v>
      </c>
      <c r="E114" s="79"/>
      <c r="F114" s="79"/>
      <c r="G114" s="85"/>
      <c r="H114" s="79"/>
      <c r="I114" s="79"/>
      <c r="J114" s="79"/>
      <c r="K114" s="79"/>
      <c r="L114" s="79"/>
      <c r="M114" s="16"/>
      <c r="N114" s="157"/>
      <c r="O114" s="158"/>
      <c r="P114" s="158"/>
      <c r="Q114" s="159"/>
      <c r="R114" s="16"/>
      <c r="S114" s="16"/>
      <c r="T114" s="16"/>
      <c r="U114" s="16"/>
      <c r="V114" s="16"/>
    </row>
    <row r="115" spans="1:22" ht="15.75" x14ac:dyDescent="0.25">
      <c r="A115" s="27">
        <v>0.3</v>
      </c>
      <c r="D115" s="76" t="s">
        <v>80</v>
      </c>
      <c r="E115" s="65"/>
      <c r="F115" s="65"/>
      <c r="G115" s="86"/>
      <c r="H115" s="84"/>
      <c r="I115" s="84"/>
      <c r="J115" s="84"/>
      <c r="K115" s="84"/>
      <c r="L115" s="84"/>
      <c r="M115" s="16"/>
      <c r="N115" s="157"/>
      <c r="O115" s="158"/>
      <c r="P115" s="158"/>
      <c r="Q115" s="159"/>
      <c r="R115" s="16"/>
      <c r="S115" s="16"/>
      <c r="T115" s="16"/>
      <c r="U115" s="16"/>
      <c r="V115" s="16"/>
    </row>
    <row r="116" spans="1:22" ht="15.75" x14ac:dyDescent="0.25">
      <c r="A116" s="27">
        <v>3.7</v>
      </c>
      <c r="D116" s="76" t="s">
        <v>81</v>
      </c>
      <c r="E116" s="65"/>
      <c r="F116" s="65"/>
      <c r="G116" s="86"/>
      <c r="H116" s="84"/>
      <c r="I116" s="84"/>
      <c r="J116" s="84"/>
      <c r="K116" s="84"/>
      <c r="L116" s="84"/>
      <c r="M116" s="16"/>
      <c r="N116" s="157"/>
      <c r="O116" s="158"/>
      <c r="P116" s="158"/>
      <c r="Q116" s="159"/>
      <c r="R116" s="16"/>
      <c r="S116" s="16"/>
      <c r="T116" s="16"/>
      <c r="U116" s="16"/>
      <c r="V116" s="16"/>
    </row>
    <row r="117" spans="1:22" ht="15.75" x14ac:dyDescent="0.25">
      <c r="A117" s="27">
        <v>3.6</v>
      </c>
      <c r="D117" s="76" t="s">
        <v>82</v>
      </c>
      <c r="E117" s="65"/>
      <c r="F117" s="65"/>
      <c r="G117" s="86"/>
      <c r="H117" s="84"/>
      <c r="I117" s="84"/>
      <c r="J117" s="84"/>
      <c r="K117" s="84"/>
      <c r="L117" s="84"/>
      <c r="M117" s="16"/>
      <c r="N117" s="157"/>
      <c r="O117" s="158"/>
      <c r="P117" s="158"/>
      <c r="Q117" s="159"/>
      <c r="R117" s="16"/>
      <c r="S117" s="16"/>
      <c r="T117" s="16"/>
      <c r="U117" s="16"/>
      <c r="V117" s="16"/>
    </row>
    <row r="118" spans="1:22" ht="15.75" x14ac:dyDescent="0.25">
      <c r="A118" s="27">
        <v>2.2999999999999998</v>
      </c>
      <c r="C118" s="10"/>
      <c r="D118" s="89" t="s">
        <v>83</v>
      </c>
      <c r="E118" s="84"/>
      <c r="F118" s="84"/>
      <c r="G118" s="86"/>
      <c r="H118" s="84"/>
      <c r="I118" s="84"/>
      <c r="J118" s="84"/>
      <c r="K118" s="84"/>
      <c r="L118" s="84"/>
      <c r="M118" s="16"/>
      <c r="N118" s="157"/>
      <c r="O118" s="158"/>
      <c r="P118" s="158"/>
      <c r="Q118" s="159"/>
      <c r="R118" s="16"/>
      <c r="S118" s="16"/>
      <c r="T118" s="16"/>
      <c r="U118" s="16"/>
      <c r="V118" s="16"/>
    </row>
    <row r="119" spans="1:22" ht="15.75" x14ac:dyDescent="0.25">
      <c r="A119" s="27">
        <v>0.6</v>
      </c>
      <c r="D119" s="76" t="s">
        <v>84</v>
      </c>
      <c r="E119" s="65"/>
      <c r="F119" s="84"/>
      <c r="G119" s="86"/>
      <c r="H119" s="84"/>
      <c r="I119" s="84"/>
      <c r="J119" s="84"/>
      <c r="K119" s="84"/>
      <c r="L119" s="84"/>
      <c r="M119" s="16"/>
      <c r="N119" s="157"/>
      <c r="O119" s="158"/>
      <c r="P119" s="158"/>
      <c r="Q119" s="159"/>
      <c r="R119" s="16"/>
      <c r="S119" s="16"/>
      <c r="T119" s="16"/>
      <c r="U119" s="16"/>
      <c r="V119" s="16"/>
    </row>
    <row r="120" spans="1:22" ht="15.75" x14ac:dyDescent="0.25">
      <c r="A120" s="27">
        <v>2.2999999999999998</v>
      </c>
      <c r="D120" s="76" t="s">
        <v>85</v>
      </c>
      <c r="E120" s="65"/>
      <c r="F120" s="84"/>
      <c r="G120" s="86"/>
      <c r="H120" s="84"/>
      <c r="I120" s="84"/>
      <c r="J120" s="84"/>
      <c r="K120" s="84"/>
      <c r="L120" s="84"/>
      <c r="M120" s="16"/>
      <c r="N120" s="157"/>
      <c r="O120" s="158"/>
      <c r="P120" s="158"/>
      <c r="Q120" s="159"/>
      <c r="R120" s="16"/>
      <c r="S120" s="16"/>
      <c r="T120" s="16"/>
      <c r="U120" s="16"/>
      <c r="V120" s="16"/>
    </row>
    <row r="121" spans="1:22" ht="15.75" x14ac:dyDescent="0.25">
      <c r="A121" s="27">
        <v>1.9</v>
      </c>
      <c r="C121" s="77"/>
      <c r="D121" s="78" t="s">
        <v>86</v>
      </c>
      <c r="E121" s="79"/>
      <c r="F121" s="79"/>
      <c r="G121" s="85"/>
      <c r="H121" s="79"/>
      <c r="I121" s="79"/>
      <c r="J121" s="79"/>
      <c r="K121" s="79"/>
      <c r="L121" s="79"/>
      <c r="M121" s="16"/>
      <c r="N121" s="157"/>
      <c r="O121" s="158"/>
      <c r="P121" s="158"/>
      <c r="Q121" s="159"/>
      <c r="R121" s="16"/>
      <c r="S121" s="16"/>
      <c r="T121" s="16"/>
      <c r="U121" s="16"/>
      <c r="V121" s="16"/>
    </row>
    <row r="122" spans="1:22" ht="15.75" x14ac:dyDescent="0.25">
      <c r="A122" s="27">
        <v>1.1000000000000001</v>
      </c>
      <c r="D122" s="76" t="s">
        <v>105</v>
      </c>
      <c r="E122" s="65"/>
      <c r="F122" s="84"/>
      <c r="G122" s="86"/>
      <c r="H122" s="84"/>
      <c r="I122" s="84"/>
      <c r="J122" s="84"/>
      <c r="K122" s="84"/>
      <c r="L122" s="84"/>
      <c r="M122" s="16"/>
      <c r="N122" s="157"/>
      <c r="O122" s="158"/>
      <c r="P122" s="158"/>
      <c r="Q122" s="159"/>
      <c r="R122" s="16"/>
      <c r="S122" s="16"/>
      <c r="T122" s="16"/>
      <c r="U122" s="16"/>
      <c r="V122" s="16"/>
    </row>
    <row r="123" spans="1:22" ht="15.75" x14ac:dyDescent="0.25">
      <c r="A123" s="27">
        <v>3.3</v>
      </c>
      <c r="D123" s="76" t="s">
        <v>106</v>
      </c>
      <c r="E123" s="65"/>
      <c r="F123" s="84"/>
      <c r="G123" s="86"/>
      <c r="H123" s="84"/>
      <c r="I123" s="84"/>
      <c r="J123" s="84"/>
      <c r="K123" s="84"/>
      <c r="L123" s="84"/>
      <c r="M123" s="16"/>
      <c r="N123" s="157"/>
      <c r="O123" s="158"/>
      <c r="P123" s="158"/>
      <c r="Q123" s="159"/>
      <c r="R123" s="16"/>
      <c r="S123" s="16"/>
      <c r="T123" s="16"/>
      <c r="U123" s="16"/>
      <c r="V123" s="16"/>
    </row>
    <row r="124" spans="1:22" ht="15.75" x14ac:dyDescent="0.25">
      <c r="A124" s="27">
        <v>2.9</v>
      </c>
      <c r="D124" s="76" t="s">
        <v>107</v>
      </c>
      <c r="E124" s="65"/>
      <c r="F124" s="84"/>
      <c r="G124" s="86"/>
      <c r="H124" s="84"/>
      <c r="I124" s="84"/>
      <c r="J124" s="84"/>
      <c r="K124" s="84"/>
      <c r="L124" s="84"/>
      <c r="M124" s="16"/>
      <c r="N124" s="157"/>
      <c r="O124" s="158"/>
      <c r="P124" s="158"/>
      <c r="Q124" s="159"/>
      <c r="R124" s="16"/>
      <c r="S124" s="16"/>
      <c r="T124" s="16"/>
      <c r="U124" s="16"/>
      <c r="V124" s="16"/>
    </row>
    <row r="125" spans="1:22" ht="15.75" x14ac:dyDescent="0.25">
      <c r="A125" s="27">
        <v>2.5</v>
      </c>
      <c r="D125" s="76" t="s">
        <v>108</v>
      </c>
      <c r="E125" s="65"/>
      <c r="F125" s="84"/>
      <c r="G125" s="86"/>
      <c r="H125" s="84"/>
      <c r="I125" s="84"/>
      <c r="J125" s="84"/>
      <c r="K125" s="84"/>
      <c r="L125" s="84"/>
      <c r="M125" s="16"/>
      <c r="N125" s="157"/>
      <c r="O125" s="158"/>
      <c r="P125" s="158"/>
      <c r="Q125" s="159"/>
      <c r="R125" s="16"/>
      <c r="S125" s="16"/>
      <c r="T125" s="16"/>
      <c r="U125" s="16"/>
      <c r="V125" s="16"/>
    </row>
    <row r="126" spans="1:22" ht="15.75" x14ac:dyDescent="0.25">
      <c r="A126" s="27">
        <v>6.6</v>
      </c>
      <c r="D126" s="76" t="s">
        <v>109</v>
      </c>
      <c r="E126" s="65"/>
      <c r="F126" s="84"/>
      <c r="G126" s="86"/>
      <c r="H126" s="84"/>
      <c r="I126" s="84"/>
      <c r="J126" s="84"/>
      <c r="K126" s="84"/>
      <c r="L126" s="84"/>
      <c r="M126" s="16"/>
      <c r="N126" s="160"/>
      <c r="O126" s="161"/>
      <c r="P126" s="161"/>
      <c r="Q126" s="162"/>
      <c r="R126" s="16"/>
      <c r="S126" s="16"/>
      <c r="T126" s="16"/>
      <c r="U126" s="16"/>
      <c r="V126" s="16"/>
    </row>
    <row r="127" spans="1:22" ht="15.75" x14ac:dyDescent="0.25">
      <c r="A127" s="27">
        <v>2.4</v>
      </c>
      <c r="D127" s="76" t="s">
        <v>110</v>
      </c>
      <c r="E127" s="65"/>
      <c r="F127" s="84"/>
      <c r="G127" s="86"/>
      <c r="H127" s="84"/>
      <c r="I127" s="84"/>
      <c r="J127" s="84"/>
      <c r="K127" s="84"/>
      <c r="L127" s="84"/>
      <c r="M127" s="94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5.75" x14ac:dyDescent="0.25">
      <c r="A128" s="27">
        <v>1.4</v>
      </c>
      <c r="B128" s="95"/>
      <c r="C128" s="90"/>
      <c r="D128" s="91"/>
      <c r="E128" s="92"/>
      <c r="F128" s="92"/>
      <c r="G128" s="93"/>
      <c r="H128" s="92"/>
      <c r="I128" s="92"/>
      <c r="J128" s="92"/>
      <c r="K128" s="92"/>
      <c r="L128" s="92"/>
      <c r="M128" s="94"/>
      <c r="N128" s="94"/>
      <c r="O128" s="94"/>
      <c r="P128" s="94"/>
      <c r="Q128" s="94"/>
      <c r="R128" s="16"/>
      <c r="S128" s="16"/>
      <c r="T128" s="16"/>
      <c r="U128" s="16"/>
      <c r="V128" s="16"/>
    </row>
    <row r="129" spans="1:22" ht="15.75" x14ac:dyDescent="0.25">
      <c r="A129" s="27">
        <v>4.9000000000000004</v>
      </c>
      <c r="B129" s="95"/>
      <c r="C129" s="94"/>
      <c r="D129" s="91" t="s">
        <v>119</v>
      </c>
      <c r="E129" s="136"/>
      <c r="F129" s="137"/>
      <c r="G129" s="137"/>
      <c r="H129" s="136"/>
      <c r="I129" s="136"/>
      <c r="J129" s="136"/>
      <c r="K129" s="136"/>
      <c r="L129" s="136"/>
      <c r="M129" s="94"/>
      <c r="N129" s="94"/>
      <c r="O129" s="94"/>
      <c r="P129" s="94"/>
      <c r="Q129" s="94"/>
      <c r="R129" s="16"/>
      <c r="S129" s="16"/>
      <c r="T129" s="16"/>
      <c r="U129" s="16"/>
      <c r="V129" s="16"/>
    </row>
    <row r="130" spans="1:22" ht="15.75" x14ac:dyDescent="0.25">
      <c r="A130" s="27">
        <v>3.8</v>
      </c>
      <c r="C130" s="94"/>
      <c r="D130" s="91" t="s">
        <v>120</v>
      </c>
      <c r="E130" s="136"/>
      <c r="F130" s="137"/>
      <c r="G130" s="137"/>
      <c r="H130" s="136"/>
      <c r="I130" s="136"/>
      <c r="J130" s="136"/>
      <c r="K130" s="136"/>
      <c r="L130" s="136"/>
      <c r="M130" s="113"/>
      <c r="N130" s="113"/>
      <c r="O130" s="113"/>
      <c r="P130" s="113"/>
      <c r="Q130" s="113"/>
      <c r="R130" s="16"/>
      <c r="S130" s="16"/>
      <c r="T130" s="16"/>
      <c r="U130" s="16"/>
      <c r="V130" s="16"/>
    </row>
    <row r="131" spans="1:22" ht="15.75" x14ac:dyDescent="0.25">
      <c r="A131" s="27">
        <v>2.2999999999999998</v>
      </c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6"/>
      <c r="S131" s="16"/>
      <c r="T131" s="16"/>
      <c r="U131" s="16"/>
      <c r="V131" s="16"/>
    </row>
    <row r="132" spans="1:22" ht="15.75" x14ac:dyDescent="0.25">
      <c r="A132" s="27">
        <v>1.6</v>
      </c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94"/>
      <c r="N132" s="94"/>
      <c r="O132" s="94"/>
      <c r="P132" s="94"/>
      <c r="Q132" s="94"/>
      <c r="R132" s="16"/>
      <c r="S132" s="16"/>
      <c r="T132" s="16"/>
      <c r="U132" s="16"/>
      <c r="V132" s="16"/>
    </row>
    <row r="133" spans="1:22" ht="18.600000000000001" customHeight="1" x14ac:dyDescent="0.25">
      <c r="A133" s="27">
        <v>2.7</v>
      </c>
      <c r="C133" s="94"/>
      <c r="D133" s="90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16"/>
      <c r="S133" s="16"/>
      <c r="T133" s="16"/>
      <c r="U133" s="16"/>
      <c r="V133" s="16"/>
    </row>
    <row r="134" spans="1:22" ht="15.75" x14ac:dyDescent="0.25">
      <c r="A134" s="27">
        <v>5.6</v>
      </c>
      <c r="C134" s="94"/>
      <c r="D134" s="90"/>
      <c r="E134" s="94"/>
      <c r="F134" s="94"/>
      <c r="G134" s="94"/>
      <c r="H134" s="94"/>
      <c r="I134" s="94"/>
      <c r="J134" s="94"/>
      <c r="K134" s="94"/>
      <c r="L134" s="94"/>
      <c r="M134" s="114"/>
      <c r="N134" s="114"/>
      <c r="O134" s="114"/>
      <c r="P134" s="114"/>
      <c r="Q134" s="114"/>
      <c r="R134" s="16"/>
      <c r="S134" s="16"/>
      <c r="T134" s="16"/>
      <c r="U134" s="16"/>
      <c r="V134" s="16"/>
    </row>
    <row r="135" spans="1:22" ht="15.75" x14ac:dyDescent="0.25">
      <c r="A135" s="27">
        <v>1.6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6"/>
      <c r="S135" s="16"/>
      <c r="T135" s="16"/>
      <c r="U135" s="16"/>
      <c r="V135" s="16"/>
    </row>
    <row r="136" spans="1:22" ht="15.75" x14ac:dyDescent="0.25">
      <c r="A136" s="27">
        <v>5.3</v>
      </c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6"/>
      <c r="S136" s="16"/>
      <c r="T136" s="16"/>
      <c r="U136" s="16"/>
      <c r="V136" s="16"/>
    </row>
    <row r="137" spans="1:22" ht="15.75" x14ac:dyDescent="0.25">
      <c r="A137" s="27">
        <v>5.7</v>
      </c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94"/>
      <c r="N137" s="94"/>
      <c r="O137" s="94"/>
      <c r="P137" s="94"/>
      <c r="Q137" s="94"/>
      <c r="R137" s="16"/>
      <c r="S137" s="16"/>
      <c r="T137" s="16"/>
      <c r="U137" s="16"/>
      <c r="V137" s="16"/>
    </row>
    <row r="138" spans="1:22" ht="15.75" x14ac:dyDescent="0.25">
      <c r="A138" s="27">
        <v>1</v>
      </c>
      <c r="C138" s="94"/>
      <c r="D138" s="90"/>
      <c r="E138" s="90"/>
      <c r="F138" s="90"/>
      <c r="G138" s="90"/>
      <c r="H138" s="90"/>
      <c r="I138" s="90"/>
      <c r="J138" s="90"/>
      <c r="K138" s="94"/>
      <c r="L138" s="94"/>
      <c r="M138" s="94"/>
      <c r="N138" s="94"/>
      <c r="O138" s="94"/>
      <c r="P138" s="94"/>
      <c r="Q138" s="94"/>
      <c r="R138" s="16"/>
      <c r="S138" s="16"/>
      <c r="T138" s="16"/>
      <c r="U138" s="16"/>
      <c r="V138" s="16"/>
    </row>
    <row r="139" spans="1:22" ht="15.75" x14ac:dyDescent="0.25">
      <c r="A139" s="27">
        <v>1.2</v>
      </c>
      <c r="C139" s="108"/>
      <c r="D139" s="90"/>
      <c r="E139" s="90"/>
      <c r="F139" s="90"/>
      <c r="G139" s="90"/>
      <c r="H139" s="90"/>
      <c r="I139" s="90"/>
      <c r="J139" s="90"/>
      <c r="K139" s="94"/>
      <c r="L139" s="94"/>
      <c r="M139" s="94"/>
      <c r="N139" s="94"/>
      <c r="O139" s="90"/>
      <c r="P139" s="94"/>
      <c r="Q139" s="94"/>
      <c r="R139" s="16"/>
      <c r="S139" s="16"/>
      <c r="T139" s="16"/>
      <c r="U139" s="16"/>
      <c r="V139" s="16"/>
    </row>
    <row r="140" spans="1:22" ht="15.75" x14ac:dyDescent="0.25">
      <c r="A140" s="27">
        <v>2.6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94"/>
      <c r="M140" s="94"/>
      <c r="N140" s="94"/>
      <c r="O140" s="94"/>
      <c r="P140" s="94"/>
      <c r="Q140" s="94"/>
      <c r="R140" s="16"/>
      <c r="S140" s="16"/>
      <c r="T140" s="16"/>
      <c r="U140" s="16"/>
      <c r="V140" s="16"/>
    </row>
    <row r="141" spans="1:22" ht="15.75" x14ac:dyDescent="0.25">
      <c r="A141" s="27">
        <v>2.7</v>
      </c>
      <c r="C141" s="109"/>
      <c r="D141" s="109"/>
      <c r="E141" s="109"/>
      <c r="F141" s="116"/>
      <c r="G141" s="116"/>
      <c r="H141" s="100"/>
      <c r="I141" s="97"/>
      <c r="J141" s="103"/>
      <c r="K141" s="104"/>
      <c r="L141" s="94"/>
      <c r="M141" s="94"/>
      <c r="N141" s="94"/>
      <c r="O141" s="94"/>
      <c r="P141" s="94"/>
      <c r="Q141" s="94"/>
      <c r="R141" s="16"/>
      <c r="S141" s="16"/>
      <c r="T141" s="16"/>
      <c r="U141" s="16"/>
      <c r="V141" s="16"/>
    </row>
    <row r="142" spans="1:22" ht="15.75" x14ac:dyDescent="0.25">
      <c r="A142" s="27">
        <v>4.9000000000000004</v>
      </c>
      <c r="C142" s="110"/>
      <c r="D142" s="111"/>
      <c r="E142" s="110"/>
      <c r="F142" s="117"/>
      <c r="G142" s="117"/>
      <c r="H142" s="90"/>
      <c r="I142" s="98"/>
      <c r="J142" s="99"/>
      <c r="K142" s="105"/>
      <c r="L142" s="94"/>
      <c r="M142" s="94"/>
      <c r="N142" s="94"/>
      <c r="O142" s="94"/>
      <c r="P142" s="94"/>
      <c r="Q142" s="94"/>
      <c r="R142" s="16"/>
      <c r="S142" s="16"/>
      <c r="T142" s="16"/>
      <c r="U142" s="16"/>
      <c r="V142" s="16"/>
    </row>
    <row r="143" spans="1:22" ht="18.75" x14ac:dyDescent="0.3">
      <c r="A143" s="27">
        <v>5.3</v>
      </c>
      <c r="C143" s="110"/>
      <c r="D143" s="111"/>
      <c r="E143" s="110"/>
      <c r="F143" s="117"/>
      <c r="G143" s="117"/>
      <c r="H143" s="90"/>
      <c r="I143" s="98"/>
      <c r="J143" s="99"/>
      <c r="K143" s="105"/>
      <c r="L143" s="94"/>
      <c r="M143" s="106"/>
      <c r="N143" s="106"/>
      <c r="O143" s="106"/>
      <c r="P143" s="106"/>
      <c r="Q143" s="106"/>
      <c r="R143" s="16"/>
      <c r="S143" s="16"/>
      <c r="T143" s="16"/>
      <c r="U143" s="16"/>
      <c r="V143" s="16"/>
    </row>
    <row r="144" spans="1:22" ht="18.75" x14ac:dyDescent="0.3">
      <c r="A144" s="27">
        <v>2.6</v>
      </c>
      <c r="C144" s="110"/>
      <c r="D144" s="111"/>
      <c r="E144" s="110"/>
      <c r="F144" s="117"/>
      <c r="G144" s="117"/>
      <c r="H144" s="90"/>
      <c r="I144" s="98"/>
      <c r="J144" s="99"/>
      <c r="K144" s="105"/>
      <c r="L144" s="94"/>
      <c r="M144" s="106"/>
      <c r="N144" s="106"/>
      <c r="O144" s="106"/>
      <c r="P144" s="106"/>
      <c r="Q144" s="106"/>
      <c r="R144" s="96"/>
      <c r="S144" s="96"/>
      <c r="T144" s="16"/>
      <c r="U144" s="16"/>
      <c r="V144" s="16"/>
    </row>
    <row r="145" spans="1:24" ht="18.75" x14ac:dyDescent="0.3">
      <c r="A145" s="27">
        <v>4.4000000000000004</v>
      </c>
      <c r="C145" s="110"/>
      <c r="D145" s="111"/>
      <c r="E145" s="110"/>
      <c r="F145" s="118"/>
      <c r="G145" s="118"/>
      <c r="H145" s="90"/>
      <c r="I145" s="90"/>
      <c r="J145" s="90"/>
      <c r="K145" s="94"/>
      <c r="L145" s="94"/>
      <c r="M145" s="106"/>
      <c r="N145" s="106"/>
      <c r="O145" s="106"/>
      <c r="P145" s="106"/>
      <c r="Q145" s="106"/>
      <c r="R145" s="96"/>
      <c r="S145" s="96"/>
      <c r="T145" s="16"/>
      <c r="U145" s="16"/>
      <c r="V145" s="16"/>
    </row>
    <row r="146" spans="1:24" ht="16.350000000000001" customHeight="1" x14ac:dyDescent="0.3">
      <c r="A146" s="27">
        <v>4</v>
      </c>
      <c r="C146" s="110"/>
      <c r="D146" s="111"/>
      <c r="E146" s="110"/>
      <c r="F146" s="118"/>
      <c r="G146" s="118"/>
      <c r="H146" s="90"/>
      <c r="I146" s="90"/>
      <c r="J146" s="90"/>
      <c r="K146" s="94"/>
      <c r="L146" s="94"/>
      <c r="M146" s="107"/>
      <c r="N146" s="107"/>
      <c r="O146" s="107"/>
      <c r="P146" s="107"/>
      <c r="Q146" s="107"/>
      <c r="R146" s="96"/>
      <c r="S146" s="96"/>
      <c r="T146" s="16"/>
      <c r="U146" s="16"/>
      <c r="V146" s="16"/>
    </row>
    <row r="147" spans="1:24" ht="18.75" x14ac:dyDescent="0.3">
      <c r="A147" s="27">
        <v>3.8</v>
      </c>
      <c r="C147" s="110"/>
      <c r="D147" s="111"/>
      <c r="E147" s="110"/>
      <c r="F147" s="118"/>
      <c r="G147" s="118"/>
      <c r="H147" s="90"/>
      <c r="I147" s="90"/>
      <c r="J147" s="90"/>
      <c r="K147" s="94"/>
      <c r="L147" s="94"/>
      <c r="M147" s="94"/>
      <c r="N147" s="94"/>
      <c r="O147" s="94"/>
      <c r="P147" s="94"/>
      <c r="Q147" s="94"/>
      <c r="R147" s="101"/>
      <c r="S147" s="101"/>
      <c r="T147" s="16"/>
      <c r="U147" s="16"/>
      <c r="V147" s="16"/>
      <c r="W147" s="16"/>
      <c r="X147" s="16"/>
    </row>
    <row r="148" spans="1:24" ht="15.75" x14ac:dyDescent="0.25">
      <c r="A148" s="27">
        <v>3.4</v>
      </c>
      <c r="C148" s="110"/>
      <c r="D148" s="111"/>
      <c r="E148" s="110"/>
      <c r="F148" s="118"/>
      <c r="G148" s="118"/>
      <c r="H148" s="90"/>
      <c r="I148" s="90"/>
      <c r="J148" s="90"/>
      <c r="K148" s="94"/>
      <c r="L148" s="94"/>
      <c r="M148" s="94"/>
      <c r="N148" s="94"/>
      <c r="O148" s="94"/>
      <c r="P148" s="94"/>
      <c r="Q148" s="94"/>
      <c r="R148" s="16"/>
      <c r="S148" s="16"/>
      <c r="T148" s="16"/>
      <c r="U148" s="16"/>
      <c r="V148" s="16"/>
      <c r="W148" s="16"/>
      <c r="X148" s="16"/>
    </row>
    <row r="149" spans="1:24" ht="15.75" x14ac:dyDescent="0.25">
      <c r="A149" s="27">
        <v>1.1000000000000001</v>
      </c>
      <c r="C149" s="110"/>
      <c r="D149" s="111"/>
      <c r="E149" s="110"/>
      <c r="F149" s="118"/>
      <c r="G149" s="118"/>
      <c r="H149" s="90"/>
      <c r="I149" s="90"/>
      <c r="J149" s="90"/>
      <c r="K149" s="94"/>
      <c r="L149" s="94"/>
      <c r="M149" s="94"/>
      <c r="N149" s="94"/>
      <c r="O149" s="94"/>
      <c r="P149" s="94"/>
      <c r="Q149" s="94"/>
      <c r="R149" s="16"/>
      <c r="S149" s="16"/>
      <c r="T149" s="16"/>
      <c r="U149" s="16"/>
      <c r="V149" s="16"/>
      <c r="W149" s="16"/>
      <c r="X149" s="16"/>
    </row>
    <row r="150" spans="1:24" ht="15.75" x14ac:dyDescent="0.25">
      <c r="A150" s="27">
        <v>2.2999999999999998</v>
      </c>
      <c r="C150" s="110"/>
      <c r="D150" s="111"/>
      <c r="E150" s="112"/>
      <c r="F150" s="118"/>
      <c r="G150" s="118"/>
      <c r="H150" s="90"/>
      <c r="I150" s="94"/>
      <c r="J150" s="94"/>
      <c r="K150" s="94"/>
      <c r="L150" s="94"/>
      <c r="M150" s="94"/>
      <c r="N150" s="94"/>
      <c r="O150" s="94"/>
      <c r="P150" s="94"/>
      <c r="Q150" s="94"/>
      <c r="R150" s="16"/>
      <c r="S150" s="16"/>
      <c r="T150" s="16"/>
      <c r="U150" s="16"/>
      <c r="V150" s="16"/>
      <c r="W150" s="16"/>
      <c r="X150" s="16"/>
    </row>
    <row r="151" spans="1:24" ht="15.6" customHeight="1" x14ac:dyDescent="0.25">
      <c r="A151" s="27">
        <v>4.5999999999999996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120"/>
      <c r="N151" s="120"/>
      <c r="O151" s="94"/>
      <c r="P151" s="94"/>
      <c r="Q151" s="94"/>
      <c r="R151" s="16"/>
      <c r="S151" s="16"/>
      <c r="T151" s="16"/>
      <c r="U151" s="16"/>
      <c r="V151" s="16"/>
    </row>
    <row r="152" spans="1:24" ht="15.75" x14ac:dyDescent="0.25">
      <c r="A152" s="27">
        <v>2.9</v>
      </c>
      <c r="C152" s="94"/>
      <c r="D152" s="119"/>
      <c r="E152" s="119"/>
      <c r="F152" s="119"/>
      <c r="G152" s="119"/>
      <c r="H152" s="114"/>
      <c r="I152" s="120"/>
      <c r="J152" s="120"/>
      <c r="K152" s="120"/>
      <c r="L152" s="120"/>
      <c r="M152" s="121"/>
      <c r="N152" s="121"/>
      <c r="O152" s="94"/>
      <c r="P152" s="94"/>
      <c r="Q152" s="94"/>
      <c r="R152" s="16"/>
      <c r="S152" s="16"/>
      <c r="T152" s="16"/>
      <c r="U152" s="16"/>
      <c r="V152" s="16"/>
    </row>
    <row r="153" spans="1:24" ht="15.75" x14ac:dyDescent="0.25">
      <c r="A153" s="27">
        <v>2.5</v>
      </c>
      <c r="C153" s="94"/>
      <c r="D153" s="119"/>
      <c r="E153" s="119"/>
      <c r="F153" s="119"/>
      <c r="G153" s="119"/>
      <c r="H153" s="114"/>
      <c r="I153" s="121"/>
      <c r="J153" s="121"/>
      <c r="K153" s="121"/>
      <c r="L153" s="121"/>
      <c r="M153" s="121"/>
      <c r="N153" s="121"/>
      <c r="O153" s="94"/>
      <c r="P153" s="94"/>
      <c r="Q153" s="94"/>
      <c r="R153" s="16"/>
      <c r="S153" s="16"/>
      <c r="T153" s="16"/>
      <c r="U153" s="16"/>
      <c r="V153" s="16"/>
    </row>
    <row r="154" spans="1:24" ht="15.75" x14ac:dyDescent="0.25">
      <c r="A154" s="27">
        <v>5.6</v>
      </c>
      <c r="C154" s="94"/>
      <c r="D154" s="119"/>
      <c r="E154" s="119"/>
      <c r="F154" s="119"/>
      <c r="G154" s="119"/>
      <c r="H154" s="114"/>
      <c r="I154" s="121"/>
      <c r="J154" s="121"/>
      <c r="K154" s="121"/>
      <c r="L154" s="121"/>
      <c r="M154" s="109"/>
      <c r="N154" s="109"/>
      <c r="O154" s="94"/>
      <c r="P154" s="94"/>
      <c r="Q154" s="94"/>
      <c r="R154" s="16"/>
      <c r="S154" s="16"/>
      <c r="T154" s="16"/>
      <c r="U154" s="16"/>
      <c r="V154" s="16"/>
    </row>
    <row r="155" spans="1:24" ht="15.75" x14ac:dyDescent="0.25">
      <c r="A155" s="27">
        <v>2</v>
      </c>
      <c r="C155" s="94"/>
      <c r="D155" s="113"/>
      <c r="E155" s="113"/>
      <c r="F155" s="113"/>
      <c r="G155" s="112"/>
      <c r="H155" s="112"/>
      <c r="I155" s="109"/>
      <c r="J155" s="109"/>
      <c r="K155" s="109"/>
      <c r="L155" s="109"/>
      <c r="M155" s="109"/>
      <c r="N155" s="109"/>
      <c r="O155" s="94"/>
      <c r="P155" s="94"/>
      <c r="Q155" s="94"/>
      <c r="R155" s="16"/>
      <c r="S155" s="16"/>
      <c r="T155" s="16"/>
      <c r="U155" s="16"/>
      <c r="V155" s="16"/>
    </row>
    <row r="156" spans="1:24" ht="15.75" x14ac:dyDescent="0.25">
      <c r="A156" s="27">
        <v>1.6</v>
      </c>
      <c r="C156" s="94"/>
      <c r="D156" s="113"/>
      <c r="E156" s="113"/>
      <c r="F156" s="113"/>
      <c r="G156" s="112"/>
      <c r="H156" s="112"/>
      <c r="I156" s="109"/>
      <c r="J156" s="109"/>
      <c r="K156" s="109"/>
      <c r="L156" s="109"/>
      <c r="M156" s="109"/>
      <c r="N156" s="109"/>
      <c r="O156" s="94"/>
      <c r="P156" s="94"/>
      <c r="Q156" s="94"/>
      <c r="R156" s="16"/>
      <c r="S156" s="16"/>
      <c r="T156" s="16"/>
      <c r="U156" s="16"/>
      <c r="V156" s="16"/>
    </row>
    <row r="157" spans="1:24" ht="15.75" x14ac:dyDescent="0.25">
      <c r="A157" s="27">
        <v>3.3</v>
      </c>
      <c r="C157" s="94"/>
      <c r="D157" s="113"/>
      <c r="E157" s="113"/>
      <c r="F157" s="113"/>
      <c r="G157" s="112"/>
      <c r="H157" s="112"/>
      <c r="I157" s="109"/>
      <c r="J157" s="109"/>
      <c r="K157" s="109"/>
      <c r="L157" s="109"/>
      <c r="M157" s="94"/>
      <c r="N157" s="94"/>
      <c r="O157" s="94"/>
      <c r="P157" s="94"/>
      <c r="Q157" s="94"/>
      <c r="R157" s="16"/>
      <c r="S157" s="16"/>
      <c r="T157" s="16"/>
      <c r="U157" s="16"/>
      <c r="V157" s="16"/>
    </row>
    <row r="158" spans="1:24" ht="15.75" x14ac:dyDescent="0.25">
      <c r="A158" s="27">
        <v>3.7</v>
      </c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0"/>
      <c r="P158" s="94"/>
      <c r="Q158" s="94"/>
      <c r="R158" s="16"/>
      <c r="S158" s="16"/>
      <c r="T158" s="16"/>
      <c r="U158" s="16"/>
      <c r="V158" s="16"/>
    </row>
    <row r="159" spans="1:24" ht="15.75" x14ac:dyDescent="0.25">
      <c r="A159" s="27">
        <v>1.2</v>
      </c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0"/>
      <c r="P159" s="94"/>
      <c r="Q159" s="94"/>
      <c r="R159" s="16"/>
      <c r="S159" s="16"/>
      <c r="T159" s="16"/>
      <c r="U159" s="16"/>
      <c r="V159" s="16"/>
    </row>
    <row r="160" spans="1:24" ht="15.75" x14ac:dyDescent="0.25">
      <c r="A160" s="27">
        <v>4.2</v>
      </c>
      <c r="C160" s="112"/>
      <c r="D160" s="94"/>
      <c r="E160" s="94"/>
      <c r="F160" s="94"/>
      <c r="G160" s="94"/>
      <c r="H160" s="94"/>
      <c r="I160" s="94"/>
      <c r="J160" s="94"/>
      <c r="K160" s="94"/>
      <c r="L160" s="94"/>
      <c r="M160" s="112"/>
      <c r="N160" s="112"/>
      <c r="O160" s="90"/>
      <c r="P160" s="94"/>
      <c r="Q160" s="94"/>
      <c r="R160" s="16"/>
      <c r="S160" s="16"/>
      <c r="T160" s="16"/>
      <c r="U160" s="16"/>
      <c r="V160" s="16"/>
    </row>
    <row r="161" spans="1:22" ht="15.75" x14ac:dyDescent="0.25">
      <c r="A161" s="27">
        <v>1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94"/>
      <c r="P161" s="94"/>
      <c r="Q161" s="94"/>
      <c r="R161" s="16"/>
      <c r="S161" s="16"/>
      <c r="T161" s="16"/>
      <c r="U161" s="16"/>
      <c r="V161" s="16"/>
    </row>
    <row r="162" spans="1:22" ht="15.75" x14ac:dyDescent="0.25">
      <c r="A162" s="27">
        <v>1.3</v>
      </c>
      <c r="C162" s="94"/>
      <c r="D162" s="112"/>
      <c r="E162" s="112"/>
      <c r="F162" s="112"/>
      <c r="G162" s="112"/>
      <c r="H162" s="112"/>
      <c r="I162" s="112"/>
      <c r="J162" s="112"/>
      <c r="K162" s="112"/>
      <c r="L162" s="112"/>
      <c r="M162" s="94"/>
      <c r="N162" s="94"/>
      <c r="O162" s="94"/>
      <c r="P162" s="94"/>
      <c r="Q162" s="94"/>
      <c r="R162" s="16"/>
      <c r="S162" s="16"/>
      <c r="T162" s="16"/>
      <c r="U162" s="16"/>
      <c r="V162" s="16"/>
    </row>
    <row r="163" spans="1:22" ht="15.75" x14ac:dyDescent="0.25">
      <c r="A163" s="27">
        <v>2.6</v>
      </c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16"/>
      <c r="S163" s="16"/>
      <c r="T163" s="16"/>
      <c r="U163" s="16"/>
      <c r="V163" s="16"/>
    </row>
    <row r="164" spans="1:22" ht="15.75" x14ac:dyDescent="0.25">
      <c r="A164" s="27">
        <v>6.2</v>
      </c>
      <c r="C164" s="112"/>
      <c r="D164" s="94"/>
      <c r="E164" s="94"/>
      <c r="F164" s="94"/>
      <c r="G164" s="94"/>
      <c r="H164" s="94"/>
      <c r="I164" s="94"/>
      <c r="J164" s="94"/>
      <c r="K164" s="94"/>
      <c r="L164" s="94"/>
      <c r="M164" s="112"/>
      <c r="N164" s="112"/>
      <c r="O164" s="94"/>
      <c r="P164" s="94"/>
      <c r="Q164" s="94"/>
      <c r="R164" s="16"/>
      <c r="S164" s="16"/>
      <c r="T164" s="16"/>
      <c r="U164" s="16"/>
      <c r="V164" s="16"/>
    </row>
    <row r="165" spans="1:22" ht="15.75" x14ac:dyDescent="0.25">
      <c r="A165" s="27">
        <v>0.7</v>
      </c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94"/>
      <c r="P165" s="94"/>
      <c r="Q165" s="94"/>
      <c r="R165" s="16"/>
      <c r="S165" s="16"/>
      <c r="T165" s="16"/>
      <c r="U165" s="16"/>
      <c r="V165" s="16"/>
    </row>
    <row r="166" spans="1:22" ht="15.75" x14ac:dyDescent="0.25">
      <c r="A166" s="27">
        <v>1.2</v>
      </c>
      <c r="C166" s="94"/>
      <c r="D166" s="112"/>
      <c r="E166" s="112"/>
      <c r="F166" s="112"/>
      <c r="G166" s="112"/>
      <c r="H166" s="112"/>
      <c r="I166" s="112"/>
      <c r="J166" s="112"/>
      <c r="K166" s="112"/>
      <c r="L166" s="112"/>
      <c r="M166" s="94"/>
      <c r="N166" s="94"/>
      <c r="O166" s="94"/>
      <c r="P166" s="94"/>
      <c r="Q166" s="94"/>
      <c r="R166" s="16"/>
      <c r="S166" s="16"/>
      <c r="T166" s="16"/>
      <c r="U166" s="16"/>
      <c r="V166" s="16"/>
    </row>
    <row r="167" spans="1:22" ht="15.75" x14ac:dyDescent="0.25">
      <c r="A167" s="27">
        <v>3</v>
      </c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16"/>
      <c r="S167" s="16"/>
      <c r="T167" s="16"/>
      <c r="U167" s="16"/>
      <c r="V167" s="16"/>
    </row>
    <row r="168" spans="1:22" ht="15.75" x14ac:dyDescent="0.25">
      <c r="A168" s="27">
        <v>2.5</v>
      </c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16"/>
      <c r="S168" s="16"/>
      <c r="T168" s="16"/>
      <c r="U168" s="16"/>
      <c r="V168" s="16"/>
    </row>
    <row r="169" spans="1:22" ht="15.75" x14ac:dyDescent="0.25">
      <c r="A169" s="27">
        <v>3.5</v>
      </c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16"/>
      <c r="S169" s="16"/>
      <c r="T169" s="16"/>
      <c r="U169" s="16"/>
      <c r="V169" s="16"/>
    </row>
    <row r="170" spans="1:22" ht="15.75" x14ac:dyDescent="0.25">
      <c r="A170" s="27">
        <v>3.6</v>
      </c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16"/>
      <c r="S170" s="16"/>
      <c r="T170" s="16"/>
      <c r="U170" s="16"/>
      <c r="V170" s="16"/>
    </row>
    <row r="171" spans="1:22" ht="15.75" x14ac:dyDescent="0.25">
      <c r="A171" s="27">
        <v>3.7</v>
      </c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16"/>
      <c r="S171" s="16"/>
      <c r="T171" s="16"/>
      <c r="U171" s="16"/>
      <c r="V171" s="16"/>
    </row>
    <row r="172" spans="1:22" ht="15.75" x14ac:dyDescent="0.25">
      <c r="A172" s="27">
        <v>4.8</v>
      </c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16"/>
      <c r="S172" s="16"/>
      <c r="T172" s="16"/>
      <c r="U172" s="16"/>
      <c r="V172" s="16"/>
    </row>
    <row r="173" spans="1:22" ht="15.75" x14ac:dyDescent="0.25">
      <c r="A173" s="27">
        <v>0.3</v>
      </c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16"/>
      <c r="S173" s="16"/>
      <c r="T173" s="16"/>
      <c r="U173" s="16"/>
      <c r="V173" s="16"/>
    </row>
    <row r="174" spans="1:22" ht="15.75" x14ac:dyDescent="0.25">
      <c r="A174" s="27">
        <v>5.3</v>
      </c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16"/>
      <c r="S174" s="16"/>
      <c r="T174" s="16"/>
      <c r="U174" s="16"/>
      <c r="V174" s="16"/>
    </row>
    <row r="175" spans="1:22" ht="15.75" x14ac:dyDescent="0.25">
      <c r="A175" s="27">
        <v>2.5</v>
      </c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16"/>
      <c r="S175" s="16"/>
      <c r="T175" s="16"/>
      <c r="U175" s="16"/>
      <c r="V175" s="16"/>
    </row>
    <row r="176" spans="1:22" ht="15.75" x14ac:dyDescent="0.25">
      <c r="A176" s="27">
        <v>0.2</v>
      </c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5.75" x14ac:dyDescent="0.25">
      <c r="A177" s="27">
        <v>3.6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5.75" x14ac:dyDescent="0.25">
      <c r="A178" s="27">
        <v>5.8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5.75" x14ac:dyDescent="0.25">
      <c r="A179" s="27">
        <v>3.4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5.75" x14ac:dyDescent="0.25">
      <c r="A180" s="27">
        <v>4.9000000000000004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5.75" x14ac:dyDescent="0.25">
      <c r="A181" s="27">
        <v>2.9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5.75" x14ac:dyDescent="0.25">
      <c r="A182" s="27">
        <v>4.3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5.75" x14ac:dyDescent="0.25">
      <c r="A183" s="27">
        <v>6.3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5.75" x14ac:dyDescent="0.25">
      <c r="A184" s="27">
        <v>3.9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5.75" x14ac:dyDescent="0.25">
      <c r="A185" s="27">
        <v>4.0999999999999996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5.75" x14ac:dyDescent="0.25">
      <c r="A186" s="27">
        <v>0.9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5.75" x14ac:dyDescent="0.25">
      <c r="A187" s="27">
        <v>4.8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5.75" x14ac:dyDescent="0.25">
      <c r="A188" s="27">
        <v>4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5.75" x14ac:dyDescent="0.25">
      <c r="A189" s="27">
        <v>4.5999999999999996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5.75" x14ac:dyDescent="0.25">
      <c r="A190" s="27">
        <v>5.5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5.75" x14ac:dyDescent="0.25">
      <c r="A191" s="27">
        <v>5.0999999999999996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5.75" x14ac:dyDescent="0.25">
      <c r="A192" s="27">
        <v>5.9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5.75" x14ac:dyDescent="0.25">
      <c r="A193" s="27">
        <v>1.7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5.75" x14ac:dyDescent="0.25">
      <c r="A194" s="27">
        <v>2.2999999999999998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5.75" x14ac:dyDescent="0.25">
      <c r="A195" s="27">
        <v>1.4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5.75" x14ac:dyDescent="0.25">
      <c r="A196" s="27">
        <v>0.8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5.75" x14ac:dyDescent="0.25">
      <c r="A197" s="27">
        <v>3.6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5.75" x14ac:dyDescent="0.25">
      <c r="A198" s="27">
        <v>3.9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5.75" x14ac:dyDescent="0.25">
      <c r="A199" s="27">
        <v>0.4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5.75" x14ac:dyDescent="0.25">
      <c r="A200" s="27">
        <v>0.8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5.75" x14ac:dyDescent="0.25">
      <c r="A201" s="27">
        <v>0.3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5.75" x14ac:dyDescent="0.25">
      <c r="A202" s="27">
        <v>3.4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5.75" x14ac:dyDescent="0.25">
      <c r="A203" s="27">
        <v>5.5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5.75" x14ac:dyDescent="0.25">
      <c r="A204" s="27">
        <v>4.5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5.75" x14ac:dyDescent="0.25">
      <c r="A205" s="27">
        <v>3.3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5.75" x14ac:dyDescent="0.25">
      <c r="A206" s="27">
        <v>5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5.75" x14ac:dyDescent="0.25">
      <c r="A207" s="27">
        <v>3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5.75" x14ac:dyDescent="0.25">
      <c r="A208" s="27">
        <v>1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5.75" x14ac:dyDescent="0.25">
      <c r="A209" s="27">
        <v>1.8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5.75" x14ac:dyDescent="0.25">
      <c r="A210" s="27">
        <v>4.7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5.75" x14ac:dyDescent="0.25">
      <c r="A211" s="27">
        <v>4.7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5.75" x14ac:dyDescent="0.25">
      <c r="A212" s="27">
        <v>3.3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5.75" x14ac:dyDescent="0.25">
      <c r="A213" s="27">
        <v>3.4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5.75" x14ac:dyDescent="0.25">
      <c r="A214" s="27">
        <v>6.2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5.75" x14ac:dyDescent="0.25">
      <c r="A215" s="27">
        <v>4.8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5.75" x14ac:dyDescent="0.25">
      <c r="A216" s="27">
        <v>1.5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5.75" x14ac:dyDescent="0.25">
      <c r="A217" s="27">
        <v>4.2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5.75" x14ac:dyDescent="0.25">
      <c r="A218" s="27">
        <v>7.2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5.75" x14ac:dyDescent="0.25">
      <c r="A219" s="27">
        <v>2.2999999999999998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5.75" x14ac:dyDescent="0.25">
      <c r="A220" s="27">
        <v>5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5.75" x14ac:dyDescent="0.25">
      <c r="A221" s="27">
        <v>4.9000000000000004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ht="15.75" x14ac:dyDescent="0.25">
      <c r="A222" s="27">
        <v>5.3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ht="15.75" x14ac:dyDescent="0.25">
      <c r="A223" s="27">
        <v>4.4000000000000004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ht="15.75" x14ac:dyDescent="0.25">
      <c r="A224" s="27">
        <v>0.4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 ht="15.75" x14ac:dyDescent="0.25">
      <c r="A225" s="27">
        <v>3.5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 ht="15.75" x14ac:dyDescent="0.25">
      <c r="A226" s="27">
        <v>1.5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 ht="15.75" x14ac:dyDescent="0.25">
      <c r="A227" s="27">
        <v>6.8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2" ht="15.75" x14ac:dyDescent="0.25">
      <c r="A228" s="27">
        <v>3.2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2" ht="15.75" x14ac:dyDescent="0.25">
      <c r="A229" s="27">
        <v>2.8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</row>
    <row r="230" spans="1:22" ht="15.75" x14ac:dyDescent="0.25">
      <c r="A230" s="27">
        <v>1.9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R230" s="16"/>
      <c r="S230" s="16"/>
    </row>
    <row r="231" spans="1:22" ht="15.75" x14ac:dyDescent="0.25">
      <c r="A231" s="27">
        <v>5.3</v>
      </c>
      <c r="D231" s="16"/>
      <c r="E231" s="16"/>
      <c r="F231" s="16"/>
      <c r="G231" s="16"/>
      <c r="H231" s="16"/>
      <c r="I231" s="16"/>
      <c r="J231" s="16"/>
      <c r="K231" s="16"/>
      <c r="L231" s="16"/>
      <c r="R231" s="16"/>
      <c r="S231" s="16"/>
    </row>
    <row r="232" spans="1:22" ht="15.75" x14ac:dyDescent="0.25">
      <c r="A232" s="27">
        <v>3.7</v>
      </c>
      <c r="R232" s="16"/>
    </row>
    <row r="233" spans="1:22" x14ac:dyDescent="0.25">
      <c r="A233" s="27">
        <v>1.6</v>
      </c>
    </row>
    <row r="234" spans="1:22" x14ac:dyDescent="0.25">
      <c r="A234" s="27">
        <v>2.2000000000000002</v>
      </c>
    </row>
    <row r="235" spans="1:22" x14ac:dyDescent="0.25">
      <c r="A235" s="27">
        <v>5.2</v>
      </c>
    </row>
    <row r="236" spans="1:22" x14ac:dyDescent="0.25">
      <c r="A236" s="27">
        <v>2.7</v>
      </c>
    </row>
    <row r="237" spans="1:22" x14ac:dyDescent="0.25">
      <c r="A237" s="27">
        <v>6.6</v>
      </c>
    </row>
    <row r="238" spans="1:22" x14ac:dyDescent="0.25">
      <c r="A238" s="27">
        <v>3.3</v>
      </c>
    </row>
    <row r="239" spans="1:22" x14ac:dyDescent="0.25">
      <c r="A239" s="27">
        <v>4.3</v>
      </c>
    </row>
    <row r="240" spans="1:22" x14ac:dyDescent="0.25">
      <c r="A240" s="27">
        <v>3.9</v>
      </c>
    </row>
    <row r="241" spans="1:1" x14ac:dyDescent="0.25">
      <c r="A241" s="27">
        <v>4.0999999999999996</v>
      </c>
    </row>
    <row r="242" spans="1:1" x14ac:dyDescent="0.25">
      <c r="A242" s="27">
        <v>2.6</v>
      </c>
    </row>
    <row r="243" spans="1:1" x14ac:dyDescent="0.25">
      <c r="A243" s="27">
        <v>3.1</v>
      </c>
    </row>
    <row r="244" spans="1:1" x14ac:dyDescent="0.25">
      <c r="A244" s="27">
        <v>4.4000000000000004</v>
      </c>
    </row>
    <row r="245" spans="1:1" x14ac:dyDescent="0.25">
      <c r="A245" s="27">
        <v>2.2000000000000002</v>
      </c>
    </row>
    <row r="246" spans="1:1" x14ac:dyDescent="0.25">
      <c r="A246" s="27">
        <v>1.1000000000000001</v>
      </c>
    </row>
    <row r="247" spans="1:1" x14ac:dyDescent="0.25">
      <c r="A247" s="27">
        <v>2.2999999999999998</v>
      </c>
    </row>
    <row r="248" spans="1:1" x14ac:dyDescent="0.25">
      <c r="A248" s="27">
        <v>2.1</v>
      </c>
    </row>
    <row r="249" spans="1:1" x14ac:dyDescent="0.25">
      <c r="A249" s="27">
        <v>0.9</v>
      </c>
    </row>
    <row r="250" spans="1:1" x14ac:dyDescent="0.25">
      <c r="A250" s="27">
        <v>0.3</v>
      </c>
    </row>
    <row r="251" spans="1:1" x14ac:dyDescent="0.25">
      <c r="A251" s="27">
        <v>2.7</v>
      </c>
    </row>
    <row r="252" spans="1:1" x14ac:dyDescent="0.25">
      <c r="A252" s="27">
        <v>1.6</v>
      </c>
    </row>
    <row r="253" spans="1:1" x14ac:dyDescent="0.25">
      <c r="A253" s="27">
        <v>2.6</v>
      </c>
    </row>
    <row r="254" spans="1:1" x14ac:dyDescent="0.25">
      <c r="A254" s="27">
        <v>2.2999999999999998</v>
      </c>
    </row>
    <row r="255" spans="1:1" x14ac:dyDescent="0.25">
      <c r="A255" s="27">
        <v>6.1</v>
      </c>
    </row>
    <row r="256" spans="1:1" x14ac:dyDescent="0.25">
      <c r="A256" s="27">
        <v>5.0999999999999996</v>
      </c>
    </row>
    <row r="257" spans="1:1" x14ac:dyDescent="0.25">
      <c r="A257" s="27">
        <v>5.5</v>
      </c>
    </row>
    <row r="258" spans="1:1" x14ac:dyDescent="0.25">
      <c r="A258" s="27">
        <v>6.3</v>
      </c>
    </row>
    <row r="259" spans="1:1" x14ac:dyDescent="0.25">
      <c r="A259" s="27">
        <v>4.3</v>
      </c>
    </row>
    <row r="260" spans="1:1" x14ac:dyDescent="0.25">
      <c r="A260" s="27">
        <v>4.5999999999999996</v>
      </c>
    </row>
    <row r="261" spans="1:1" x14ac:dyDescent="0.25">
      <c r="A261" s="27">
        <v>1.6</v>
      </c>
    </row>
    <row r="262" spans="1:1" x14ac:dyDescent="0.25">
      <c r="A262" s="27">
        <v>3.8</v>
      </c>
    </row>
    <row r="263" spans="1:1" x14ac:dyDescent="0.25">
      <c r="A263" s="27">
        <v>1.9</v>
      </c>
    </row>
    <row r="264" spans="1:1" x14ac:dyDescent="0.25">
      <c r="A264" s="27">
        <v>2.9</v>
      </c>
    </row>
    <row r="265" spans="1:1" x14ac:dyDescent="0.25">
      <c r="A265" s="27">
        <v>4.8</v>
      </c>
    </row>
    <row r="266" spans="1:1" x14ac:dyDescent="0.25">
      <c r="A266" s="27">
        <v>3</v>
      </c>
    </row>
    <row r="267" spans="1:1" x14ac:dyDescent="0.25">
      <c r="A267" s="27">
        <v>1.7</v>
      </c>
    </row>
    <row r="268" spans="1:1" x14ac:dyDescent="0.25">
      <c r="A268" s="27">
        <v>3.6</v>
      </c>
    </row>
    <row r="269" spans="1:1" x14ac:dyDescent="0.25">
      <c r="A269" s="27">
        <v>2.8</v>
      </c>
    </row>
    <row r="270" spans="1:1" x14ac:dyDescent="0.25">
      <c r="A270" s="27">
        <v>3.5</v>
      </c>
    </row>
    <row r="271" spans="1:1" x14ac:dyDescent="0.25">
      <c r="A271" s="27">
        <v>0.4</v>
      </c>
    </row>
    <row r="272" spans="1:1" x14ac:dyDescent="0.25">
      <c r="A272" s="27">
        <v>0.6</v>
      </c>
    </row>
    <row r="273" spans="1:1" x14ac:dyDescent="0.25">
      <c r="A273" s="27">
        <v>5.6</v>
      </c>
    </row>
    <row r="274" spans="1:1" x14ac:dyDescent="0.25">
      <c r="A274" s="27">
        <v>4.3</v>
      </c>
    </row>
    <row r="275" spans="1:1" x14ac:dyDescent="0.25">
      <c r="A275" s="27">
        <v>0.9</v>
      </c>
    </row>
    <row r="276" spans="1:1" x14ac:dyDescent="0.25">
      <c r="A276" s="27">
        <v>1.5</v>
      </c>
    </row>
    <row r="277" spans="1:1" x14ac:dyDescent="0.25">
      <c r="A277" s="27">
        <v>1.3</v>
      </c>
    </row>
    <row r="278" spans="1:1" x14ac:dyDescent="0.25">
      <c r="A278" s="27">
        <v>2.4</v>
      </c>
    </row>
    <row r="279" spans="1:1" x14ac:dyDescent="0.25">
      <c r="A279" s="27">
        <v>2.9</v>
      </c>
    </row>
    <row r="280" spans="1:1" x14ac:dyDescent="0.25">
      <c r="A280" s="27">
        <v>3.2</v>
      </c>
    </row>
    <row r="281" spans="1:1" x14ac:dyDescent="0.25">
      <c r="A281" s="27">
        <v>0.5</v>
      </c>
    </row>
    <row r="282" spans="1:1" x14ac:dyDescent="0.25">
      <c r="A282" s="27">
        <v>2.5</v>
      </c>
    </row>
    <row r="283" spans="1:1" x14ac:dyDescent="0.25">
      <c r="A283" s="27">
        <v>3.8</v>
      </c>
    </row>
    <row r="284" spans="1:1" x14ac:dyDescent="0.25">
      <c r="A284" s="27">
        <v>1.8</v>
      </c>
    </row>
    <row r="285" spans="1:1" x14ac:dyDescent="0.25">
      <c r="A285" s="27">
        <v>3.2</v>
      </c>
    </row>
    <row r="286" spans="1:1" x14ac:dyDescent="0.25">
      <c r="A286" s="27">
        <v>4.4000000000000004</v>
      </c>
    </row>
    <row r="287" spans="1:1" x14ac:dyDescent="0.25">
      <c r="A287" s="27">
        <v>1.4</v>
      </c>
    </row>
    <row r="288" spans="1:1" x14ac:dyDescent="0.25">
      <c r="A288" s="27">
        <v>3.2</v>
      </c>
    </row>
    <row r="289" spans="1:1" x14ac:dyDescent="0.25">
      <c r="A289" s="27">
        <v>1.1000000000000001</v>
      </c>
    </row>
    <row r="290" spans="1:1" x14ac:dyDescent="0.25">
      <c r="A290" s="27">
        <v>1.3</v>
      </c>
    </row>
    <row r="291" spans="1:1" x14ac:dyDescent="0.25">
      <c r="A291" s="27">
        <v>2.7</v>
      </c>
    </row>
    <row r="292" spans="1:1" x14ac:dyDescent="0.25">
      <c r="A292" s="27">
        <v>6.5</v>
      </c>
    </row>
    <row r="293" spans="1:1" x14ac:dyDescent="0.25">
      <c r="A293" s="27">
        <v>2.4</v>
      </c>
    </row>
    <row r="294" spans="1:1" x14ac:dyDescent="0.25">
      <c r="A294" s="27">
        <v>3.3</v>
      </c>
    </row>
    <row r="295" spans="1:1" x14ac:dyDescent="0.25">
      <c r="A295" s="27">
        <v>3.8</v>
      </c>
    </row>
    <row r="296" spans="1:1" x14ac:dyDescent="0.25">
      <c r="A296" s="27">
        <v>5.0999999999999996</v>
      </c>
    </row>
    <row r="297" spans="1:1" x14ac:dyDescent="0.25">
      <c r="A297" s="27">
        <v>4.2</v>
      </c>
    </row>
    <row r="298" spans="1:1" x14ac:dyDescent="0.25">
      <c r="A298" s="27">
        <v>3.1</v>
      </c>
    </row>
    <row r="299" spans="1:1" x14ac:dyDescent="0.25">
      <c r="A299" s="27">
        <v>1.9</v>
      </c>
    </row>
    <row r="300" spans="1:1" x14ac:dyDescent="0.25">
      <c r="A300" s="27">
        <v>4.3</v>
      </c>
    </row>
    <row r="301" spans="1:1" x14ac:dyDescent="0.25">
      <c r="A301" s="27">
        <v>3.3</v>
      </c>
    </row>
    <row r="302" spans="1:1" x14ac:dyDescent="0.25">
      <c r="A302" s="27">
        <v>0.9</v>
      </c>
    </row>
    <row r="303" spans="1:1" x14ac:dyDescent="0.25">
      <c r="A303" s="27">
        <v>3.5</v>
      </c>
    </row>
    <row r="304" spans="1:1" x14ac:dyDescent="0.25">
      <c r="A304" s="27">
        <v>5.3</v>
      </c>
    </row>
    <row r="305" spans="1:1" x14ac:dyDescent="0.25">
      <c r="A305" s="27">
        <v>0.3</v>
      </c>
    </row>
    <row r="306" spans="1:1" x14ac:dyDescent="0.25">
      <c r="A306" s="27">
        <v>2</v>
      </c>
    </row>
    <row r="307" spans="1:1" x14ac:dyDescent="0.25">
      <c r="A307" s="27">
        <v>5.2</v>
      </c>
    </row>
    <row r="308" spans="1:1" x14ac:dyDescent="0.25">
      <c r="A308" s="27">
        <v>3.7</v>
      </c>
    </row>
    <row r="309" spans="1:1" x14ac:dyDescent="0.25">
      <c r="A309" s="27">
        <v>2.4</v>
      </c>
    </row>
    <row r="310" spans="1:1" x14ac:dyDescent="0.25">
      <c r="A310" s="27">
        <v>3.7</v>
      </c>
    </row>
    <row r="311" spans="1:1" x14ac:dyDescent="0.25">
      <c r="A311" s="27">
        <v>4.3</v>
      </c>
    </row>
    <row r="312" spans="1:1" x14ac:dyDescent="0.25">
      <c r="A312" s="27">
        <v>3.8</v>
      </c>
    </row>
    <row r="313" spans="1:1" x14ac:dyDescent="0.25">
      <c r="A313" s="27">
        <v>4.5999999999999996</v>
      </c>
    </row>
    <row r="314" spans="1:1" x14ac:dyDescent="0.25">
      <c r="A314" s="27">
        <v>2.6</v>
      </c>
    </row>
    <row r="315" spans="1:1" x14ac:dyDescent="0.25">
      <c r="A315" s="27">
        <v>1.7</v>
      </c>
    </row>
    <row r="316" spans="1:1" x14ac:dyDescent="0.25">
      <c r="A316" s="27">
        <v>2.4</v>
      </c>
    </row>
    <row r="317" spans="1:1" x14ac:dyDescent="0.25">
      <c r="A317" s="27">
        <v>2.9</v>
      </c>
    </row>
    <row r="318" spans="1:1" x14ac:dyDescent="0.25">
      <c r="A318" s="27">
        <v>3.8</v>
      </c>
    </row>
    <row r="319" spans="1:1" x14ac:dyDescent="0.25">
      <c r="A319" s="27">
        <v>0.4</v>
      </c>
    </row>
    <row r="320" spans="1:1" x14ac:dyDescent="0.25">
      <c r="A320" s="27">
        <v>1.8</v>
      </c>
    </row>
    <row r="321" spans="1:1" x14ac:dyDescent="0.25">
      <c r="A321" s="27">
        <v>4.7</v>
      </c>
    </row>
    <row r="322" spans="1:1" x14ac:dyDescent="0.25">
      <c r="A322" s="27">
        <v>2.8</v>
      </c>
    </row>
    <row r="323" spans="1:1" x14ac:dyDescent="0.25">
      <c r="A323" s="27">
        <v>4.0999999999999996</v>
      </c>
    </row>
    <row r="324" spans="1:1" x14ac:dyDescent="0.25">
      <c r="A324" s="27">
        <v>3.8</v>
      </c>
    </row>
    <row r="325" spans="1:1" x14ac:dyDescent="0.25">
      <c r="A325" s="27">
        <v>5.2</v>
      </c>
    </row>
    <row r="326" spans="1:1" x14ac:dyDescent="0.25">
      <c r="A326" s="27">
        <v>5.3</v>
      </c>
    </row>
    <row r="327" spans="1:1" x14ac:dyDescent="0.25">
      <c r="A327" s="27">
        <v>3.5</v>
      </c>
    </row>
    <row r="328" spans="1:1" x14ac:dyDescent="0.25">
      <c r="A328" s="27">
        <v>2.2000000000000002</v>
      </c>
    </row>
    <row r="329" spans="1:1" x14ac:dyDescent="0.25">
      <c r="A329" s="27">
        <v>4.5999999999999996</v>
      </c>
    </row>
    <row r="330" spans="1:1" x14ac:dyDescent="0.25">
      <c r="A330" s="27">
        <v>5.0999999999999996</v>
      </c>
    </row>
    <row r="331" spans="1:1" x14ac:dyDescent="0.25">
      <c r="A331" s="27">
        <v>5.8</v>
      </c>
    </row>
    <row r="332" spans="1:1" x14ac:dyDescent="0.25">
      <c r="A332" s="27">
        <v>2.1</v>
      </c>
    </row>
    <row r="333" spans="1:1" x14ac:dyDescent="0.25">
      <c r="A333" s="27">
        <v>4.5999999999999996</v>
      </c>
    </row>
    <row r="334" spans="1:1" x14ac:dyDescent="0.25">
      <c r="A334" s="27">
        <v>2.1</v>
      </c>
    </row>
    <row r="335" spans="1:1" x14ac:dyDescent="0.25">
      <c r="A335" s="27">
        <v>4.9000000000000004</v>
      </c>
    </row>
    <row r="336" spans="1:1" x14ac:dyDescent="0.25">
      <c r="A336" s="27">
        <v>6.2</v>
      </c>
    </row>
    <row r="337" spans="1:1" x14ac:dyDescent="0.25">
      <c r="A337" s="27">
        <v>5.3</v>
      </c>
    </row>
    <row r="338" spans="1:1" x14ac:dyDescent="0.25">
      <c r="A338" s="27">
        <v>1.7</v>
      </c>
    </row>
    <row r="339" spans="1:1" x14ac:dyDescent="0.25">
      <c r="A339" s="27">
        <v>5.4</v>
      </c>
    </row>
    <row r="340" spans="1:1" x14ac:dyDescent="0.25">
      <c r="A340" s="27">
        <v>3.2</v>
      </c>
    </row>
    <row r="341" spans="1:1" x14ac:dyDescent="0.25">
      <c r="A341" s="27">
        <v>1.3</v>
      </c>
    </row>
    <row r="342" spans="1:1" x14ac:dyDescent="0.25">
      <c r="A342" s="27">
        <v>3.1</v>
      </c>
    </row>
    <row r="343" spans="1:1" x14ac:dyDescent="0.25">
      <c r="A343" s="27">
        <v>6.5</v>
      </c>
    </row>
    <row r="344" spans="1:1" x14ac:dyDescent="0.25">
      <c r="A344" s="27">
        <v>5.7</v>
      </c>
    </row>
    <row r="345" spans="1:1" x14ac:dyDescent="0.25">
      <c r="A345" s="27">
        <v>4.4000000000000004</v>
      </c>
    </row>
    <row r="346" spans="1:1" x14ac:dyDescent="0.25">
      <c r="A346" s="27">
        <v>3.3</v>
      </c>
    </row>
    <row r="347" spans="1:1" x14ac:dyDescent="0.25">
      <c r="A347" s="27">
        <v>3.7</v>
      </c>
    </row>
    <row r="348" spans="1:1" x14ac:dyDescent="0.25">
      <c r="A348" s="27">
        <v>3.6</v>
      </c>
    </row>
    <row r="349" spans="1:1" x14ac:dyDescent="0.25">
      <c r="A349" s="27">
        <v>0.4</v>
      </c>
    </row>
    <row r="350" spans="1:1" x14ac:dyDescent="0.25">
      <c r="A350" s="27">
        <v>1.2</v>
      </c>
    </row>
    <row r="351" spans="1:1" x14ac:dyDescent="0.25">
      <c r="A351" s="27">
        <v>7.5</v>
      </c>
    </row>
    <row r="352" spans="1:1" x14ac:dyDescent="0.25">
      <c r="A352" s="27">
        <v>3.9</v>
      </c>
    </row>
    <row r="353" spans="1:1" x14ac:dyDescent="0.25">
      <c r="A353" s="27">
        <v>1</v>
      </c>
    </row>
    <row r="354" spans="1:1" x14ac:dyDescent="0.25">
      <c r="A354" s="27">
        <v>4.0999999999999996</v>
      </c>
    </row>
    <row r="355" spans="1:1" x14ac:dyDescent="0.25">
      <c r="A355" s="27">
        <v>5.5</v>
      </c>
    </row>
    <row r="356" spans="1:1" x14ac:dyDescent="0.25">
      <c r="A356" s="27">
        <v>4.9000000000000004</v>
      </c>
    </row>
    <row r="357" spans="1:1" x14ac:dyDescent="0.25">
      <c r="A357" s="27">
        <v>4.4000000000000004</v>
      </c>
    </row>
    <row r="358" spans="1:1" x14ac:dyDescent="0.25">
      <c r="A358" s="27">
        <v>5.9</v>
      </c>
    </row>
    <row r="359" spans="1:1" x14ac:dyDescent="0.25">
      <c r="A359" s="27">
        <v>4.5999999999999996</v>
      </c>
    </row>
    <row r="360" spans="1:1" x14ac:dyDescent="0.25">
      <c r="A360" s="27">
        <v>3.3</v>
      </c>
    </row>
    <row r="361" spans="1:1" x14ac:dyDescent="0.25">
      <c r="A361" s="27">
        <v>5</v>
      </c>
    </row>
    <row r="362" spans="1:1" x14ac:dyDescent="0.25">
      <c r="A362" s="27">
        <v>3.5</v>
      </c>
    </row>
    <row r="363" spans="1:1" x14ac:dyDescent="0.25">
      <c r="A363" s="27">
        <v>1.7</v>
      </c>
    </row>
    <row r="364" spans="1:1" x14ac:dyDescent="0.25">
      <c r="A364" s="27">
        <v>2.2000000000000002</v>
      </c>
    </row>
    <row r="365" spans="1:1" x14ac:dyDescent="0.25">
      <c r="A365" s="27">
        <v>2.5</v>
      </c>
    </row>
    <row r="366" spans="1:1" x14ac:dyDescent="0.25">
      <c r="A366" s="27">
        <v>0.9</v>
      </c>
    </row>
    <row r="367" spans="1:1" x14ac:dyDescent="0.25">
      <c r="A367" s="27">
        <v>1.3</v>
      </c>
    </row>
    <row r="368" spans="1:1" x14ac:dyDescent="0.25">
      <c r="A368" s="27">
        <v>1.6</v>
      </c>
    </row>
    <row r="369" spans="1:1" x14ac:dyDescent="0.25">
      <c r="A369" s="27">
        <v>3.4</v>
      </c>
    </row>
    <row r="370" spans="1:1" x14ac:dyDescent="0.25">
      <c r="A370" s="27">
        <v>1.9</v>
      </c>
    </row>
    <row r="371" spans="1:1" x14ac:dyDescent="0.25">
      <c r="A371" s="27">
        <v>4.7</v>
      </c>
    </row>
    <row r="372" spans="1:1" x14ac:dyDescent="0.25">
      <c r="A372" s="27">
        <v>2.8</v>
      </c>
    </row>
    <row r="373" spans="1:1" x14ac:dyDescent="0.25">
      <c r="A373" s="27">
        <v>5.5</v>
      </c>
    </row>
    <row r="374" spans="1:1" x14ac:dyDescent="0.25">
      <c r="A374" s="27">
        <v>4.5</v>
      </c>
    </row>
    <row r="375" spans="1:1" x14ac:dyDescent="0.25">
      <c r="A375" s="27">
        <v>1.9</v>
      </c>
    </row>
    <row r="376" spans="1:1" x14ac:dyDescent="0.25">
      <c r="A376" s="27">
        <v>3.8</v>
      </c>
    </row>
    <row r="377" spans="1:1" x14ac:dyDescent="0.25">
      <c r="A377" s="27">
        <v>4.0999999999999996</v>
      </c>
    </row>
    <row r="378" spans="1:1" x14ac:dyDescent="0.25">
      <c r="A378" s="27">
        <v>6.2</v>
      </c>
    </row>
    <row r="379" spans="1:1" x14ac:dyDescent="0.25">
      <c r="A379" s="27">
        <v>5.7</v>
      </c>
    </row>
    <row r="380" spans="1:1" x14ac:dyDescent="0.25">
      <c r="A380" s="27">
        <v>2.2000000000000002</v>
      </c>
    </row>
    <row r="381" spans="1:1" x14ac:dyDescent="0.25">
      <c r="A381" s="27">
        <v>3.6</v>
      </c>
    </row>
    <row r="382" spans="1:1" x14ac:dyDescent="0.25">
      <c r="A382" s="27">
        <v>3.3</v>
      </c>
    </row>
    <row r="383" spans="1:1" x14ac:dyDescent="0.25">
      <c r="A383" s="27">
        <v>1.8</v>
      </c>
    </row>
    <row r="384" spans="1:1" x14ac:dyDescent="0.25">
      <c r="A384" s="27">
        <v>1.5</v>
      </c>
    </row>
    <row r="385" spans="1:1" x14ac:dyDescent="0.25">
      <c r="A385" s="27">
        <v>1.6</v>
      </c>
    </row>
    <row r="386" spans="1:1" x14ac:dyDescent="0.25">
      <c r="A386" s="27">
        <v>2.4</v>
      </c>
    </row>
    <row r="387" spans="1:1" x14ac:dyDescent="0.25">
      <c r="A387" s="27">
        <v>1.6</v>
      </c>
    </row>
    <row r="388" spans="1:1" x14ac:dyDescent="0.25">
      <c r="A388" s="27">
        <v>0.8</v>
      </c>
    </row>
    <row r="389" spans="1:1" x14ac:dyDescent="0.25">
      <c r="A389" s="27">
        <v>2.5</v>
      </c>
    </row>
    <row r="390" spans="1:1" x14ac:dyDescent="0.25">
      <c r="A390" s="27">
        <v>2.9</v>
      </c>
    </row>
    <row r="391" spans="1:1" x14ac:dyDescent="0.25">
      <c r="A391" s="27">
        <v>5.5</v>
      </c>
    </row>
    <row r="392" spans="1:1" x14ac:dyDescent="0.25">
      <c r="A392" s="27">
        <v>1.4</v>
      </c>
    </row>
    <row r="393" spans="1:1" x14ac:dyDescent="0.25">
      <c r="A393" s="27">
        <v>5.5</v>
      </c>
    </row>
    <row r="394" spans="1:1" x14ac:dyDescent="0.25">
      <c r="A394" s="27">
        <v>4.0999999999999996</v>
      </c>
    </row>
    <row r="395" spans="1:1" x14ac:dyDescent="0.25">
      <c r="A395" s="27">
        <v>4.9000000000000004</v>
      </c>
    </row>
    <row r="396" spans="1:1" x14ac:dyDescent="0.25">
      <c r="A396" s="27">
        <v>3.6</v>
      </c>
    </row>
    <row r="397" spans="1:1" x14ac:dyDescent="0.25">
      <c r="A397" s="27">
        <v>3.4</v>
      </c>
    </row>
    <row r="398" spans="1:1" x14ac:dyDescent="0.25">
      <c r="A398" s="27">
        <v>2.6</v>
      </c>
    </row>
    <row r="399" spans="1:1" x14ac:dyDescent="0.25">
      <c r="A399" s="27">
        <v>3.7</v>
      </c>
    </row>
    <row r="400" spans="1:1" x14ac:dyDescent="0.25">
      <c r="A400" s="27">
        <v>5</v>
      </c>
    </row>
    <row r="401" spans="1:1" x14ac:dyDescent="0.25">
      <c r="A401" s="27">
        <v>1.2</v>
      </c>
    </row>
    <row r="402" spans="1:1" x14ac:dyDescent="0.25">
      <c r="A402" s="27">
        <v>1.7</v>
      </c>
    </row>
    <row r="403" spans="1:1" x14ac:dyDescent="0.25">
      <c r="A403" s="27">
        <v>1.4</v>
      </c>
    </row>
    <row r="404" spans="1:1" x14ac:dyDescent="0.25">
      <c r="A404" s="27">
        <v>3.5</v>
      </c>
    </row>
    <row r="405" spans="1:1" x14ac:dyDescent="0.25">
      <c r="A405" s="27">
        <v>4.8</v>
      </c>
    </row>
    <row r="406" spans="1:1" x14ac:dyDescent="0.25">
      <c r="A406" s="27">
        <v>4.3</v>
      </c>
    </row>
    <row r="407" spans="1:1" x14ac:dyDescent="0.25">
      <c r="A407" s="27">
        <v>4.4000000000000004</v>
      </c>
    </row>
    <row r="408" spans="1:1" x14ac:dyDescent="0.25">
      <c r="A408" s="27">
        <v>2.2999999999999998</v>
      </c>
    </row>
    <row r="409" spans="1:1" x14ac:dyDescent="0.25">
      <c r="A409" s="27">
        <v>2.2000000000000002</v>
      </c>
    </row>
    <row r="410" spans="1:1" x14ac:dyDescent="0.25">
      <c r="A410" s="27">
        <v>0.8</v>
      </c>
    </row>
    <row r="411" spans="1:1" x14ac:dyDescent="0.25">
      <c r="A411" s="27">
        <v>3.1</v>
      </c>
    </row>
    <row r="412" spans="1:1" x14ac:dyDescent="0.25">
      <c r="A412" s="27">
        <v>4.5999999999999996</v>
      </c>
    </row>
    <row r="413" spans="1:1" x14ac:dyDescent="0.25">
      <c r="A413" s="27">
        <v>1.2</v>
      </c>
    </row>
    <row r="414" spans="1:1" x14ac:dyDescent="0.25">
      <c r="A414" s="27">
        <v>1.9</v>
      </c>
    </row>
    <row r="415" spans="1:1" x14ac:dyDescent="0.25">
      <c r="A415" s="27">
        <v>4.5</v>
      </c>
    </row>
    <row r="416" spans="1:1" x14ac:dyDescent="0.25">
      <c r="A416" s="27">
        <v>1.7</v>
      </c>
    </row>
    <row r="417" spans="1:1" x14ac:dyDescent="0.25">
      <c r="A417" s="27">
        <v>2.8</v>
      </c>
    </row>
    <row r="418" spans="1:1" x14ac:dyDescent="0.25">
      <c r="A418" s="27">
        <v>5.4</v>
      </c>
    </row>
    <row r="419" spans="1:1" x14ac:dyDescent="0.25">
      <c r="A419" s="27">
        <v>1.8</v>
      </c>
    </row>
    <row r="420" spans="1:1" x14ac:dyDescent="0.25">
      <c r="A420" s="27">
        <v>4.9000000000000004</v>
      </c>
    </row>
    <row r="421" spans="1:1" x14ac:dyDescent="0.25">
      <c r="A421" s="27">
        <v>5.3</v>
      </c>
    </row>
    <row r="422" spans="1:1" x14ac:dyDescent="0.25">
      <c r="A422" s="27">
        <v>5.0999999999999996</v>
      </c>
    </row>
    <row r="423" spans="1:1" x14ac:dyDescent="0.25">
      <c r="A423" s="27">
        <v>1.4</v>
      </c>
    </row>
    <row r="424" spans="1:1" x14ac:dyDescent="0.25">
      <c r="A424" s="27">
        <v>0.2</v>
      </c>
    </row>
    <row r="425" spans="1:1" x14ac:dyDescent="0.25">
      <c r="A425" s="27">
        <v>2.2999999999999998</v>
      </c>
    </row>
    <row r="426" spans="1:1" x14ac:dyDescent="0.25">
      <c r="A426" s="27">
        <v>1</v>
      </c>
    </row>
    <row r="427" spans="1:1" x14ac:dyDescent="0.25">
      <c r="A427" s="27">
        <v>2.2000000000000002</v>
      </c>
    </row>
    <row r="428" spans="1:1" x14ac:dyDescent="0.25">
      <c r="A428" s="27">
        <v>4.3</v>
      </c>
    </row>
    <row r="429" spans="1:1" x14ac:dyDescent="0.25">
      <c r="A429" s="27">
        <v>3.3</v>
      </c>
    </row>
    <row r="430" spans="1:1" x14ac:dyDescent="0.25">
      <c r="A430" s="27">
        <v>4</v>
      </c>
    </row>
    <row r="431" spans="1:1" x14ac:dyDescent="0.25">
      <c r="A431" s="27">
        <v>3.1</v>
      </c>
    </row>
    <row r="432" spans="1:1" x14ac:dyDescent="0.25">
      <c r="A432" s="27">
        <v>0.3</v>
      </c>
    </row>
    <row r="433" spans="1:1" x14ac:dyDescent="0.25">
      <c r="A433" s="27">
        <v>2.5</v>
      </c>
    </row>
    <row r="434" spans="1:1" x14ac:dyDescent="0.25">
      <c r="A434" s="27">
        <v>3.6</v>
      </c>
    </row>
    <row r="435" spans="1:1" x14ac:dyDescent="0.25">
      <c r="A435" s="27">
        <v>1.7</v>
      </c>
    </row>
    <row r="436" spans="1:1" x14ac:dyDescent="0.25">
      <c r="A436" s="27">
        <v>3.2</v>
      </c>
    </row>
    <row r="437" spans="1:1" x14ac:dyDescent="0.25">
      <c r="A437" s="27">
        <v>2.7</v>
      </c>
    </row>
    <row r="438" spans="1:1" x14ac:dyDescent="0.25">
      <c r="A438" s="27">
        <v>3.1</v>
      </c>
    </row>
    <row r="439" spans="1:1" x14ac:dyDescent="0.25">
      <c r="A439" s="27">
        <v>4.7</v>
      </c>
    </row>
    <row r="440" spans="1:1" x14ac:dyDescent="0.25">
      <c r="A440" s="27">
        <v>6.3</v>
      </c>
    </row>
    <row r="441" spans="1:1" x14ac:dyDescent="0.25">
      <c r="A441" s="27">
        <v>5.9</v>
      </c>
    </row>
    <row r="442" spans="1:1" x14ac:dyDescent="0.25">
      <c r="A442" s="27">
        <v>3.6</v>
      </c>
    </row>
    <row r="443" spans="1:1" x14ac:dyDescent="0.25">
      <c r="A443" s="27">
        <v>5.0999999999999996</v>
      </c>
    </row>
    <row r="444" spans="1:1" x14ac:dyDescent="0.25">
      <c r="A444" s="27">
        <v>4.9000000000000004</v>
      </c>
    </row>
    <row r="445" spans="1:1" x14ac:dyDescent="0.25">
      <c r="A445" s="27">
        <v>1.4</v>
      </c>
    </row>
    <row r="446" spans="1:1" x14ac:dyDescent="0.25">
      <c r="A446" s="27">
        <v>1.2</v>
      </c>
    </row>
    <row r="447" spans="1:1" x14ac:dyDescent="0.25">
      <c r="A447" s="27">
        <v>3.5</v>
      </c>
    </row>
    <row r="448" spans="1:1" x14ac:dyDescent="0.25">
      <c r="A448" s="27">
        <v>0.9</v>
      </c>
    </row>
    <row r="449" spans="1:1" x14ac:dyDescent="0.25">
      <c r="A449" s="27">
        <v>3.9</v>
      </c>
    </row>
    <row r="450" spans="1:1" x14ac:dyDescent="0.25">
      <c r="A450" s="27">
        <v>3.3</v>
      </c>
    </row>
    <row r="451" spans="1:1" x14ac:dyDescent="0.25">
      <c r="A451" s="27">
        <v>2.2000000000000002</v>
      </c>
    </row>
    <row r="452" spans="1:1" x14ac:dyDescent="0.25">
      <c r="A452" s="27">
        <v>3.8</v>
      </c>
    </row>
    <row r="453" spans="1:1" x14ac:dyDescent="0.25">
      <c r="A453" s="27">
        <v>7.5</v>
      </c>
    </row>
    <row r="454" spans="1:1" x14ac:dyDescent="0.25">
      <c r="A454" s="27">
        <v>4.0999999999999996</v>
      </c>
    </row>
    <row r="455" spans="1:1" x14ac:dyDescent="0.25">
      <c r="A455" s="27">
        <v>3.3</v>
      </c>
    </row>
    <row r="456" spans="1:1" x14ac:dyDescent="0.25">
      <c r="A456" s="27">
        <v>3.5</v>
      </c>
    </row>
    <row r="457" spans="1:1" x14ac:dyDescent="0.25">
      <c r="A457" s="27">
        <v>4.4000000000000004</v>
      </c>
    </row>
    <row r="458" spans="1:1" x14ac:dyDescent="0.25">
      <c r="A458" s="27">
        <v>6.2</v>
      </c>
    </row>
    <row r="459" spans="1:1" x14ac:dyDescent="0.25">
      <c r="A459" s="27">
        <v>1.8</v>
      </c>
    </row>
    <row r="460" spans="1:1" x14ac:dyDescent="0.25">
      <c r="A460" s="27">
        <v>5.4</v>
      </c>
    </row>
    <row r="461" spans="1:1" x14ac:dyDescent="0.25">
      <c r="A461" s="27">
        <v>5.8</v>
      </c>
    </row>
    <row r="462" spans="1:1" x14ac:dyDescent="0.25">
      <c r="A462" s="27">
        <v>2.1</v>
      </c>
    </row>
    <row r="463" spans="1:1" x14ac:dyDescent="0.25">
      <c r="A463" s="27">
        <v>3.4</v>
      </c>
    </row>
    <row r="464" spans="1:1" x14ac:dyDescent="0.25">
      <c r="A464" s="27">
        <v>0.9</v>
      </c>
    </row>
    <row r="465" spans="1:1" x14ac:dyDescent="0.25">
      <c r="A465" s="27">
        <v>2.5</v>
      </c>
    </row>
    <row r="466" spans="1:1" x14ac:dyDescent="0.25">
      <c r="A466" s="27">
        <v>2.4</v>
      </c>
    </row>
    <row r="467" spans="1:1" x14ac:dyDescent="0.25">
      <c r="A467" s="27">
        <v>0.9</v>
      </c>
    </row>
    <row r="468" spans="1:1" x14ac:dyDescent="0.25">
      <c r="A468" s="27">
        <v>1.8</v>
      </c>
    </row>
    <row r="469" spans="1:1" x14ac:dyDescent="0.25">
      <c r="A469" s="27">
        <v>2.8</v>
      </c>
    </row>
    <row r="470" spans="1:1" x14ac:dyDescent="0.25">
      <c r="A470" s="27">
        <v>2.2999999999999998</v>
      </c>
    </row>
    <row r="471" spans="1:1" x14ac:dyDescent="0.25">
      <c r="A471" s="27">
        <v>2.7</v>
      </c>
    </row>
    <row r="472" spans="1:1" x14ac:dyDescent="0.25">
      <c r="A472" s="27">
        <v>3.7</v>
      </c>
    </row>
    <row r="473" spans="1:1" x14ac:dyDescent="0.25">
      <c r="A473" s="27">
        <v>3.5</v>
      </c>
    </row>
    <row r="474" spans="1:1" x14ac:dyDescent="0.25">
      <c r="A474" s="27">
        <v>4</v>
      </c>
    </row>
    <row r="475" spans="1:1" x14ac:dyDescent="0.25">
      <c r="A475" s="27">
        <v>4.9000000000000004</v>
      </c>
    </row>
    <row r="476" spans="1:1" x14ac:dyDescent="0.25">
      <c r="A476" s="27">
        <v>6.6</v>
      </c>
    </row>
    <row r="477" spans="1:1" x14ac:dyDescent="0.25">
      <c r="A477" s="27">
        <v>2</v>
      </c>
    </row>
    <row r="478" spans="1:1" x14ac:dyDescent="0.25">
      <c r="A478" s="27">
        <v>2.9</v>
      </c>
    </row>
    <row r="479" spans="1:1" x14ac:dyDescent="0.25">
      <c r="A479" s="27">
        <v>3.2</v>
      </c>
    </row>
    <row r="480" spans="1:1" x14ac:dyDescent="0.25">
      <c r="A480" s="27">
        <v>4.9000000000000004</v>
      </c>
    </row>
    <row r="481" spans="1:1" x14ac:dyDescent="0.25">
      <c r="A481" s="27">
        <v>2.2000000000000002</v>
      </c>
    </row>
    <row r="482" spans="1:1" x14ac:dyDescent="0.25">
      <c r="A482" s="27">
        <v>0.8</v>
      </c>
    </row>
    <row r="483" spans="1:1" x14ac:dyDescent="0.25">
      <c r="A483" s="27">
        <v>6.4</v>
      </c>
    </row>
    <row r="484" spans="1:1" x14ac:dyDescent="0.25">
      <c r="A484" s="27">
        <v>0.6</v>
      </c>
    </row>
    <row r="485" spans="1:1" x14ac:dyDescent="0.25">
      <c r="A485" s="27">
        <v>6</v>
      </c>
    </row>
    <row r="486" spans="1:1" x14ac:dyDescent="0.25">
      <c r="A486" s="27">
        <v>6.2</v>
      </c>
    </row>
    <row r="487" spans="1:1" x14ac:dyDescent="0.25">
      <c r="A487" s="27">
        <v>4.2</v>
      </c>
    </row>
    <row r="488" spans="1:1" x14ac:dyDescent="0.25">
      <c r="A488" s="27">
        <v>4.5</v>
      </c>
    </row>
    <row r="489" spans="1:1" x14ac:dyDescent="0.25">
      <c r="A489" s="27">
        <v>3.6</v>
      </c>
    </row>
    <row r="490" spans="1:1" x14ac:dyDescent="0.25">
      <c r="A490" s="27">
        <v>2.6</v>
      </c>
    </row>
    <row r="491" spans="1:1" x14ac:dyDescent="0.25">
      <c r="A491" s="27">
        <v>0.8</v>
      </c>
    </row>
    <row r="492" spans="1:1" x14ac:dyDescent="0.25">
      <c r="A492" s="27">
        <v>0.8</v>
      </c>
    </row>
    <row r="493" spans="1:1" x14ac:dyDescent="0.25">
      <c r="A493" s="27">
        <v>3.7</v>
      </c>
    </row>
    <row r="494" spans="1:1" x14ac:dyDescent="0.25">
      <c r="A494" s="27">
        <v>1.8</v>
      </c>
    </row>
    <row r="495" spans="1:1" x14ac:dyDescent="0.25">
      <c r="A495" s="27">
        <v>5.3</v>
      </c>
    </row>
    <row r="496" spans="1:1" x14ac:dyDescent="0.25">
      <c r="A496" s="27">
        <v>3.8</v>
      </c>
    </row>
    <row r="497" spans="1:1" x14ac:dyDescent="0.25">
      <c r="A497" s="27">
        <v>6.1</v>
      </c>
    </row>
    <row r="498" spans="1:1" x14ac:dyDescent="0.25">
      <c r="A498" s="27">
        <v>5</v>
      </c>
    </row>
    <row r="499" spans="1:1" x14ac:dyDescent="0.25">
      <c r="A499" s="27">
        <v>1.9</v>
      </c>
    </row>
    <row r="500" spans="1:1" x14ac:dyDescent="0.25">
      <c r="A500" s="27">
        <v>3.3</v>
      </c>
    </row>
    <row r="501" spans="1:1" x14ac:dyDescent="0.25">
      <c r="A501" s="27">
        <v>0.3</v>
      </c>
    </row>
    <row r="502" spans="1:1" x14ac:dyDescent="0.25">
      <c r="A502" s="27">
        <v>4.7</v>
      </c>
    </row>
    <row r="503" spans="1:1" x14ac:dyDescent="0.25">
      <c r="A503" s="27">
        <v>1.3</v>
      </c>
    </row>
    <row r="504" spans="1:1" x14ac:dyDescent="0.25">
      <c r="A504" s="27">
        <v>1.1000000000000001</v>
      </c>
    </row>
    <row r="505" spans="1:1" x14ac:dyDescent="0.25">
      <c r="A505" s="27">
        <v>3.4</v>
      </c>
    </row>
    <row r="506" spans="1:1" x14ac:dyDescent="0.25">
      <c r="A506" s="27">
        <v>4.5999999999999996</v>
      </c>
    </row>
    <row r="507" spans="1:1" x14ac:dyDescent="0.25">
      <c r="A507" s="27">
        <v>3.8</v>
      </c>
    </row>
    <row r="508" spans="1:1" x14ac:dyDescent="0.25">
      <c r="A508" s="27">
        <v>4.4000000000000004</v>
      </c>
    </row>
    <row r="509" spans="1:1" x14ac:dyDescent="0.25">
      <c r="A509" s="27">
        <v>5</v>
      </c>
    </row>
    <row r="510" spans="1:1" x14ac:dyDescent="0.25">
      <c r="A510" s="27">
        <v>1.2</v>
      </c>
    </row>
    <row r="511" spans="1:1" x14ac:dyDescent="0.25">
      <c r="A511" s="27">
        <v>3.5</v>
      </c>
    </row>
    <row r="512" spans="1:1" x14ac:dyDescent="0.25">
      <c r="A512" s="27">
        <v>2.6</v>
      </c>
    </row>
    <row r="513" spans="1:1" x14ac:dyDescent="0.25">
      <c r="A513" s="27">
        <v>3.9</v>
      </c>
    </row>
    <row r="514" spans="1:1" x14ac:dyDescent="0.25">
      <c r="A514" s="27">
        <v>4.4000000000000004</v>
      </c>
    </row>
    <row r="515" spans="1:1" x14ac:dyDescent="0.25">
      <c r="A515" s="27">
        <v>3.1</v>
      </c>
    </row>
    <row r="516" spans="1:1" x14ac:dyDescent="0.25">
      <c r="A516" s="27">
        <v>2.2000000000000002</v>
      </c>
    </row>
    <row r="517" spans="1:1" x14ac:dyDescent="0.25">
      <c r="A517" s="27">
        <v>0.4</v>
      </c>
    </row>
    <row r="518" spans="1:1" x14ac:dyDescent="0.25">
      <c r="A518" s="27">
        <v>2.7</v>
      </c>
    </row>
    <row r="519" spans="1:1" x14ac:dyDescent="0.25">
      <c r="A519" s="27">
        <v>2.9</v>
      </c>
    </row>
    <row r="520" spans="1:1" x14ac:dyDescent="0.25">
      <c r="A520" s="27">
        <v>2.7</v>
      </c>
    </row>
    <row r="521" spans="1:1" x14ac:dyDescent="0.25">
      <c r="A521" s="27">
        <v>0.5</v>
      </c>
    </row>
    <row r="522" spans="1:1" x14ac:dyDescent="0.25">
      <c r="A522" s="27">
        <v>1.9</v>
      </c>
    </row>
    <row r="523" spans="1:1" x14ac:dyDescent="0.25">
      <c r="A523" s="27">
        <v>3.4</v>
      </c>
    </row>
    <row r="524" spans="1:1" x14ac:dyDescent="0.25">
      <c r="A524" s="27">
        <v>1.8</v>
      </c>
    </row>
    <row r="525" spans="1:1" x14ac:dyDescent="0.25">
      <c r="A525" s="27">
        <v>2.5</v>
      </c>
    </row>
    <row r="526" spans="1:1" x14ac:dyDescent="0.25">
      <c r="A526" s="27">
        <v>3.8</v>
      </c>
    </row>
    <row r="527" spans="1:1" x14ac:dyDescent="0.25">
      <c r="A527" s="27">
        <v>4.5</v>
      </c>
    </row>
    <row r="528" spans="1:1" x14ac:dyDescent="0.25">
      <c r="A528" s="27">
        <v>4.7</v>
      </c>
    </row>
    <row r="529" spans="1:1" x14ac:dyDescent="0.25">
      <c r="A529" s="27">
        <v>3.1</v>
      </c>
    </row>
    <row r="530" spans="1:1" x14ac:dyDescent="0.25">
      <c r="A530" s="27">
        <v>0.8</v>
      </c>
    </row>
    <row r="531" spans="1:1" x14ac:dyDescent="0.25">
      <c r="A531" s="27">
        <v>0.6</v>
      </c>
    </row>
    <row r="532" spans="1:1" x14ac:dyDescent="0.25">
      <c r="A532" s="27">
        <v>2.2999999999999998</v>
      </c>
    </row>
    <row r="533" spans="1:1" x14ac:dyDescent="0.25">
      <c r="A533" s="27">
        <v>2.2000000000000002</v>
      </c>
    </row>
    <row r="534" spans="1:1" x14ac:dyDescent="0.25">
      <c r="A534" s="27">
        <v>3.3</v>
      </c>
    </row>
    <row r="535" spans="1:1" x14ac:dyDescent="0.25">
      <c r="A535" s="27">
        <v>5</v>
      </c>
    </row>
    <row r="536" spans="1:1" x14ac:dyDescent="0.25">
      <c r="A536" s="27">
        <v>3.4</v>
      </c>
    </row>
    <row r="537" spans="1:1" x14ac:dyDescent="0.25">
      <c r="A537" s="27">
        <v>5.6</v>
      </c>
    </row>
    <row r="538" spans="1:1" x14ac:dyDescent="0.25">
      <c r="A538" s="27">
        <v>0.3</v>
      </c>
    </row>
    <row r="539" spans="1:1" x14ac:dyDescent="0.25">
      <c r="A539" s="27">
        <v>3.4</v>
      </c>
    </row>
    <row r="540" spans="1:1" x14ac:dyDescent="0.25">
      <c r="A540" s="27">
        <v>1.1000000000000001</v>
      </c>
    </row>
    <row r="541" spans="1:1" x14ac:dyDescent="0.25">
      <c r="A541" s="27">
        <v>3.1</v>
      </c>
    </row>
    <row r="542" spans="1:1" x14ac:dyDescent="0.25">
      <c r="A542" s="27">
        <v>2</v>
      </c>
    </row>
    <row r="543" spans="1:1" x14ac:dyDescent="0.25">
      <c r="A543" s="27">
        <v>3.2</v>
      </c>
    </row>
    <row r="544" spans="1:1" x14ac:dyDescent="0.25">
      <c r="A544" s="27">
        <v>4.4000000000000004</v>
      </c>
    </row>
    <row r="545" spans="1:1" x14ac:dyDescent="0.25">
      <c r="A545" s="27">
        <v>2.9</v>
      </c>
    </row>
    <row r="546" spans="1:1" x14ac:dyDescent="0.25">
      <c r="A546" s="27">
        <v>3.3</v>
      </c>
    </row>
    <row r="547" spans="1:1" x14ac:dyDescent="0.25">
      <c r="A547" s="27">
        <v>6.2</v>
      </c>
    </row>
    <row r="548" spans="1:1" x14ac:dyDescent="0.25">
      <c r="A548" s="27">
        <v>2.7</v>
      </c>
    </row>
    <row r="549" spans="1:1" x14ac:dyDescent="0.25">
      <c r="A549" s="27">
        <v>3.7</v>
      </c>
    </row>
    <row r="550" spans="1:1" x14ac:dyDescent="0.25">
      <c r="A550" s="27">
        <v>2.6</v>
      </c>
    </row>
    <row r="551" spans="1:1" x14ac:dyDescent="0.25">
      <c r="A551" s="27">
        <v>4.5</v>
      </c>
    </row>
    <row r="552" spans="1:1" x14ac:dyDescent="0.25">
      <c r="A552" s="27">
        <v>5.4</v>
      </c>
    </row>
    <row r="553" spans="1:1" x14ac:dyDescent="0.25">
      <c r="A553" s="27">
        <v>2.6</v>
      </c>
    </row>
    <row r="554" spans="1:1" x14ac:dyDescent="0.25">
      <c r="A554" s="27">
        <v>5.5</v>
      </c>
    </row>
    <row r="555" spans="1:1" x14ac:dyDescent="0.25">
      <c r="A555" s="27">
        <v>3.5</v>
      </c>
    </row>
    <row r="556" spans="1:1" x14ac:dyDescent="0.25">
      <c r="A556" s="27">
        <v>4.2</v>
      </c>
    </row>
    <row r="557" spans="1:1" x14ac:dyDescent="0.25">
      <c r="A557" s="27">
        <v>4.5999999999999996</v>
      </c>
    </row>
    <row r="558" spans="1:1" x14ac:dyDescent="0.25">
      <c r="A558" s="27">
        <v>2.4</v>
      </c>
    </row>
    <row r="559" spans="1:1" x14ac:dyDescent="0.25">
      <c r="A559" s="27">
        <v>4.8</v>
      </c>
    </row>
    <row r="560" spans="1:1" x14ac:dyDescent="0.25">
      <c r="A560" s="27">
        <v>2.6</v>
      </c>
    </row>
    <row r="561" spans="1:1" x14ac:dyDescent="0.25">
      <c r="A561" s="27">
        <v>2</v>
      </c>
    </row>
    <row r="562" spans="1:1" x14ac:dyDescent="0.25">
      <c r="A562" s="27">
        <v>2.1</v>
      </c>
    </row>
    <row r="563" spans="1:1" x14ac:dyDescent="0.25">
      <c r="A563" s="27">
        <v>4</v>
      </c>
    </row>
    <row r="564" spans="1:1" x14ac:dyDescent="0.25">
      <c r="A564" s="27">
        <v>4.5999999999999996</v>
      </c>
    </row>
    <row r="565" spans="1:1" x14ac:dyDescent="0.25">
      <c r="A565" s="27">
        <v>6.3</v>
      </c>
    </row>
    <row r="566" spans="1:1" x14ac:dyDescent="0.25">
      <c r="A566" s="27">
        <v>1.1000000000000001</v>
      </c>
    </row>
    <row r="567" spans="1:1" x14ac:dyDescent="0.25">
      <c r="A567" s="27">
        <v>5.3</v>
      </c>
    </row>
    <row r="568" spans="1:1" x14ac:dyDescent="0.25">
      <c r="A568" s="27">
        <v>3.6</v>
      </c>
    </row>
    <row r="569" spans="1:1" x14ac:dyDescent="0.25">
      <c r="A569" s="27">
        <v>3.7</v>
      </c>
    </row>
    <row r="570" spans="1:1" x14ac:dyDescent="0.25">
      <c r="A570" s="27">
        <v>0.4</v>
      </c>
    </row>
    <row r="571" spans="1:1" x14ac:dyDescent="0.25">
      <c r="A571" s="27">
        <v>5</v>
      </c>
    </row>
    <row r="572" spans="1:1" x14ac:dyDescent="0.25">
      <c r="A572" s="27">
        <v>1.8</v>
      </c>
    </row>
    <row r="573" spans="1:1" x14ac:dyDescent="0.25">
      <c r="A573" s="27">
        <v>2.8</v>
      </c>
    </row>
    <row r="574" spans="1:1" x14ac:dyDescent="0.25">
      <c r="A574" s="27">
        <v>1.2</v>
      </c>
    </row>
    <row r="575" spans="1:1" x14ac:dyDescent="0.25">
      <c r="A575" s="27">
        <v>2.6</v>
      </c>
    </row>
    <row r="576" spans="1:1" x14ac:dyDescent="0.25">
      <c r="A576" s="27">
        <v>2.7</v>
      </c>
    </row>
    <row r="577" spans="1:1" x14ac:dyDescent="0.25">
      <c r="A577" s="27">
        <v>3.3</v>
      </c>
    </row>
    <row r="578" spans="1:1" x14ac:dyDescent="0.25">
      <c r="A578" s="27">
        <v>4.8</v>
      </c>
    </row>
    <row r="579" spans="1:1" x14ac:dyDescent="0.25">
      <c r="A579" s="27">
        <v>4.5</v>
      </c>
    </row>
    <row r="580" spans="1:1" x14ac:dyDescent="0.25">
      <c r="A580" s="27">
        <v>5.8</v>
      </c>
    </row>
    <row r="581" spans="1:1" x14ac:dyDescent="0.25">
      <c r="A581" s="27">
        <v>1.9</v>
      </c>
    </row>
    <row r="582" spans="1:1" x14ac:dyDescent="0.25">
      <c r="A582" s="27">
        <v>5.3</v>
      </c>
    </row>
    <row r="583" spans="1:1" x14ac:dyDescent="0.25">
      <c r="A583" s="27">
        <v>4.9000000000000004</v>
      </c>
    </row>
    <row r="584" spans="1:1" x14ac:dyDescent="0.25">
      <c r="A584" s="27">
        <v>3.5</v>
      </c>
    </row>
    <row r="585" spans="1:1" x14ac:dyDescent="0.25">
      <c r="A585" s="27">
        <v>0.4</v>
      </c>
    </row>
    <row r="586" spans="1:1" x14ac:dyDescent="0.25">
      <c r="A586" s="27">
        <v>3</v>
      </c>
    </row>
    <row r="587" spans="1:1" x14ac:dyDescent="0.25">
      <c r="A587" s="27">
        <v>3.9</v>
      </c>
    </row>
    <row r="588" spans="1:1" x14ac:dyDescent="0.25">
      <c r="A588" s="27">
        <v>1.7</v>
      </c>
    </row>
    <row r="589" spans="1:1" x14ac:dyDescent="0.25">
      <c r="A589" s="27">
        <v>3.3</v>
      </c>
    </row>
    <row r="590" spans="1:1" x14ac:dyDescent="0.25">
      <c r="A590" s="27">
        <v>3.1</v>
      </c>
    </row>
    <row r="591" spans="1:1" x14ac:dyDescent="0.25">
      <c r="A591" s="27">
        <v>2.4</v>
      </c>
    </row>
    <row r="592" spans="1:1" x14ac:dyDescent="0.25">
      <c r="A592" s="27">
        <v>2.7</v>
      </c>
    </row>
    <row r="593" spans="1:1" x14ac:dyDescent="0.25">
      <c r="A593" s="27">
        <v>4.8</v>
      </c>
    </row>
    <row r="594" spans="1:1" x14ac:dyDescent="0.25">
      <c r="A594" s="27">
        <v>5.6</v>
      </c>
    </row>
    <row r="595" spans="1:1" x14ac:dyDescent="0.25">
      <c r="A595" s="27">
        <v>0.3</v>
      </c>
    </row>
    <row r="596" spans="1:1" x14ac:dyDescent="0.25">
      <c r="A596" s="27">
        <v>3.7</v>
      </c>
    </row>
    <row r="597" spans="1:1" x14ac:dyDescent="0.25">
      <c r="A597" s="27">
        <v>3.6</v>
      </c>
    </row>
    <row r="598" spans="1:1" x14ac:dyDescent="0.25">
      <c r="A598" s="27">
        <v>2.2999999999999998</v>
      </c>
    </row>
    <row r="599" spans="1:1" x14ac:dyDescent="0.25">
      <c r="A599" s="27">
        <v>0.6</v>
      </c>
    </row>
    <row r="600" spans="1:1" x14ac:dyDescent="0.25">
      <c r="A600" s="27">
        <v>2.2999999999999998</v>
      </c>
    </row>
    <row r="601" spans="1:1" x14ac:dyDescent="0.25">
      <c r="A601" s="27">
        <v>1.9</v>
      </c>
    </row>
    <row r="602" spans="1:1" x14ac:dyDescent="0.25">
      <c r="A602" s="27">
        <v>1.1000000000000001</v>
      </c>
    </row>
    <row r="603" spans="1:1" x14ac:dyDescent="0.25">
      <c r="A603" s="27">
        <v>3.3</v>
      </c>
    </row>
    <row r="604" spans="1:1" x14ac:dyDescent="0.25">
      <c r="A604" s="27">
        <v>2.9</v>
      </c>
    </row>
    <row r="605" spans="1:1" x14ac:dyDescent="0.25">
      <c r="A605" s="27">
        <v>2.5</v>
      </c>
    </row>
    <row r="606" spans="1:1" x14ac:dyDescent="0.25">
      <c r="A606" s="27">
        <v>6.6</v>
      </c>
    </row>
    <row r="607" spans="1:1" x14ac:dyDescent="0.25">
      <c r="A607" s="27">
        <v>2.4</v>
      </c>
    </row>
    <row r="608" spans="1:1" x14ac:dyDescent="0.25">
      <c r="A608" s="27">
        <v>1.4</v>
      </c>
    </row>
    <row r="609" spans="1:1" x14ac:dyDescent="0.25">
      <c r="A609" s="27">
        <v>4.9000000000000004</v>
      </c>
    </row>
    <row r="610" spans="1:1" x14ac:dyDescent="0.25">
      <c r="A610" s="27">
        <v>3.8</v>
      </c>
    </row>
    <row r="611" spans="1:1" x14ac:dyDescent="0.25">
      <c r="A611" s="27">
        <v>2.2999999999999998</v>
      </c>
    </row>
    <row r="612" spans="1:1" x14ac:dyDescent="0.25">
      <c r="A612" s="27">
        <v>1.6</v>
      </c>
    </row>
    <row r="613" spans="1:1" x14ac:dyDescent="0.25">
      <c r="A613" s="27">
        <v>2.7</v>
      </c>
    </row>
    <row r="614" spans="1:1" x14ac:dyDescent="0.25">
      <c r="A614" s="27">
        <v>5.6</v>
      </c>
    </row>
    <row r="615" spans="1:1" x14ac:dyDescent="0.25">
      <c r="A615" s="27">
        <v>1.6</v>
      </c>
    </row>
    <row r="616" spans="1:1" x14ac:dyDescent="0.25">
      <c r="A616" s="27">
        <v>5.3</v>
      </c>
    </row>
    <row r="617" spans="1:1" x14ac:dyDescent="0.25">
      <c r="A617" s="27">
        <v>5.7</v>
      </c>
    </row>
    <row r="618" spans="1:1" x14ac:dyDescent="0.25">
      <c r="A618" s="27">
        <v>1</v>
      </c>
    </row>
    <row r="619" spans="1:1" x14ac:dyDescent="0.25">
      <c r="A619" s="27">
        <v>1.2</v>
      </c>
    </row>
    <row r="620" spans="1:1" x14ac:dyDescent="0.25">
      <c r="A620" s="27">
        <v>2.6</v>
      </c>
    </row>
    <row r="621" spans="1:1" x14ac:dyDescent="0.25">
      <c r="A621" s="27">
        <v>2.7</v>
      </c>
    </row>
    <row r="622" spans="1:1" x14ac:dyDescent="0.25">
      <c r="A622" s="27">
        <v>4.9000000000000004</v>
      </c>
    </row>
    <row r="623" spans="1:1" x14ac:dyDescent="0.25">
      <c r="A623" s="27">
        <v>5.3</v>
      </c>
    </row>
    <row r="624" spans="1:1" x14ac:dyDescent="0.25">
      <c r="A624" s="27">
        <v>2.6</v>
      </c>
    </row>
    <row r="625" spans="1:1" x14ac:dyDescent="0.25">
      <c r="A625" s="27">
        <v>4.4000000000000004</v>
      </c>
    </row>
    <row r="626" spans="1:1" x14ac:dyDescent="0.25">
      <c r="A626" s="27">
        <v>4</v>
      </c>
    </row>
    <row r="627" spans="1:1" x14ac:dyDescent="0.25">
      <c r="A627" s="27">
        <v>3.8</v>
      </c>
    </row>
    <row r="628" spans="1:1" x14ac:dyDescent="0.25">
      <c r="A628" s="27">
        <v>3.4</v>
      </c>
    </row>
    <row r="629" spans="1:1" x14ac:dyDescent="0.25">
      <c r="A629" s="27">
        <v>1.1000000000000001</v>
      </c>
    </row>
    <row r="630" spans="1:1" x14ac:dyDescent="0.25">
      <c r="A630" s="27">
        <v>2.2999999999999998</v>
      </c>
    </row>
    <row r="631" spans="1:1" x14ac:dyDescent="0.25">
      <c r="A631" s="27">
        <v>4.5999999999999996</v>
      </c>
    </row>
    <row r="632" spans="1:1" x14ac:dyDescent="0.25">
      <c r="A632" s="27">
        <v>2.9</v>
      </c>
    </row>
    <row r="633" spans="1:1" x14ac:dyDescent="0.25">
      <c r="A633" s="27">
        <v>2.5</v>
      </c>
    </row>
    <row r="634" spans="1:1" x14ac:dyDescent="0.25">
      <c r="A634" s="27">
        <v>5.6</v>
      </c>
    </row>
    <row r="635" spans="1:1" x14ac:dyDescent="0.25">
      <c r="A635" s="27">
        <v>2</v>
      </c>
    </row>
    <row r="636" spans="1:1" x14ac:dyDescent="0.25">
      <c r="A636" s="27">
        <v>1.6</v>
      </c>
    </row>
    <row r="637" spans="1:1" x14ac:dyDescent="0.25">
      <c r="A637" s="27">
        <v>3.3</v>
      </c>
    </row>
    <row r="638" spans="1:1" x14ac:dyDescent="0.25">
      <c r="A638" s="27">
        <v>3.7</v>
      </c>
    </row>
    <row r="639" spans="1:1" x14ac:dyDescent="0.25">
      <c r="A639" s="27">
        <v>1.2</v>
      </c>
    </row>
    <row r="640" spans="1:1" x14ac:dyDescent="0.25">
      <c r="A640" s="27">
        <v>4.2</v>
      </c>
    </row>
    <row r="641" spans="1:1" x14ac:dyDescent="0.25">
      <c r="A641" s="27">
        <v>1</v>
      </c>
    </row>
    <row r="642" spans="1:1" x14ac:dyDescent="0.25">
      <c r="A642" s="27">
        <v>1.3</v>
      </c>
    </row>
    <row r="643" spans="1:1" x14ac:dyDescent="0.25">
      <c r="A643" s="27">
        <v>2.6</v>
      </c>
    </row>
    <row r="644" spans="1:1" x14ac:dyDescent="0.25">
      <c r="A644" s="27">
        <v>6.2</v>
      </c>
    </row>
    <row r="645" spans="1:1" x14ac:dyDescent="0.25">
      <c r="A645" s="27">
        <v>0.7</v>
      </c>
    </row>
    <row r="646" spans="1:1" x14ac:dyDescent="0.25">
      <c r="A646" s="27">
        <v>1.2</v>
      </c>
    </row>
    <row r="647" spans="1:1" x14ac:dyDescent="0.25">
      <c r="A647" s="27">
        <v>3</v>
      </c>
    </row>
    <row r="648" spans="1:1" x14ac:dyDescent="0.25">
      <c r="A648" s="27">
        <v>2.5</v>
      </c>
    </row>
    <row r="649" spans="1:1" x14ac:dyDescent="0.25">
      <c r="A649" s="27">
        <v>3.5</v>
      </c>
    </row>
    <row r="650" spans="1:1" x14ac:dyDescent="0.25">
      <c r="A650" s="27">
        <v>3.6</v>
      </c>
    </row>
    <row r="651" spans="1:1" x14ac:dyDescent="0.25">
      <c r="A651" s="27">
        <v>3.7</v>
      </c>
    </row>
    <row r="652" spans="1:1" x14ac:dyDescent="0.25">
      <c r="A652" s="27">
        <v>4.8</v>
      </c>
    </row>
    <row r="653" spans="1:1" x14ac:dyDescent="0.25">
      <c r="A653" s="27">
        <v>0.3</v>
      </c>
    </row>
    <row r="654" spans="1:1" x14ac:dyDescent="0.25">
      <c r="A654" s="27">
        <v>5.3</v>
      </c>
    </row>
    <row r="655" spans="1:1" x14ac:dyDescent="0.25">
      <c r="A655" s="27">
        <v>2.5</v>
      </c>
    </row>
    <row r="656" spans="1:1" x14ac:dyDescent="0.25">
      <c r="A656" s="27">
        <v>0.2</v>
      </c>
    </row>
    <row r="657" spans="1:1" x14ac:dyDescent="0.25">
      <c r="A657" s="27">
        <v>3.6</v>
      </c>
    </row>
    <row r="658" spans="1:1" x14ac:dyDescent="0.25">
      <c r="A658" s="27">
        <v>5.8</v>
      </c>
    </row>
    <row r="659" spans="1:1" x14ac:dyDescent="0.25">
      <c r="A659" s="27">
        <v>3.4</v>
      </c>
    </row>
    <row r="660" spans="1:1" x14ac:dyDescent="0.25">
      <c r="A660" s="27">
        <v>4.9000000000000004</v>
      </c>
    </row>
    <row r="661" spans="1:1" x14ac:dyDescent="0.25">
      <c r="A661" s="27">
        <v>2.9</v>
      </c>
    </row>
    <row r="662" spans="1:1" x14ac:dyDescent="0.25">
      <c r="A662" s="27">
        <v>4.3</v>
      </c>
    </row>
    <row r="663" spans="1:1" x14ac:dyDescent="0.25">
      <c r="A663" s="27">
        <v>6.3</v>
      </c>
    </row>
    <row r="664" spans="1:1" x14ac:dyDescent="0.25">
      <c r="A664" s="27">
        <v>3.9</v>
      </c>
    </row>
    <row r="665" spans="1:1" x14ac:dyDescent="0.25">
      <c r="A665" s="27">
        <v>4.0999999999999996</v>
      </c>
    </row>
    <row r="666" spans="1:1" x14ac:dyDescent="0.25">
      <c r="A666" s="27">
        <v>0.9</v>
      </c>
    </row>
    <row r="667" spans="1:1" x14ac:dyDescent="0.25">
      <c r="A667" s="27">
        <v>4.8</v>
      </c>
    </row>
    <row r="668" spans="1:1" x14ac:dyDescent="0.25">
      <c r="A668" s="27">
        <v>4</v>
      </c>
    </row>
    <row r="669" spans="1:1" x14ac:dyDescent="0.25">
      <c r="A669" s="27">
        <v>4.5999999999999996</v>
      </c>
    </row>
    <row r="670" spans="1:1" x14ac:dyDescent="0.25">
      <c r="A670" s="27">
        <v>5.5</v>
      </c>
    </row>
    <row r="671" spans="1:1" x14ac:dyDescent="0.25">
      <c r="A671" s="27">
        <v>5.0999999999999996</v>
      </c>
    </row>
    <row r="672" spans="1:1" x14ac:dyDescent="0.25">
      <c r="A672" s="27">
        <v>5.9</v>
      </c>
    </row>
    <row r="673" spans="1:1" x14ac:dyDescent="0.25">
      <c r="A673" s="27">
        <v>1.7</v>
      </c>
    </row>
    <row r="674" spans="1:1" x14ac:dyDescent="0.25">
      <c r="A674" s="27">
        <v>2.2999999999999998</v>
      </c>
    </row>
    <row r="675" spans="1:1" x14ac:dyDescent="0.25">
      <c r="A675" s="27">
        <v>1.4</v>
      </c>
    </row>
    <row r="676" spans="1:1" x14ac:dyDescent="0.25">
      <c r="A676" s="27">
        <v>0.8</v>
      </c>
    </row>
    <row r="677" spans="1:1" x14ac:dyDescent="0.25">
      <c r="A677" s="27">
        <v>3.6</v>
      </c>
    </row>
    <row r="678" spans="1:1" x14ac:dyDescent="0.25">
      <c r="A678" s="27">
        <v>3.9</v>
      </c>
    </row>
    <row r="679" spans="1:1" x14ac:dyDescent="0.25">
      <c r="A679" s="27">
        <v>0.4</v>
      </c>
    </row>
    <row r="680" spans="1:1" x14ac:dyDescent="0.25">
      <c r="A680" s="27">
        <v>0.8</v>
      </c>
    </row>
    <row r="681" spans="1:1" x14ac:dyDescent="0.25">
      <c r="A681" s="27">
        <v>0.3</v>
      </c>
    </row>
    <row r="682" spans="1:1" x14ac:dyDescent="0.25">
      <c r="A682" s="27">
        <v>3.4</v>
      </c>
    </row>
    <row r="683" spans="1:1" x14ac:dyDescent="0.25">
      <c r="A683" s="27">
        <v>5.5</v>
      </c>
    </row>
    <row r="684" spans="1:1" x14ac:dyDescent="0.25">
      <c r="A684" s="27">
        <v>4.5</v>
      </c>
    </row>
    <row r="685" spans="1:1" x14ac:dyDescent="0.25">
      <c r="A685" s="27">
        <v>3.3</v>
      </c>
    </row>
    <row r="686" spans="1:1" x14ac:dyDescent="0.25">
      <c r="A686" s="27">
        <v>5</v>
      </c>
    </row>
    <row r="687" spans="1:1" x14ac:dyDescent="0.25">
      <c r="A687" s="27">
        <v>3</v>
      </c>
    </row>
    <row r="688" spans="1:1" x14ac:dyDescent="0.25">
      <c r="A688" s="27">
        <v>1</v>
      </c>
    </row>
    <row r="689" spans="1:1" x14ac:dyDescent="0.25">
      <c r="A689" s="27">
        <v>1.8</v>
      </c>
    </row>
    <row r="690" spans="1:1" x14ac:dyDescent="0.25">
      <c r="A690" s="27">
        <v>4.7</v>
      </c>
    </row>
    <row r="691" spans="1:1" x14ac:dyDescent="0.25">
      <c r="A691" s="27">
        <v>4.7</v>
      </c>
    </row>
    <row r="692" spans="1:1" x14ac:dyDescent="0.25">
      <c r="A692" s="27">
        <v>3.3</v>
      </c>
    </row>
    <row r="693" spans="1:1" x14ac:dyDescent="0.25">
      <c r="A693" s="27">
        <v>3.4</v>
      </c>
    </row>
    <row r="694" spans="1:1" x14ac:dyDescent="0.25">
      <c r="A694" s="27">
        <v>6.2</v>
      </c>
    </row>
    <row r="695" spans="1:1" x14ac:dyDescent="0.25">
      <c r="A695" s="27">
        <v>4.8</v>
      </c>
    </row>
    <row r="696" spans="1:1" x14ac:dyDescent="0.25">
      <c r="A696" s="27">
        <v>1.5</v>
      </c>
    </row>
    <row r="697" spans="1:1" x14ac:dyDescent="0.25">
      <c r="A697" s="27">
        <v>4.2</v>
      </c>
    </row>
    <row r="698" spans="1:1" x14ac:dyDescent="0.25">
      <c r="A698" s="27">
        <v>7.2</v>
      </c>
    </row>
    <row r="699" spans="1:1" x14ac:dyDescent="0.25">
      <c r="A699" s="27">
        <v>2.2999999999999998</v>
      </c>
    </row>
    <row r="700" spans="1:1" x14ac:dyDescent="0.25">
      <c r="A700" s="27">
        <v>5</v>
      </c>
    </row>
    <row r="701" spans="1:1" x14ac:dyDescent="0.25">
      <c r="A701" s="27">
        <v>4.9000000000000004</v>
      </c>
    </row>
    <row r="702" spans="1:1" x14ac:dyDescent="0.25">
      <c r="A702" s="27">
        <v>5.3</v>
      </c>
    </row>
    <row r="703" spans="1:1" x14ac:dyDescent="0.25">
      <c r="A703" s="27">
        <v>4.4000000000000004</v>
      </c>
    </row>
    <row r="704" spans="1:1" x14ac:dyDescent="0.25">
      <c r="A704" s="27">
        <v>0.4</v>
      </c>
    </row>
    <row r="705" spans="1:1" x14ac:dyDescent="0.25">
      <c r="A705" s="27">
        <v>3.5</v>
      </c>
    </row>
    <row r="706" spans="1:1" x14ac:dyDescent="0.25">
      <c r="A706" s="27">
        <v>1.5</v>
      </c>
    </row>
    <row r="707" spans="1:1" x14ac:dyDescent="0.25">
      <c r="A707" s="27">
        <v>6.8</v>
      </c>
    </row>
    <row r="708" spans="1:1" x14ac:dyDescent="0.25">
      <c r="A708" s="27">
        <v>3.2</v>
      </c>
    </row>
    <row r="709" spans="1:1" x14ac:dyDescent="0.25">
      <c r="A709" s="27">
        <v>2.8</v>
      </c>
    </row>
    <row r="710" spans="1:1" x14ac:dyDescent="0.25">
      <c r="A710" s="27">
        <v>1.9</v>
      </c>
    </row>
    <row r="711" spans="1:1" x14ac:dyDescent="0.25">
      <c r="A711" s="27">
        <v>5.3</v>
      </c>
    </row>
    <row r="712" spans="1:1" x14ac:dyDescent="0.25">
      <c r="A712" s="27">
        <v>3.7</v>
      </c>
    </row>
    <row r="713" spans="1:1" x14ac:dyDescent="0.25">
      <c r="A713" s="27">
        <v>1.6</v>
      </c>
    </row>
    <row r="714" spans="1:1" x14ac:dyDescent="0.25">
      <c r="A714" s="27">
        <v>2.2000000000000002</v>
      </c>
    </row>
    <row r="715" spans="1:1" x14ac:dyDescent="0.25">
      <c r="A715" s="27">
        <v>5.2</v>
      </c>
    </row>
    <row r="716" spans="1:1" x14ac:dyDescent="0.25">
      <c r="A716" s="27">
        <v>2.7</v>
      </c>
    </row>
    <row r="717" spans="1:1" x14ac:dyDescent="0.25">
      <c r="A717" s="27">
        <v>6.6</v>
      </c>
    </row>
    <row r="718" spans="1:1" x14ac:dyDescent="0.25">
      <c r="A718" s="27">
        <v>3.3</v>
      </c>
    </row>
    <row r="719" spans="1:1" x14ac:dyDescent="0.25">
      <c r="A719" s="27">
        <v>4.3</v>
      </c>
    </row>
    <row r="720" spans="1:1" x14ac:dyDescent="0.25">
      <c r="A720" s="27">
        <v>3.9</v>
      </c>
    </row>
    <row r="721" spans="1:1" x14ac:dyDescent="0.25">
      <c r="A721" s="27">
        <v>4.0999999999999996</v>
      </c>
    </row>
    <row r="722" spans="1:1" x14ac:dyDescent="0.25">
      <c r="A722" s="27">
        <v>2.6</v>
      </c>
    </row>
    <row r="723" spans="1:1" x14ac:dyDescent="0.25">
      <c r="A723" s="27">
        <v>3.1</v>
      </c>
    </row>
    <row r="724" spans="1:1" x14ac:dyDescent="0.25">
      <c r="A724" s="27">
        <v>4.4000000000000004</v>
      </c>
    </row>
    <row r="725" spans="1:1" x14ac:dyDescent="0.25">
      <c r="A725" s="27">
        <v>2.2000000000000002</v>
      </c>
    </row>
    <row r="726" spans="1:1" x14ac:dyDescent="0.25">
      <c r="A726" s="27">
        <v>1.1000000000000001</v>
      </c>
    </row>
    <row r="727" spans="1:1" x14ac:dyDescent="0.25">
      <c r="A727" s="27">
        <v>2.2999999999999998</v>
      </c>
    </row>
    <row r="728" spans="1:1" x14ac:dyDescent="0.25">
      <c r="A728" s="27">
        <v>2.1</v>
      </c>
    </row>
    <row r="729" spans="1:1" x14ac:dyDescent="0.25">
      <c r="A729" s="27">
        <v>0.9</v>
      </c>
    </row>
    <row r="730" spans="1:1" x14ac:dyDescent="0.25">
      <c r="A730" s="27">
        <v>0.3</v>
      </c>
    </row>
    <row r="731" spans="1:1" x14ac:dyDescent="0.25">
      <c r="A731" s="27">
        <v>2.7</v>
      </c>
    </row>
    <row r="732" spans="1:1" x14ac:dyDescent="0.25">
      <c r="A732" s="27">
        <v>1.6</v>
      </c>
    </row>
    <row r="733" spans="1:1" x14ac:dyDescent="0.25">
      <c r="A733" s="27">
        <v>2.6</v>
      </c>
    </row>
    <row r="734" spans="1:1" x14ac:dyDescent="0.25">
      <c r="A734" s="27">
        <v>2.2999999999999998</v>
      </c>
    </row>
    <row r="735" spans="1:1" x14ac:dyDescent="0.25">
      <c r="A735" s="27">
        <v>6.1</v>
      </c>
    </row>
    <row r="736" spans="1:1" x14ac:dyDescent="0.25">
      <c r="A736" s="27">
        <v>5.0999999999999996</v>
      </c>
    </row>
    <row r="737" spans="1:1" x14ac:dyDescent="0.25">
      <c r="A737" s="27">
        <v>5.5</v>
      </c>
    </row>
    <row r="738" spans="1:1" x14ac:dyDescent="0.25">
      <c r="A738" s="27">
        <v>6.3</v>
      </c>
    </row>
    <row r="739" spans="1:1" x14ac:dyDescent="0.25">
      <c r="A739" s="27">
        <v>4.3</v>
      </c>
    </row>
    <row r="740" spans="1:1" x14ac:dyDescent="0.25">
      <c r="A740" s="27">
        <v>4.5999999999999996</v>
      </c>
    </row>
    <row r="741" spans="1:1" x14ac:dyDescent="0.25">
      <c r="A741" s="27">
        <v>1.6</v>
      </c>
    </row>
    <row r="742" spans="1:1" x14ac:dyDescent="0.25">
      <c r="A742" s="27">
        <v>3.8</v>
      </c>
    </row>
    <row r="743" spans="1:1" x14ac:dyDescent="0.25">
      <c r="A743" s="27">
        <v>1.9</v>
      </c>
    </row>
    <row r="744" spans="1:1" x14ac:dyDescent="0.25">
      <c r="A744" s="27">
        <v>2.9</v>
      </c>
    </row>
    <row r="745" spans="1:1" x14ac:dyDescent="0.25">
      <c r="A745" s="27">
        <v>4.8</v>
      </c>
    </row>
    <row r="746" spans="1:1" x14ac:dyDescent="0.25">
      <c r="A746" s="27">
        <v>3</v>
      </c>
    </row>
    <row r="747" spans="1:1" x14ac:dyDescent="0.25">
      <c r="A747" s="27">
        <v>1.7</v>
      </c>
    </row>
    <row r="748" spans="1:1" x14ac:dyDescent="0.25">
      <c r="A748" s="27">
        <v>3.6</v>
      </c>
    </row>
    <row r="749" spans="1:1" x14ac:dyDescent="0.25">
      <c r="A749" s="27">
        <v>2.8</v>
      </c>
    </row>
    <row r="750" spans="1:1" x14ac:dyDescent="0.25">
      <c r="A750" s="27">
        <v>3.5</v>
      </c>
    </row>
    <row r="751" spans="1:1" x14ac:dyDescent="0.25">
      <c r="A751" s="27">
        <v>0.4</v>
      </c>
    </row>
    <row r="752" spans="1:1" x14ac:dyDescent="0.25">
      <c r="A752" s="27">
        <v>0.6</v>
      </c>
    </row>
    <row r="753" spans="1:1" x14ac:dyDescent="0.25">
      <c r="A753" s="27">
        <v>5.6</v>
      </c>
    </row>
    <row r="754" spans="1:1" x14ac:dyDescent="0.25">
      <c r="A754" s="27">
        <v>4.3</v>
      </c>
    </row>
    <row r="755" spans="1:1" x14ac:dyDescent="0.25">
      <c r="A755" s="27">
        <v>0.9</v>
      </c>
    </row>
    <row r="756" spans="1:1" x14ac:dyDescent="0.25">
      <c r="A756" s="27">
        <v>1.5</v>
      </c>
    </row>
    <row r="757" spans="1:1" x14ac:dyDescent="0.25">
      <c r="A757" s="27">
        <v>1.3</v>
      </c>
    </row>
    <row r="758" spans="1:1" x14ac:dyDescent="0.25">
      <c r="A758" s="27">
        <v>2.4</v>
      </c>
    </row>
    <row r="759" spans="1:1" x14ac:dyDescent="0.25">
      <c r="A759" s="27">
        <v>2.9</v>
      </c>
    </row>
    <row r="760" spans="1:1" x14ac:dyDescent="0.25">
      <c r="A760" s="27">
        <v>3.2</v>
      </c>
    </row>
    <row r="761" spans="1:1" x14ac:dyDescent="0.25">
      <c r="A761" s="27">
        <v>0.5</v>
      </c>
    </row>
    <row r="762" spans="1:1" x14ac:dyDescent="0.25">
      <c r="A762" s="27">
        <v>2.5</v>
      </c>
    </row>
    <row r="763" spans="1:1" x14ac:dyDescent="0.25">
      <c r="A763" s="27">
        <v>3.8</v>
      </c>
    </row>
    <row r="764" spans="1:1" x14ac:dyDescent="0.25">
      <c r="A764" s="27">
        <v>1.8</v>
      </c>
    </row>
    <row r="765" spans="1:1" x14ac:dyDescent="0.25">
      <c r="A765" s="27">
        <v>3.2</v>
      </c>
    </row>
    <row r="766" spans="1:1" x14ac:dyDescent="0.25">
      <c r="A766" s="27">
        <v>4.4000000000000004</v>
      </c>
    </row>
    <row r="767" spans="1:1" x14ac:dyDescent="0.25">
      <c r="A767" s="27">
        <v>1.4</v>
      </c>
    </row>
    <row r="768" spans="1:1" x14ac:dyDescent="0.25">
      <c r="A768" s="27">
        <v>3.2</v>
      </c>
    </row>
    <row r="769" spans="1:1" x14ac:dyDescent="0.25">
      <c r="A769" s="27">
        <v>1.1000000000000001</v>
      </c>
    </row>
    <row r="770" spans="1:1" x14ac:dyDescent="0.25">
      <c r="A770" s="27">
        <v>1.3</v>
      </c>
    </row>
    <row r="771" spans="1:1" x14ac:dyDescent="0.25">
      <c r="A771" s="27">
        <v>2.7</v>
      </c>
    </row>
    <row r="772" spans="1:1" x14ac:dyDescent="0.25">
      <c r="A772" s="27">
        <v>6.5</v>
      </c>
    </row>
    <row r="773" spans="1:1" x14ac:dyDescent="0.25">
      <c r="A773" s="27">
        <v>2.4</v>
      </c>
    </row>
    <row r="774" spans="1:1" x14ac:dyDescent="0.25">
      <c r="A774" s="27">
        <v>3.3</v>
      </c>
    </row>
    <row r="775" spans="1:1" x14ac:dyDescent="0.25">
      <c r="A775" s="27">
        <v>3.8</v>
      </c>
    </row>
    <row r="776" spans="1:1" x14ac:dyDescent="0.25">
      <c r="A776" s="27">
        <v>5.0999999999999996</v>
      </c>
    </row>
    <row r="777" spans="1:1" x14ac:dyDescent="0.25">
      <c r="A777" s="27">
        <v>4.2</v>
      </c>
    </row>
    <row r="778" spans="1:1" x14ac:dyDescent="0.25">
      <c r="A778" s="27">
        <v>3.1</v>
      </c>
    </row>
    <row r="779" spans="1:1" x14ac:dyDescent="0.25">
      <c r="A779" s="27">
        <v>1.9</v>
      </c>
    </row>
    <row r="780" spans="1:1" x14ac:dyDescent="0.25">
      <c r="A780" s="27">
        <v>4.3</v>
      </c>
    </row>
    <row r="781" spans="1:1" x14ac:dyDescent="0.25">
      <c r="A781" s="27">
        <v>3.3</v>
      </c>
    </row>
    <row r="782" spans="1:1" x14ac:dyDescent="0.25">
      <c r="A782" s="27">
        <v>0.9</v>
      </c>
    </row>
    <row r="783" spans="1:1" x14ac:dyDescent="0.25">
      <c r="A783" s="27">
        <v>3.5</v>
      </c>
    </row>
    <row r="784" spans="1:1" x14ac:dyDescent="0.25">
      <c r="A784" s="27">
        <v>5.3</v>
      </c>
    </row>
    <row r="785" spans="1:1" x14ac:dyDescent="0.25">
      <c r="A785" s="27">
        <v>0.3</v>
      </c>
    </row>
    <row r="786" spans="1:1" x14ac:dyDescent="0.25">
      <c r="A786" s="27">
        <v>2</v>
      </c>
    </row>
    <row r="787" spans="1:1" x14ac:dyDescent="0.25">
      <c r="A787" s="27">
        <v>5.2</v>
      </c>
    </row>
    <row r="788" spans="1:1" x14ac:dyDescent="0.25">
      <c r="A788" s="27">
        <v>3.7</v>
      </c>
    </row>
    <row r="789" spans="1:1" x14ac:dyDescent="0.25">
      <c r="A789" s="27">
        <v>2.4</v>
      </c>
    </row>
    <row r="790" spans="1:1" x14ac:dyDescent="0.25">
      <c r="A790" s="27">
        <v>3.7</v>
      </c>
    </row>
    <row r="791" spans="1:1" x14ac:dyDescent="0.25">
      <c r="A791" s="27">
        <v>4.3</v>
      </c>
    </row>
    <row r="792" spans="1:1" x14ac:dyDescent="0.25">
      <c r="A792" s="27">
        <v>3.8</v>
      </c>
    </row>
    <row r="793" spans="1:1" x14ac:dyDescent="0.25">
      <c r="A793" s="27">
        <v>4.5999999999999996</v>
      </c>
    </row>
    <row r="794" spans="1:1" x14ac:dyDescent="0.25">
      <c r="A794" s="27">
        <v>2.6</v>
      </c>
    </row>
    <row r="795" spans="1:1" x14ac:dyDescent="0.25">
      <c r="A795" s="27">
        <v>1.7</v>
      </c>
    </row>
    <row r="796" spans="1:1" x14ac:dyDescent="0.25">
      <c r="A796" s="27">
        <v>2.4</v>
      </c>
    </row>
    <row r="797" spans="1:1" x14ac:dyDescent="0.25">
      <c r="A797" s="27">
        <v>2.9</v>
      </c>
    </row>
    <row r="798" spans="1:1" x14ac:dyDescent="0.25">
      <c r="A798" s="27">
        <v>3.8</v>
      </c>
    </row>
    <row r="799" spans="1:1" x14ac:dyDescent="0.25">
      <c r="A799" s="27">
        <v>0.4</v>
      </c>
    </row>
    <row r="800" spans="1:1" x14ac:dyDescent="0.25">
      <c r="A800" s="27">
        <v>1.8</v>
      </c>
    </row>
    <row r="801" spans="1:1" x14ac:dyDescent="0.25">
      <c r="A801" s="27">
        <v>4.7</v>
      </c>
    </row>
    <row r="802" spans="1:1" x14ac:dyDescent="0.25">
      <c r="A802" s="27">
        <v>2.8</v>
      </c>
    </row>
    <row r="803" spans="1:1" x14ac:dyDescent="0.25">
      <c r="A803" s="27">
        <v>4.0999999999999996</v>
      </c>
    </row>
    <row r="804" spans="1:1" x14ac:dyDescent="0.25">
      <c r="A804" s="27">
        <v>3.8</v>
      </c>
    </row>
    <row r="805" spans="1:1" x14ac:dyDescent="0.25">
      <c r="A805" s="27">
        <v>5.2</v>
      </c>
    </row>
    <row r="806" spans="1:1" x14ac:dyDescent="0.25">
      <c r="A806" s="27">
        <v>5.3</v>
      </c>
    </row>
    <row r="807" spans="1:1" x14ac:dyDescent="0.25">
      <c r="A807" s="27">
        <v>3.5</v>
      </c>
    </row>
    <row r="808" spans="1:1" x14ac:dyDescent="0.25">
      <c r="A808" s="27">
        <v>2.2000000000000002</v>
      </c>
    </row>
    <row r="809" spans="1:1" x14ac:dyDescent="0.25">
      <c r="A809" s="27">
        <v>4.5999999999999996</v>
      </c>
    </row>
    <row r="810" spans="1:1" x14ac:dyDescent="0.25">
      <c r="A810" s="27">
        <v>5.0999999999999996</v>
      </c>
    </row>
    <row r="811" spans="1:1" x14ac:dyDescent="0.25">
      <c r="A811" s="27">
        <v>5.8</v>
      </c>
    </row>
    <row r="812" spans="1:1" x14ac:dyDescent="0.25">
      <c r="A812" s="27">
        <v>2.1</v>
      </c>
    </row>
    <row r="813" spans="1:1" x14ac:dyDescent="0.25">
      <c r="A813" s="27">
        <v>4.5999999999999996</v>
      </c>
    </row>
    <row r="814" spans="1:1" x14ac:dyDescent="0.25">
      <c r="A814" s="27">
        <v>2.1</v>
      </c>
    </row>
    <row r="815" spans="1:1" x14ac:dyDescent="0.25">
      <c r="A815" s="27">
        <v>4.9000000000000004</v>
      </c>
    </row>
    <row r="816" spans="1:1" x14ac:dyDescent="0.25">
      <c r="A816" s="27">
        <v>6.2</v>
      </c>
    </row>
    <row r="817" spans="1:1" x14ac:dyDescent="0.25">
      <c r="A817" s="27">
        <v>5.3</v>
      </c>
    </row>
    <row r="818" spans="1:1" x14ac:dyDescent="0.25">
      <c r="A818" s="27">
        <v>1.7</v>
      </c>
    </row>
    <row r="819" spans="1:1" x14ac:dyDescent="0.25">
      <c r="A819" s="27">
        <v>5.4</v>
      </c>
    </row>
    <row r="820" spans="1:1" x14ac:dyDescent="0.25">
      <c r="A820" s="27">
        <v>3.2</v>
      </c>
    </row>
    <row r="821" spans="1:1" x14ac:dyDescent="0.25">
      <c r="A821" s="27">
        <v>1.3</v>
      </c>
    </row>
    <row r="822" spans="1:1" x14ac:dyDescent="0.25">
      <c r="A822" s="27">
        <v>3.1</v>
      </c>
    </row>
    <row r="823" spans="1:1" x14ac:dyDescent="0.25">
      <c r="A823" s="27">
        <v>6.5</v>
      </c>
    </row>
    <row r="824" spans="1:1" x14ac:dyDescent="0.25">
      <c r="A824" s="27">
        <v>5.7</v>
      </c>
    </row>
    <row r="825" spans="1:1" x14ac:dyDescent="0.25">
      <c r="A825" s="27">
        <v>4.4000000000000004</v>
      </c>
    </row>
    <row r="826" spans="1:1" x14ac:dyDescent="0.25">
      <c r="A826" s="27">
        <v>3.3</v>
      </c>
    </row>
    <row r="827" spans="1:1" x14ac:dyDescent="0.25">
      <c r="A827" s="27">
        <v>3.7</v>
      </c>
    </row>
    <row r="828" spans="1:1" x14ac:dyDescent="0.25">
      <c r="A828" s="27">
        <v>3.6</v>
      </c>
    </row>
    <row r="829" spans="1:1" x14ac:dyDescent="0.25">
      <c r="A829" s="27">
        <v>0.4</v>
      </c>
    </row>
    <row r="830" spans="1:1" x14ac:dyDescent="0.25">
      <c r="A830" s="27">
        <v>1.2</v>
      </c>
    </row>
    <row r="831" spans="1:1" x14ac:dyDescent="0.25">
      <c r="A831" s="27">
        <v>7.5</v>
      </c>
    </row>
    <row r="832" spans="1:1" x14ac:dyDescent="0.25">
      <c r="A832" s="27">
        <v>3.9</v>
      </c>
    </row>
    <row r="833" spans="1:1" x14ac:dyDescent="0.25">
      <c r="A833" s="27">
        <v>1</v>
      </c>
    </row>
    <row r="834" spans="1:1" x14ac:dyDescent="0.25">
      <c r="A834" s="27">
        <v>4.0999999999999996</v>
      </c>
    </row>
    <row r="835" spans="1:1" x14ac:dyDescent="0.25">
      <c r="A835" s="27">
        <v>5.5</v>
      </c>
    </row>
    <row r="836" spans="1:1" x14ac:dyDescent="0.25">
      <c r="A836" s="27">
        <v>4.9000000000000004</v>
      </c>
    </row>
    <row r="837" spans="1:1" x14ac:dyDescent="0.25">
      <c r="A837" s="27">
        <v>4.4000000000000004</v>
      </c>
    </row>
    <row r="838" spans="1:1" x14ac:dyDescent="0.25">
      <c r="A838" s="27">
        <v>5.9</v>
      </c>
    </row>
    <row r="839" spans="1:1" x14ac:dyDescent="0.25">
      <c r="A839" s="27">
        <v>4.5999999999999996</v>
      </c>
    </row>
    <row r="840" spans="1:1" x14ac:dyDescent="0.25">
      <c r="A840" s="27">
        <v>3.3</v>
      </c>
    </row>
    <row r="841" spans="1:1" x14ac:dyDescent="0.25">
      <c r="A841" s="27">
        <v>5</v>
      </c>
    </row>
    <row r="842" spans="1:1" x14ac:dyDescent="0.25">
      <c r="A842" s="27">
        <v>3.5</v>
      </c>
    </row>
    <row r="843" spans="1:1" x14ac:dyDescent="0.25">
      <c r="A843" s="27">
        <v>1.7</v>
      </c>
    </row>
    <row r="844" spans="1:1" x14ac:dyDescent="0.25">
      <c r="A844" s="27">
        <v>2.2000000000000002</v>
      </c>
    </row>
    <row r="845" spans="1:1" x14ac:dyDescent="0.25">
      <c r="A845" s="27">
        <v>2.5</v>
      </c>
    </row>
    <row r="846" spans="1:1" x14ac:dyDescent="0.25">
      <c r="A846" s="27">
        <v>0.9</v>
      </c>
    </row>
    <row r="847" spans="1:1" x14ac:dyDescent="0.25">
      <c r="A847" s="27">
        <v>1.3</v>
      </c>
    </row>
    <row r="848" spans="1:1" x14ac:dyDescent="0.25">
      <c r="A848" s="27">
        <v>1.6</v>
      </c>
    </row>
    <row r="849" spans="1:1" x14ac:dyDescent="0.25">
      <c r="A849" s="27">
        <v>3.4</v>
      </c>
    </row>
    <row r="850" spans="1:1" x14ac:dyDescent="0.25">
      <c r="A850" s="27">
        <v>1.9</v>
      </c>
    </row>
    <row r="851" spans="1:1" x14ac:dyDescent="0.25">
      <c r="A851" s="27">
        <v>4.7</v>
      </c>
    </row>
    <row r="852" spans="1:1" x14ac:dyDescent="0.25">
      <c r="A852" s="27">
        <v>2.8</v>
      </c>
    </row>
    <row r="853" spans="1:1" x14ac:dyDescent="0.25">
      <c r="A853" s="27">
        <v>5.5</v>
      </c>
    </row>
    <row r="854" spans="1:1" x14ac:dyDescent="0.25">
      <c r="A854" s="27">
        <v>4.5</v>
      </c>
    </row>
    <row r="855" spans="1:1" x14ac:dyDescent="0.25">
      <c r="A855" s="27">
        <v>1.9</v>
      </c>
    </row>
    <row r="856" spans="1:1" x14ac:dyDescent="0.25">
      <c r="A856" s="27">
        <v>3.8</v>
      </c>
    </row>
    <row r="857" spans="1:1" x14ac:dyDescent="0.25">
      <c r="A857" s="27">
        <v>4.0999999999999996</v>
      </c>
    </row>
    <row r="858" spans="1:1" x14ac:dyDescent="0.25">
      <c r="A858" s="27">
        <v>6.2</v>
      </c>
    </row>
    <row r="859" spans="1:1" x14ac:dyDescent="0.25">
      <c r="A859" s="27">
        <v>5.7</v>
      </c>
    </row>
    <row r="860" spans="1:1" x14ac:dyDescent="0.25">
      <c r="A860" s="27">
        <v>2.2000000000000002</v>
      </c>
    </row>
    <row r="861" spans="1:1" x14ac:dyDescent="0.25">
      <c r="A861" s="27">
        <v>3.6</v>
      </c>
    </row>
    <row r="862" spans="1:1" x14ac:dyDescent="0.25">
      <c r="A862" s="27">
        <v>3.3</v>
      </c>
    </row>
    <row r="863" spans="1:1" x14ac:dyDescent="0.25">
      <c r="A863" s="27">
        <v>1.8</v>
      </c>
    </row>
    <row r="864" spans="1:1" x14ac:dyDescent="0.25">
      <c r="A864" s="27">
        <v>1.5</v>
      </c>
    </row>
    <row r="865" spans="1:1" x14ac:dyDescent="0.25">
      <c r="A865" s="27">
        <v>1.6</v>
      </c>
    </row>
    <row r="866" spans="1:1" x14ac:dyDescent="0.25">
      <c r="A866" s="27">
        <v>2.4</v>
      </c>
    </row>
    <row r="867" spans="1:1" x14ac:dyDescent="0.25">
      <c r="A867" s="27">
        <v>1.6</v>
      </c>
    </row>
    <row r="868" spans="1:1" x14ac:dyDescent="0.25">
      <c r="A868" s="27">
        <v>0.8</v>
      </c>
    </row>
    <row r="869" spans="1:1" x14ac:dyDescent="0.25">
      <c r="A869" s="27">
        <v>2.5</v>
      </c>
    </row>
    <row r="870" spans="1:1" x14ac:dyDescent="0.25">
      <c r="A870" s="27">
        <v>2.9</v>
      </c>
    </row>
    <row r="871" spans="1:1" x14ac:dyDescent="0.25">
      <c r="A871" s="27">
        <v>5.5</v>
      </c>
    </row>
    <row r="872" spans="1:1" x14ac:dyDescent="0.25">
      <c r="A872" s="27">
        <v>1.4</v>
      </c>
    </row>
    <row r="873" spans="1:1" x14ac:dyDescent="0.25">
      <c r="A873" s="27">
        <v>5.5</v>
      </c>
    </row>
    <row r="874" spans="1:1" x14ac:dyDescent="0.25">
      <c r="A874" s="27">
        <v>4.0999999999999996</v>
      </c>
    </row>
    <row r="875" spans="1:1" x14ac:dyDescent="0.25">
      <c r="A875" s="27">
        <v>4.9000000000000004</v>
      </c>
    </row>
    <row r="876" spans="1:1" x14ac:dyDescent="0.25">
      <c r="A876" s="27">
        <v>3.6</v>
      </c>
    </row>
    <row r="877" spans="1:1" x14ac:dyDescent="0.25">
      <c r="A877" s="27">
        <v>3.4</v>
      </c>
    </row>
    <row r="878" spans="1:1" x14ac:dyDescent="0.25">
      <c r="A878" s="27">
        <v>2.6</v>
      </c>
    </row>
    <row r="879" spans="1:1" x14ac:dyDescent="0.25">
      <c r="A879" s="27">
        <v>3.7</v>
      </c>
    </row>
    <row r="880" spans="1:1" x14ac:dyDescent="0.25">
      <c r="A880" s="27">
        <v>5</v>
      </c>
    </row>
    <row r="881" spans="1:1" x14ac:dyDescent="0.25">
      <c r="A881" s="27">
        <v>1.2</v>
      </c>
    </row>
    <row r="882" spans="1:1" x14ac:dyDescent="0.25">
      <c r="A882" s="27">
        <v>1.7</v>
      </c>
    </row>
    <row r="883" spans="1:1" x14ac:dyDescent="0.25">
      <c r="A883" s="27">
        <v>1.4</v>
      </c>
    </row>
    <row r="884" spans="1:1" x14ac:dyDescent="0.25">
      <c r="A884" s="27">
        <v>3.5</v>
      </c>
    </row>
    <row r="885" spans="1:1" x14ac:dyDescent="0.25">
      <c r="A885" s="27">
        <v>4.8</v>
      </c>
    </row>
    <row r="886" spans="1:1" x14ac:dyDescent="0.25">
      <c r="A886" s="27">
        <v>4.3</v>
      </c>
    </row>
    <row r="887" spans="1:1" x14ac:dyDescent="0.25">
      <c r="A887" s="27">
        <v>4.4000000000000004</v>
      </c>
    </row>
    <row r="888" spans="1:1" x14ac:dyDescent="0.25">
      <c r="A888" s="27">
        <v>2.2999999999999998</v>
      </c>
    </row>
    <row r="889" spans="1:1" x14ac:dyDescent="0.25">
      <c r="A889" s="27">
        <v>2.2000000000000002</v>
      </c>
    </row>
    <row r="890" spans="1:1" x14ac:dyDescent="0.25">
      <c r="A890" s="27">
        <v>0.8</v>
      </c>
    </row>
    <row r="891" spans="1:1" x14ac:dyDescent="0.25">
      <c r="A891" s="27">
        <v>3.1</v>
      </c>
    </row>
    <row r="892" spans="1:1" x14ac:dyDescent="0.25">
      <c r="A892" s="27">
        <v>4.5999999999999996</v>
      </c>
    </row>
    <row r="893" spans="1:1" x14ac:dyDescent="0.25">
      <c r="A893" s="27">
        <v>1.2</v>
      </c>
    </row>
    <row r="894" spans="1:1" x14ac:dyDescent="0.25">
      <c r="A894" s="27">
        <v>1.9</v>
      </c>
    </row>
    <row r="895" spans="1:1" x14ac:dyDescent="0.25">
      <c r="A895" s="27">
        <v>4.5</v>
      </c>
    </row>
    <row r="896" spans="1:1" x14ac:dyDescent="0.25">
      <c r="A896" s="27">
        <v>1.7</v>
      </c>
    </row>
    <row r="897" spans="1:1" x14ac:dyDescent="0.25">
      <c r="A897" s="27">
        <v>2.8</v>
      </c>
    </row>
    <row r="898" spans="1:1" x14ac:dyDescent="0.25">
      <c r="A898" s="27">
        <v>5.4</v>
      </c>
    </row>
    <row r="899" spans="1:1" x14ac:dyDescent="0.25">
      <c r="A899" s="27">
        <v>1.8</v>
      </c>
    </row>
    <row r="900" spans="1:1" x14ac:dyDescent="0.25">
      <c r="A900" s="27">
        <v>4.9000000000000004</v>
      </c>
    </row>
    <row r="901" spans="1:1" x14ac:dyDescent="0.25">
      <c r="A901" s="27">
        <v>5.3</v>
      </c>
    </row>
    <row r="902" spans="1:1" x14ac:dyDescent="0.25">
      <c r="A902" s="27">
        <v>5.0999999999999996</v>
      </c>
    </row>
    <row r="903" spans="1:1" x14ac:dyDescent="0.25">
      <c r="A903" s="27">
        <v>1.4</v>
      </c>
    </row>
    <row r="904" spans="1:1" x14ac:dyDescent="0.25">
      <c r="A904" s="27">
        <v>0.2</v>
      </c>
    </row>
    <row r="905" spans="1:1" x14ac:dyDescent="0.25">
      <c r="A905" s="27">
        <v>2.2999999999999998</v>
      </c>
    </row>
    <row r="906" spans="1:1" x14ac:dyDescent="0.25">
      <c r="A906" s="27">
        <v>1</v>
      </c>
    </row>
    <row r="907" spans="1:1" x14ac:dyDescent="0.25">
      <c r="A907" s="27">
        <v>2.2000000000000002</v>
      </c>
    </row>
    <row r="908" spans="1:1" x14ac:dyDescent="0.25">
      <c r="A908" s="27">
        <v>4.3</v>
      </c>
    </row>
    <row r="909" spans="1:1" x14ac:dyDescent="0.25">
      <c r="A909" s="27">
        <v>3.3</v>
      </c>
    </row>
    <row r="910" spans="1:1" x14ac:dyDescent="0.25">
      <c r="A910" s="27">
        <v>4</v>
      </c>
    </row>
    <row r="911" spans="1:1" x14ac:dyDescent="0.25">
      <c r="A911" s="27">
        <v>3.1</v>
      </c>
    </row>
    <row r="912" spans="1:1" x14ac:dyDescent="0.25">
      <c r="A912" s="27">
        <v>0.3</v>
      </c>
    </row>
    <row r="913" spans="1:1" x14ac:dyDescent="0.25">
      <c r="A913" s="27">
        <v>2.5</v>
      </c>
    </row>
    <row r="914" spans="1:1" x14ac:dyDescent="0.25">
      <c r="A914" s="27">
        <v>3.6</v>
      </c>
    </row>
    <row r="915" spans="1:1" x14ac:dyDescent="0.25">
      <c r="A915" s="27">
        <v>1.7</v>
      </c>
    </row>
    <row r="916" spans="1:1" x14ac:dyDescent="0.25">
      <c r="A916" s="27">
        <v>3.2</v>
      </c>
    </row>
    <row r="917" spans="1:1" x14ac:dyDescent="0.25">
      <c r="A917" s="27">
        <v>2.7</v>
      </c>
    </row>
    <row r="918" spans="1:1" x14ac:dyDescent="0.25">
      <c r="A918" s="27">
        <v>3.1</v>
      </c>
    </row>
    <row r="919" spans="1:1" x14ac:dyDescent="0.25">
      <c r="A919" s="27">
        <v>4.7</v>
      </c>
    </row>
    <row r="920" spans="1:1" x14ac:dyDescent="0.25">
      <c r="A920" s="27">
        <v>6.3</v>
      </c>
    </row>
    <row r="921" spans="1:1" x14ac:dyDescent="0.25">
      <c r="A921" s="27">
        <v>5.9</v>
      </c>
    </row>
    <row r="922" spans="1:1" x14ac:dyDescent="0.25">
      <c r="A922" s="27">
        <v>3.6</v>
      </c>
    </row>
    <row r="923" spans="1:1" x14ac:dyDescent="0.25">
      <c r="A923" s="27">
        <v>5.0999999999999996</v>
      </c>
    </row>
    <row r="924" spans="1:1" x14ac:dyDescent="0.25">
      <c r="A924" s="27">
        <v>4.9000000000000004</v>
      </c>
    </row>
    <row r="925" spans="1:1" x14ac:dyDescent="0.25">
      <c r="A925" s="27">
        <v>1.4</v>
      </c>
    </row>
    <row r="926" spans="1:1" x14ac:dyDescent="0.25">
      <c r="A926" s="27">
        <v>1.2</v>
      </c>
    </row>
    <row r="927" spans="1:1" x14ac:dyDescent="0.25">
      <c r="A927" s="27">
        <v>3.5</v>
      </c>
    </row>
    <row r="928" spans="1:1" x14ac:dyDescent="0.25">
      <c r="A928" s="27">
        <v>0.9</v>
      </c>
    </row>
    <row r="929" spans="1:1" x14ac:dyDescent="0.25">
      <c r="A929" s="27">
        <v>3.9</v>
      </c>
    </row>
    <row r="930" spans="1:1" x14ac:dyDescent="0.25">
      <c r="A930" s="27">
        <v>3.3</v>
      </c>
    </row>
    <row r="931" spans="1:1" x14ac:dyDescent="0.25">
      <c r="A931" s="27">
        <v>2.2000000000000002</v>
      </c>
    </row>
    <row r="932" spans="1:1" x14ac:dyDescent="0.25">
      <c r="A932" s="27">
        <v>3.8</v>
      </c>
    </row>
    <row r="933" spans="1:1" x14ac:dyDescent="0.25">
      <c r="A933" s="27">
        <v>7.5</v>
      </c>
    </row>
    <row r="934" spans="1:1" x14ac:dyDescent="0.25">
      <c r="A934" s="27">
        <v>4.0999999999999996</v>
      </c>
    </row>
    <row r="935" spans="1:1" x14ac:dyDescent="0.25">
      <c r="A935" s="27">
        <v>3.3</v>
      </c>
    </row>
    <row r="936" spans="1:1" x14ac:dyDescent="0.25">
      <c r="A936" s="27">
        <v>3.5</v>
      </c>
    </row>
    <row r="937" spans="1:1" x14ac:dyDescent="0.25">
      <c r="A937" s="27">
        <v>4.4000000000000004</v>
      </c>
    </row>
    <row r="938" spans="1:1" x14ac:dyDescent="0.25">
      <c r="A938" s="27">
        <v>6.2</v>
      </c>
    </row>
    <row r="939" spans="1:1" x14ac:dyDescent="0.25">
      <c r="A939" s="27">
        <v>1.8</v>
      </c>
    </row>
    <row r="940" spans="1:1" x14ac:dyDescent="0.25">
      <c r="A940" s="27">
        <v>5.4</v>
      </c>
    </row>
    <row r="941" spans="1:1" x14ac:dyDescent="0.25">
      <c r="A941" s="27">
        <v>5.8</v>
      </c>
    </row>
    <row r="942" spans="1:1" x14ac:dyDescent="0.25">
      <c r="A942" s="27">
        <v>2.1</v>
      </c>
    </row>
    <row r="943" spans="1:1" x14ac:dyDescent="0.25">
      <c r="A943" s="27">
        <v>3.4</v>
      </c>
    </row>
    <row r="944" spans="1:1" x14ac:dyDescent="0.25">
      <c r="A944" s="27">
        <v>0.9</v>
      </c>
    </row>
    <row r="945" spans="1:1" x14ac:dyDescent="0.25">
      <c r="A945" s="27">
        <v>2.5</v>
      </c>
    </row>
    <row r="946" spans="1:1" x14ac:dyDescent="0.25">
      <c r="A946" s="27">
        <v>2.4</v>
      </c>
    </row>
    <row r="947" spans="1:1" x14ac:dyDescent="0.25">
      <c r="A947" s="27">
        <v>0.9</v>
      </c>
    </row>
    <row r="948" spans="1:1" x14ac:dyDescent="0.25">
      <c r="A948" s="27">
        <v>1.8</v>
      </c>
    </row>
    <row r="949" spans="1:1" x14ac:dyDescent="0.25">
      <c r="A949" s="27">
        <v>2.8</v>
      </c>
    </row>
    <row r="950" spans="1:1" x14ac:dyDescent="0.25">
      <c r="A950" s="27">
        <v>2.2999999999999998</v>
      </c>
    </row>
    <row r="951" spans="1:1" x14ac:dyDescent="0.25">
      <c r="A951" s="27">
        <v>2.7</v>
      </c>
    </row>
    <row r="952" spans="1:1" x14ac:dyDescent="0.25">
      <c r="A952" s="27">
        <v>3.7</v>
      </c>
    </row>
    <row r="953" spans="1:1" x14ac:dyDescent="0.25">
      <c r="A953" s="27">
        <v>3.5</v>
      </c>
    </row>
    <row r="954" spans="1:1" x14ac:dyDescent="0.25">
      <c r="A954" s="27">
        <v>4</v>
      </c>
    </row>
    <row r="955" spans="1:1" x14ac:dyDescent="0.25">
      <c r="A955" s="27">
        <v>4.9000000000000004</v>
      </c>
    </row>
    <row r="956" spans="1:1" x14ac:dyDescent="0.25">
      <c r="A956" s="27">
        <v>6.6</v>
      </c>
    </row>
    <row r="957" spans="1:1" x14ac:dyDescent="0.25">
      <c r="A957" s="27">
        <v>2</v>
      </c>
    </row>
    <row r="958" spans="1:1" x14ac:dyDescent="0.25">
      <c r="A958" s="27">
        <v>2.9</v>
      </c>
    </row>
    <row r="959" spans="1:1" x14ac:dyDescent="0.25">
      <c r="A959" s="27">
        <v>3.2</v>
      </c>
    </row>
    <row r="960" spans="1:1" x14ac:dyDescent="0.25">
      <c r="A960" s="27">
        <v>4.9000000000000004</v>
      </c>
    </row>
    <row r="961" spans="1:1" x14ac:dyDescent="0.25">
      <c r="A961" s="27">
        <v>2.2000000000000002</v>
      </c>
    </row>
    <row r="962" spans="1:1" x14ac:dyDescent="0.25">
      <c r="A962" s="27">
        <v>0.8</v>
      </c>
    </row>
    <row r="963" spans="1:1" x14ac:dyDescent="0.25">
      <c r="A963" s="27">
        <v>6.4</v>
      </c>
    </row>
    <row r="964" spans="1:1" x14ac:dyDescent="0.25">
      <c r="A964" s="27">
        <v>0.6</v>
      </c>
    </row>
    <row r="965" spans="1:1" x14ac:dyDescent="0.25">
      <c r="A965" s="27">
        <v>6</v>
      </c>
    </row>
    <row r="966" spans="1:1" x14ac:dyDescent="0.25">
      <c r="A966" s="27">
        <v>6.2</v>
      </c>
    </row>
    <row r="967" spans="1:1" x14ac:dyDescent="0.25">
      <c r="A967" s="27">
        <v>4.2</v>
      </c>
    </row>
    <row r="968" spans="1:1" x14ac:dyDescent="0.25">
      <c r="A968" s="27">
        <v>4.5</v>
      </c>
    </row>
    <row r="969" spans="1:1" x14ac:dyDescent="0.25">
      <c r="A969" s="27">
        <v>3.6</v>
      </c>
    </row>
    <row r="970" spans="1:1" x14ac:dyDescent="0.25">
      <c r="A970" s="27">
        <v>2.6</v>
      </c>
    </row>
    <row r="971" spans="1:1" x14ac:dyDescent="0.25">
      <c r="A971" s="27">
        <v>0.8</v>
      </c>
    </row>
    <row r="972" spans="1:1" x14ac:dyDescent="0.25">
      <c r="A972" s="27">
        <v>0.8</v>
      </c>
    </row>
    <row r="973" spans="1:1" x14ac:dyDescent="0.25">
      <c r="A973" s="27">
        <v>3.7</v>
      </c>
    </row>
    <row r="974" spans="1:1" x14ac:dyDescent="0.25">
      <c r="A974" s="27">
        <v>1.8</v>
      </c>
    </row>
    <row r="975" spans="1:1" x14ac:dyDescent="0.25">
      <c r="A975" s="27">
        <v>5.3</v>
      </c>
    </row>
    <row r="976" spans="1:1" x14ac:dyDescent="0.25">
      <c r="A976" s="27">
        <v>3.8</v>
      </c>
    </row>
    <row r="977" spans="1:1" x14ac:dyDescent="0.25">
      <c r="A977" s="27">
        <v>6.1</v>
      </c>
    </row>
    <row r="978" spans="1:1" x14ac:dyDescent="0.25">
      <c r="A978" s="27">
        <v>5</v>
      </c>
    </row>
    <row r="979" spans="1:1" x14ac:dyDescent="0.25">
      <c r="A979" s="27">
        <v>1.9</v>
      </c>
    </row>
    <row r="980" spans="1:1" x14ac:dyDescent="0.25">
      <c r="A980" s="27">
        <v>3.3</v>
      </c>
    </row>
    <row r="981" spans="1:1" x14ac:dyDescent="0.25">
      <c r="A981" s="27">
        <v>0.3</v>
      </c>
    </row>
    <row r="982" spans="1:1" x14ac:dyDescent="0.25">
      <c r="A982" s="27">
        <v>4.7</v>
      </c>
    </row>
    <row r="983" spans="1:1" x14ac:dyDescent="0.25">
      <c r="A983" s="27">
        <v>1.3</v>
      </c>
    </row>
    <row r="984" spans="1:1" x14ac:dyDescent="0.25">
      <c r="A984" s="27">
        <v>1.1000000000000001</v>
      </c>
    </row>
    <row r="985" spans="1:1" x14ac:dyDescent="0.25">
      <c r="A985" s="27">
        <v>3.4</v>
      </c>
    </row>
    <row r="986" spans="1:1" x14ac:dyDescent="0.25">
      <c r="A986" s="27">
        <v>4.5999999999999996</v>
      </c>
    </row>
    <row r="987" spans="1:1" x14ac:dyDescent="0.25">
      <c r="A987" s="27">
        <v>3.8</v>
      </c>
    </row>
    <row r="988" spans="1:1" x14ac:dyDescent="0.25">
      <c r="A988" s="27">
        <v>4.4000000000000004</v>
      </c>
    </row>
    <row r="989" spans="1:1" x14ac:dyDescent="0.25">
      <c r="A989" s="27">
        <v>5</v>
      </c>
    </row>
    <row r="990" spans="1:1" x14ac:dyDescent="0.25">
      <c r="A990" s="27">
        <v>1.2</v>
      </c>
    </row>
    <row r="991" spans="1:1" x14ac:dyDescent="0.25">
      <c r="A991" s="27">
        <v>3.5</v>
      </c>
    </row>
    <row r="992" spans="1:1" x14ac:dyDescent="0.25">
      <c r="A992" s="27">
        <v>2.6</v>
      </c>
    </row>
    <row r="993" spans="1:1" x14ac:dyDescent="0.25">
      <c r="A993" s="27">
        <v>3.9</v>
      </c>
    </row>
    <row r="994" spans="1:1" x14ac:dyDescent="0.25">
      <c r="A994" s="27">
        <v>4.4000000000000004</v>
      </c>
    </row>
    <row r="995" spans="1:1" x14ac:dyDescent="0.25">
      <c r="A995" s="27">
        <v>3.1</v>
      </c>
    </row>
    <row r="996" spans="1:1" x14ac:dyDescent="0.25">
      <c r="A996" s="27">
        <v>2.2000000000000002</v>
      </c>
    </row>
    <row r="997" spans="1:1" x14ac:dyDescent="0.25">
      <c r="A997" s="27">
        <v>4.7</v>
      </c>
    </row>
    <row r="998" spans="1:1" x14ac:dyDescent="0.25">
      <c r="A998" s="27">
        <v>1.5</v>
      </c>
    </row>
    <row r="999" spans="1:1" x14ac:dyDescent="0.25">
      <c r="A999" s="27">
        <v>1.6</v>
      </c>
    </row>
    <row r="1000" spans="1:1" x14ac:dyDescent="0.25">
      <c r="A1000" s="27">
        <v>2.4</v>
      </c>
    </row>
  </sheetData>
  <mergeCells count="7">
    <mergeCell ref="C104:Q105"/>
    <mergeCell ref="N110:Q126"/>
    <mergeCell ref="T101:W105"/>
    <mergeCell ref="C103:Q103"/>
    <mergeCell ref="C7:H16"/>
    <mergeCell ref="C99:Q99"/>
    <mergeCell ref="C100:Q10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V. Morev</dc:creator>
  <cp:lastModifiedBy>Мара</cp:lastModifiedBy>
  <dcterms:created xsi:type="dcterms:W3CDTF">2015-11-08T11:23:43Z</dcterms:created>
  <dcterms:modified xsi:type="dcterms:W3CDTF">2023-03-22T23:48:15Z</dcterms:modified>
</cp:coreProperties>
</file>