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2360" windowHeight="12390" activeTab="2"/>
  </bookViews>
  <sheets>
    <sheet name="Статистика" sheetId="1" r:id="rId1"/>
    <sheet name="Квантили, графики" sheetId="2" r:id="rId2"/>
    <sheet name="Отчет1" sheetId="4" r:id="rId3"/>
    <sheet name="Отчет 2" sheetId="3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B45" i="1"/>
  <c r="B46" i="1"/>
  <c r="B47" i="1"/>
  <c r="B48" i="1"/>
  <c r="B49" i="1"/>
  <c r="B50" i="1"/>
  <c r="Q9" i="2"/>
  <c r="Q10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7" i="2"/>
  <c r="Q12" i="2"/>
  <c r="Q11" i="2"/>
  <c r="O12" i="2"/>
  <c r="O11" i="2"/>
  <c r="O10" i="2"/>
  <c r="O9" i="2"/>
  <c r="Q8" i="2"/>
  <c r="O8" i="2"/>
  <c r="Q13" i="2"/>
  <c r="O13" i="2"/>
  <c r="Q7" i="2"/>
  <c r="O7" i="2"/>
  <c r="D48" i="1"/>
  <c r="D50" i="1" s="1"/>
  <c r="D45" i="1"/>
  <c r="D47" i="1"/>
  <c r="D46" i="1"/>
  <c r="D49" i="1" l="1"/>
</calcChain>
</file>

<file path=xl/sharedStrings.xml><?xml version="1.0" encoding="utf-8"?>
<sst xmlns="http://schemas.openxmlformats.org/spreadsheetml/2006/main" count="124" uniqueCount="68">
  <si>
    <t>Процентов от числа значений</t>
  </si>
  <si>
    <t>Минимум</t>
  </si>
  <si>
    <t>Нижний дециль</t>
  </si>
  <si>
    <t>Нижний квартиль</t>
  </si>
  <si>
    <t>Медиана</t>
  </si>
  <si>
    <t>Верхний дециль</t>
  </si>
  <si>
    <t>Верхний квартиль</t>
  </si>
  <si>
    <t>Максмум</t>
  </si>
  <si>
    <t>Объем выборки</t>
  </si>
  <si>
    <t>Среднее</t>
  </si>
  <si>
    <t>Дисперсия</t>
  </si>
  <si>
    <t>Стандартное  отклонение</t>
  </si>
  <si>
    <t>Ошибка среднего</t>
  </si>
  <si>
    <t>Коэффициент вариации</t>
  </si>
  <si>
    <t>Ранжированный ряд,огива.Кванили,график квантилей</t>
  </si>
  <si>
    <t>i/(n+1)</t>
  </si>
  <si>
    <t>Квантиль</t>
  </si>
  <si>
    <t>Отчет по заданию 2</t>
  </si>
  <si>
    <t>вариант</t>
  </si>
  <si>
    <t xml:space="preserve"> Почему нужно обязательно указывать объем выборки при представлении результатов исследования?</t>
  </si>
  <si>
    <t>Что такое квантиль ( дать определение)</t>
  </si>
  <si>
    <t>Что такое медиана?</t>
  </si>
  <si>
    <t>Что такое дисперсия, в каких единицах измеряется?</t>
  </si>
  <si>
    <t xml:space="preserve"> Что можно сказать про данные, если медиана сильно отличается от среднего арифметического?</t>
  </si>
  <si>
    <t>Единицы</t>
  </si>
  <si>
    <t>Статистические характеристики</t>
  </si>
  <si>
    <t>Зависит ли возможность использовать «квантильное» представление данных от нормальности  распределения данных ?</t>
  </si>
  <si>
    <t>Какие характеристики называют мерами разброса и почему?</t>
  </si>
  <si>
    <t>Что такое коэффициен вариации и когда  его нельзя рассчитать?</t>
  </si>
  <si>
    <t>Похожи ли графики для свойства 1?</t>
  </si>
  <si>
    <t>Похожи ли графики для свойства 2?</t>
  </si>
  <si>
    <t>Напишите, как получены данные Вашего варианта,  каковы единицы измерения и каков объем данных.</t>
  </si>
  <si>
    <t>Названия характеристик</t>
  </si>
  <si>
    <t>Значения, полученные c помощью программы Excel</t>
  </si>
  <si>
    <t>Значения, полученные из программы R</t>
  </si>
  <si>
    <t>Стандартное отклонение</t>
  </si>
  <si>
    <t>Коэфициент вариации</t>
  </si>
  <si>
    <t>Что такое стандартное отклонение, в каки единицах измеряется?</t>
  </si>
  <si>
    <t>Сколько знаков после запятой указывается для среднего, стандартного отклонения, дисперсии, коэффициента корреляции</t>
  </si>
  <si>
    <t>Итоговый отчет по задаче 3</t>
  </si>
  <si>
    <t>В каких случаях и для каких целей используются квантили? Почему квантили - это свертки информации?</t>
  </si>
  <si>
    <t>Что показывает кумулята (огива)?</t>
  </si>
  <si>
    <t>Что такое коробочка с усиками?</t>
  </si>
  <si>
    <t>Гумус,%</t>
  </si>
  <si>
    <t>Р2О5, мг/100г</t>
  </si>
  <si>
    <t>студента Трашко М.Д. вариант 12</t>
  </si>
  <si>
    <t>%</t>
  </si>
  <si>
    <t>мг/100г</t>
  </si>
  <si>
    <t>проб</t>
  </si>
  <si>
    <t>%^2</t>
  </si>
  <si>
    <t>(мг/100г)^2</t>
  </si>
  <si>
    <t>Трашко Мария Дмитриевна</t>
  </si>
  <si>
    <t>Да</t>
  </si>
  <si>
    <t>Данные представляют собой результаты обследования 60
сельскохозяйственных угодий (дерново-подзолистые почвы, Московская
почва). Номер варианта соответствует номеру поля. Пробоотбор
производился буром из пахотного горизонта. На данном угодье было отобрано 36 
 индивидуальных проб, в которых были
определены содержание гумуса (%) и содержание P2O5 (мг/100г).</t>
  </si>
  <si>
    <t>Статистические характеристики для  содержания гумуса (укажите единицы проценты )</t>
  </si>
  <si>
    <t>Статистические характеристики для  содержания P2O5 (укажите единицы мг/100г )</t>
  </si>
  <si>
    <t>Так как среднее арифметическое и любая из мер
разброса, рассчитанные по выборке – это случайные оценки, позволяющие с
той или иной точностью судить о константах распределения. Чем больше
объем выборки, тем точность оценивания выше.</t>
  </si>
  <si>
    <t>Это отношение стандартного
отклонения к среднему. Если среднее близко к нулю, то коэффициент
вариации не рассчитывают.</t>
  </si>
  <si>
    <t>Это сумма квадратов центральных отклонений
(разности между значением и средним арифметическим) деленная на объем
выборки минус 1. Измеряется в квадратах единицы измерения случайной величины.</t>
  </si>
  <si>
    <t>Квадратный корень из дисперсии. Измеряется в тех же
единицах, что и сама случайная величина.</t>
  </si>
  <si>
    <t>Точность вычисления оценок параметров
распределения на один знак больше, чем у исходных данных.</t>
  </si>
  <si>
    <t>Мерами разброса называют дисперсию, стандартное отклонение, ошибку среднего и коэффициент
вариации, так как они показывают варьирование случайной величины.</t>
  </si>
  <si>
    <t>КВАНТИЛЬ -γ- это такое значение случайной величины, меньше
которого в ранжированном ряду содержится γ *100% всего числа значений
(или доля γ от общего числа значений).</t>
  </si>
  <si>
    <t>Квантиль, делящий ранжированную совокупность на две равные по числу
половины, называется медианой.</t>
  </si>
  <si>
    <t>В такой ситуации можно судить о недостоверности данных. Например, наличие выбросов в наборе данных.</t>
  </si>
  <si>
    <t>Квантили используют для свертки информации. Представление о
распределении случайной величины можно получить по 7 точкам. Обычно
вычисляют нижний и верхний децили, нижний и верхний квартили и медиану.
Наряду с вычисленными значениями квантилей приводят минимальное и
максимальное значения и объем выборки.</t>
  </si>
  <si>
    <t>Кумулята – график, который показывает накопление частот при увеличении значения интересующей характеристики. Сколько случаев имеют значение меньшее или равное значению категории? Огива – показывает то же самое, только в «перевернутых» осях координат.</t>
  </si>
  <si>
    <t>Такой вид диаграммы в удобной форме показывает медиану (или, если нужно, среднее), нижний и верхний квартили, минимальное и максимальное значение выборки.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</si>
</sst>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11"/>
      <name val="Arial"/>
      <family val="2"/>
      <charset val="204"/>
    </font>
    <font>
      <i/>
      <sz val="14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left" vertical="top" wrapText="1"/>
    </xf>
    <xf numFmtId="2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3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165" fontId="3" fillId="0" borderId="1" xfId="0" applyNumberFormat="1" applyFont="1" applyBorder="1"/>
    <xf numFmtId="9" fontId="3" fillId="0" borderId="1" xfId="0" applyNumberFormat="1" applyFont="1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right" wrapText="1"/>
    </xf>
    <xf numFmtId="0" fontId="3" fillId="0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 wrapText="1"/>
    </xf>
    <xf numFmtId="164" fontId="5" fillId="0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wrapText="1"/>
    </xf>
    <xf numFmtId="0" fontId="0" fillId="0" borderId="1" xfId="0" applyBorder="1" applyAlignment="1">
      <alignment horizontal="center" vertical="top" wrapText="1"/>
    </xf>
    <xf numFmtId="165" fontId="0" fillId="0" borderId="1" xfId="0" applyNumberFormat="1" applyBorder="1" applyAlignment="1">
      <alignment horizontal="center"/>
    </xf>
    <xf numFmtId="0" fontId="7" fillId="0" borderId="0" xfId="0" applyFont="1"/>
    <xf numFmtId="0" fontId="3" fillId="0" borderId="1" xfId="0" applyFont="1" applyBorder="1"/>
    <xf numFmtId="0" fontId="5" fillId="2" borderId="1" xfId="0" applyFont="1" applyFill="1" applyBorder="1" applyAlignment="1">
      <alignment horizontal="center" vertical="top" wrapText="1"/>
    </xf>
    <xf numFmtId="2" fontId="5" fillId="2" borderId="0" xfId="0" applyNumberFormat="1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0" xfId="0" applyAlignment="1">
      <alignment vertical="center"/>
    </xf>
    <xf numFmtId="2" fontId="5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justify" vertical="center"/>
    </xf>
    <xf numFmtId="0" fontId="0" fillId="0" borderId="0" xfId="0" applyAlignment="1">
      <alignment horizontal="right" vertical="top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top" wrapText="1"/>
    </xf>
    <xf numFmtId="164" fontId="5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1" fontId="5" fillId="0" borderId="0" xfId="0" applyNumberFormat="1" applyFont="1" applyAlignment="1">
      <alignment horizontal="right"/>
    </xf>
    <xf numFmtId="0" fontId="3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left"/>
    </xf>
    <xf numFmtId="0" fontId="11" fillId="0" borderId="0" xfId="0" applyFont="1"/>
    <xf numFmtId="164" fontId="0" fillId="0" borderId="1" xfId="0" applyNumberFormat="1" applyBorder="1" applyAlignment="1">
      <alignment vertical="top" wrapText="1"/>
    </xf>
    <xf numFmtId="164" fontId="3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horizontal="left" vertical="center"/>
    </xf>
    <xf numFmtId="165" fontId="3" fillId="2" borderId="1" xfId="0" applyNumberFormat="1" applyFont="1" applyFill="1" applyBorder="1" applyAlignment="1">
      <alignment vertical="center"/>
    </xf>
    <xf numFmtId="1" fontId="0" fillId="2" borderId="1" xfId="0" applyNumberFormat="1" applyFill="1" applyBorder="1"/>
    <xf numFmtId="164" fontId="3" fillId="0" borderId="1" xfId="0" applyNumberFormat="1" applyFont="1" applyBorder="1"/>
    <xf numFmtId="9" fontId="0" fillId="2" borderId="1" xfId="0" applyNumberFormat="1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'Квантили, графики'!$B$7:$B$42</c:f>
              <c:numCache>
                <c:formatCode>0.00</c:formatCode>
                <c:ptCount val="36"/>
                <c:pt idx="0">
                  <c:v>1.52</c:v>
                </c:pt>
                <c:pt idx="1">
                  <c:v>1.62</c:v>
                </c:pt>
                <c:pt idx="2">
                  <c:v>1.64</c:v>
                </c:pt>
                <c:pt idx="3">
                  <c:v>1.66</c:v>
                </c:pt>
                <c:pt idx="4">
                  <c:v>1.68</c:v>
                </c:pt>
                <c:pt idx="5">
                  <c:v>1.71</c:v>
                </c:pt>
                <c:pt idx="6">
                  <c:v>1.77</c:v>
                </c:pt>
                <c:pt idx="7">
                  <c:v>1.85</c:v>
                </c:pt>
                <c:pt idx="8">
                  <c:v>1.85</c:v>
                </c:pt>
                <c:pt idx="9">
                  <c:v>1.89</c:v>
                </c:pt>
                <c:pt idx="10">
                  <c:v>1.91</c:v>
                </c:pt>
                <c:pt idx="11">
                  <c:v>1.91</c:v>
                </c:pt>
                <c:pt idx="12">
                  <c:v>1.94</c:v>
                </c:pt>
                <c:pt idx="13">
                  <c:v>1.96</c:v>
                </c:pt>
                <c:pt idx="14">
                  <c:v>1.97</c:v>
                </c:pt>
                <c:pt idx="15">
                  <c:v>1.97</c:v>
                </c:pt>
                <c:pt idx="16">
                  <c:v>2</c:v>
                </c:pt>
                <c:pt idx="17">
                  <c:v>2.0299999999999998</c:v>
                </c:pt>
                <c:pt idx="18">
                  <c:v>2.0299999999999998</c:v>
                </c:pt>
                <c:pt idx="19">
                  <c:v>2.0299999999999998</c:v>
                </c:pt>
                <c:pt idx="20">
                  <c:v>2.04</c:v>
                </c:pt>
                <c:pt idx="21">
                  <c:v>2.0499999999999998</c:v>
                </c:pt>
                <c:pt idx="22">
                  <c:v>2.06</c:v>
                </c:pt>
                <c:pt idx="23">
                  <c:v>2.0699999999999998</c:v>
                </c:pt>
                <c:pt idx="24">
                  <c:v>2.09</c:v>
                </c:pt>
                <c:pt idx="25">
                  <c:v>2.14</c:v>
                </c:pt>
                <c:pt idx="26">
                  <c:v>2.16</c:v>
                </c:pt>
                <c:pt idx="27">
                  <c:v>2.17</c:v>
                </c:pt>
                <c:pt idx="28">
                  <c:v>2.25</c:v>
                </c:pt>
                <c:pt idx="29">
                  <c:v>2.2599999999999998</c:v>
                </c:pt>
                <c:pt idx="30">
                  <c:v>2.27</c:v>
                </c:pt>
                <c:pt idx="31">
                  <c:v>2.27</c:v>
                </c:pt>
                <c:pt idx="32">
                  <c:v>2.27</c:v>
                </c:pt>
                <c:pt idx="33">
                  <c:v>2.34</c:v>
                </c:pt>
                <c:pt idx="34">
                  <c:v>2.4</c:v>
                </c:pt>
                <c:pt idx="35">
                  <c:v>2.52</c:v>
                </c:pt>
              </c:numCache>
            </c:numRef>
          </c:xVal>
          <c:yVal>
            <c:numRef>
              <c:f>'Квантили, графики'!$D$7:$D$42</c:f>
              <c:numCache>
                <c:formatCode>0.000</c:formatCode>
                <c:ptCount val="36"/>
                <c:pt idx="0">
                  <c:v>2.7027027027027029E-2</c:v>
                </c:pt>
                <c:pt idx="1">
                  <c:v>5.4054054054054057E-2</c:v>
                </c:pt>
                <c:pt idx="2">
                  <c:v>8.1081081081081086E-2</c:v>
                </c:pt>
                <c:pt idx="3">
                  <c:v>0.10810810810810811</c:v>
                </c:pt>
                <c:pt idx="4">
                  <c:v>0.13513513513513514</c:v>
                </c:pt>
                <c:pt idx="5">
                  <c:v>0.16216216216216217</c:v>
                </c:pt>
                <c:pt idx="6">
                  <c:v>0.1891891891891892</c:v>
                </c:pt>
                <c:pt idx="7">
                  <c:v>0.21621621621621623</c:v>
                </c:pt>
                <c:pt idx="8">
                  <c:v>0.24324324324324326</c:v>
                </c:pt>
                <c:pt idx="9">
                  <c:v>0.27027027027027029</c:v>
                </c:pt>
                <c:pt idx="10">
                  <c:v>0.29729729729729731</c:v>
                </c:pt>
                <c:pt idx="11">
                  <c:v>0.32432432432432434</c:v>
                </c:pt>
                <c:pt idx="12">
                  <c:v>0.35135135135135137</c:v>
                </c:pt>
                <c:pt idx="13">
                  <c:v>0.3783783783783784</c:v>
                </c:pt>
                <c:pt idx="14">
                  <c:v>0.40540540540540543</c:v>
                </c:pt>
                <c:pt idx="15">
                  <c:v>0.43243243243243246</c:v>
                </c:pt>
                <c:pt idx="16">
                  <c:v>0.45945945945945948</c:v>
                </c:pt>
                <c:pt idx="17">
                  <c:v>0.48648648648648651</c:v>
                </c:pt>
                <c:pt idx="18">
                  <c:v>0.51351351351351349</c:v>
                </c:pt>
                <c:pt idx="19">
                  <c:v>0.54054054054054057</c:v>
                </c:pt>
                <c:pt idx="20">
                  <c:v>0.56756756756756754</c:v>
                </c:pt>
                <c:pt idx="21">
                  <c:v>0.59459459459459463</c:v>
                </c:pt>
                <c:pt idx="22">
                  <c:v>0.6216216216216216</c:v>
                </c:pt>
                <c:pt idx="23">
                  <c:v>0.64864864864864868</c:v>
                </c:pt>
                <c:pt idx="24">
                  <c:v>0.67567567567567566</c:v>
                </c:pt>
                <c:pt idx="25">
                  <c:v>0.70270270270270274</c:v>
                </c:pt>
                <c:pt idx="26">
                  <c:v>0.72972972972972971</c:v>
                </c:pt>
                <c:pt idx="27">
                  <c:v>0.7567567567567568</c:v>
                </c:pt>
                <c:pt idx="28">
                  <c:v>0.78378378378378377</c:v>
                </c:pt>
                <c:pt idx="29">
                  <c:v>0.81081081081081086</c:v>
                </c:pt>
                <c:pt idx="30">
                  <c:v>0.83783783783783783</c:v>
                </c:pt>
                <c:pt idx="31">
                  <c:v>0.86486486486486491</c:v>
                </c:pt>
                <c:pt idx="32">
                  <c:v>0.89189189189189189</c:v>
                </c:pt>
                <c:pt idx="33">
                  <c:v>0.91891891891891897</c:v>
                </c:pt>
                <c:pt idx="34">
                  <c:v>0.94594594594594594</c:v>
                </c:pt>
                <c:pt idx="35">
                  <c:v>0.97297297297297303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56160"/>
        <c:axId val="196958080"/>
      </c:scatterChart>
      <c:valAx>
        <c:axId val="19695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Гумус,%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6958080"/>
        <c:crosses val="autoZero"/>
        <c:crossBetween val="midCat"/>
      </c:valAx>
      <c:valAx>
        <c:axId val="196958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Накопленные частоты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6956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'Квантили, графики'!$O$7:$O$13</c:f>
              <c:numCache>
                <c:formatCode>General</c:formatCode>
                <c:ptCount val="7"/>
                <c:pt idx="0" formatCode="0.00">
                  <c:v>1.52</c:v>
                </c:pt>
                <c:pt idx="1">
                  <c:v>1.67</c:v>
                </c:pt>
                <c:pt idx="2">
                  <c:v>1.88</c:v>
                </c:pt>
                <c:pt idx="3">
                  <c:v>2.0299999999999998</c:v>
                </c:pt>
                <c:pt idx="4" formatCode="0.00">
                  <c:v>2.1625000000000001</c:v>
                </c:pt>
                <c:pt idx="5">
                  <c:v>2.27</c:v>
                </c:pt>
                <c:pt idx="6" formatCode="0.00">
                  <c:v>2.52</c:v>
                </c:pt>
              </c:numCache>
            </c:numRef>
          </c:xVal>
          <c:yVal>
            <c:numRef>
              <c:f>'Квантили, графики'!$S$7:$S$13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90</c:v>
                </c:pt>
                <c:pt idx="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90464"/>
        <c:axId val="196992384"/>
      </c:scatterChart>
      <c:valAx>
        <c:axId val="19699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Содержание</a:t>
                </a:r>
                <a:r>
                  <a:rPr lang="ru-RU" baseline="0"/>
                  <a:t> гумуса, %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6992384"/>
        <c:crosses val="autoZero"/>
        <c:crossBetween val="midCat"/>
      </c:valAx>
      <c:valAx>
        <c:axId val="196992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Квантили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990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'Квантили, графики'!$C$7:$C$42</c:f>
              <c:numCache>
                <c:formatCode>0.0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22</c:v>
                </c:pt>
                <c:pt idx="32">
                  <c:v>22</c:v>
                </c:pt>
                <c:pt idx="33">
                  <c:v>23</c:v>
                </c:pt>
                <c:pt idx="34">
                  <c:v>25</c:v>
                </c:pt>
                <c:pt idx="35">
                  <c:v>26</c:v>
                </c:pt>
              </c:numCache>
            </c:numRef>
          </c:xVal>
          <c:yVal>
            <c:numRef>
              <c:f>'Квантили, графики'!$D$7:$D$42</c:f>
              <c:numCache>
                <c:formatCode>0.000</c:formatCode>
                <c:ptCount val="36"/>
                <c:pt idx="0">
                  <c:v>2.7027027027027029E-2</c:v>
                </c:pt>
                <c:pt idx="1">
                  <c:v>5.4054054054054057E-2</c:v>
                </c:pt>
                <c:pt idx="2">
                  <c:v>8.1081081081081086E-2</c:v>
                </c:pt>
                <c:pt idx="3">
                  <c:v>0.10810810810810811</c:v>
                </c:pt>
                <c:pt idx="4">
                  <c:v>0.13513513513513514</c:v>
                </c:pt>
                <c:pt idx="5">
                  <c:v>0.16216216216216217</c:v>
                </c:pt>
                <c:pt idx="6">
                  <c:v>0.1891891891891892</c:v>
                </c:pt>
                <c:pt idx="7">
                  <c:v>0.21621621621621623</c:v>
                </c:pt>
                <c:pt idx="8">
                  <c:v>0.24324324324324326</c:v>
                </c:pt>
                <c:pt idx="9">
                  <c:v>0.27027027027027029</c:v>
                </c:pt>
                <c:pt idx="10">
                  <c:v>0.29729729729729731</c:v>
                </c:pt>
                <c:pt idx="11">
                  <c:v>0.32432432432432434</c:v>
                </c:pt>
                <c:pt idx="12">
                  <c:v>0.35135135135135137</c:v>
                </c:pt>
                <c:pt idx="13">
                  <c:v>0.3783783783783784</c:v>
                </c:pt>
                <c:pt idx="14">
                  <c:v>0.40540540540540543</c:v>
                </c:pt>
                <c:pt idx="15">
                  <c:v>0.43243243243243246</c:v>
                </c:pt>
                <c:pt idx="16">
                  <c:v>0.45945945945945948</c:v>
                </c:pt>
                <c:pt idx="17">
                  <c:v>0.48648648648648651</c:v>
                </c:pt>
                <c:pt idx="18">
                  <c:v>0.51351351351351349</c:v>
                </c:pt>
                <c:pt idx="19">
                  <c:v>0.54054054054054057</c:v>
                </c:pt>
                <c:pt idx="20">
                  <c:v>0.56756756756756754</c:v>
                </c:pt>
                <c:pt idx="21">
                  <c:v>0.59459459459459463</c:v>
                </c:pt>
                <c:pt idx="22">
                  <c:v>0.6216216216216216</c:v>
                </c:pt>
                <c:pt idx="23">
                  <c:v>0.64864864864864868</c:v>
                </c:pt>
                <c:pt idx="24">
                  <c:v>0.67567567567567566</c:v>
                </c:pt>
                <c:pt idx="25">
                  <c:v>0.70270270270270274</c:v>
                </c:pt>
                <c:pt idx="26">
                  <c:v>0.72972972972972971</c:v>
                </c:pt>
                <c:pt idx="27">
                  <c:v>0.7567567567567568</c:v>
                </c:pt>
                <c:pt idx="28">
                  <c:v>0.78378378378378377</c:v>
                </c:pt>
                <c:pt idx="29">
                  <c:v>0.81081081081081086</c:v>
                </c:pt>
                <c:pt idx="30">
                  <c:v>0.83783783783783783</c:v>
                </c:pt>
                <c:pt idx="31">
                  <c:v>0.86486486486486491</c:v>
                </c:pt>
                <c:pt idx="32">
                  <c:v>0.89189189189189189</c:v>
                </c:pt>
                <c:pt idx="33">
                  <c:v>0.91891891891891897</c:v>
                </c:pt>
                <c:pt idx="34">
                  <c:v>0.94594594594594594</c:v>
                </c:pt>
                <c:pt idx="35">
                  <c:v>0.97297297297297303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93696"/>
        <c:axId val="196912256"/>
      </c:scatterChart>
      <c:valAx>
        <c:axId val="19689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Р2О5, мг/100г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6912256"/>
        <c:crosses val="autoZero"/>
        <c:crossBetween val="midCat"/>
      </c:valAx>
      <c:valAx>
        <c:axId val="196912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Накопленные частоты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6893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'Квантили, графики'!$Q$7:$Q$13</c:f>
              <c:numCache>
                <c:formatCode>0.0</c:formatCode>
                <c:ptCount val="7"/>
                <c:pt idx="0">
                  <c:v>1</c:v>
                </c:pt>
                <c:pt idx="1">
                  <c:v>6</c:v>
                </c:pt>
                <c:pt idx="2">
                  <c:v>11.75</c:v>
                </c:pt>
                <c:pt idx="3">
                  <c:v>14.5</c:v>
                </c:pt>
                <c:pt idx="4">
                  <c:v>19.5</c:v>
                </c:pt>
                <c:pt idx="5">
                  <c:v>22</c:v>
                </c:pt>
                <c:pt idx="6">
                  <c:v>26</c:v>
                </c:pt>
              </c:numCache>
            </c:numRef>
          </c:xVal>
          <c:yVal>
            <c:numRef>
              <c:f>'Квантили, графики'!$S$7:$S$13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90</c:v>
                </c:pt>
                <c:pt idx="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56064"/>
        <c:axId val="198457984"/>
      </c:scatterChart>
      <c:valAx>
        <c:axId val="19845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Р2О5, мг/100г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8457984"/>
        <c:crosses val="autoZero"/>
        <c:crossBetween val="midCat"/>
      </c:valAx>
      <c:valAx>
        <c:axId val="198457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Квантили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45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63953</xdr:rowOff>
    </xdr:from>
    <xdr:to>
      <xdr:col>13</xdr:col>
      <xdr:colOff>571500</xdr:colOff>
      <xdr:row>34</xdr:row>
      <xdr:rowOff>176893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421821</xdr:colOff>
      <xdr:row>35</xdr:row>
      <xdr:rowOff>104774</xdr:rowOff>
    </xdr:from>
    <xdr:to>
      <xdr:col>13</xdr:col>
      <xdr:colOff>544285</xdr:colOff>
      <xdr:row>52</xdr:row>
      <xdr:rowOff>13606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993321</xdr:colOff>
      <xdr:row>15</xdr:row>
      <xdr:rowOff>190500</xdr:rowOff>
    </xdr:from>
    <xdr:to>
      <xdr:col>20</xdr:col>
      <xdr:colOff>204107</xdr:colOff>
      <xdr:row>34</xdr:row>
      <xdr:rowOff>99333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1074964</xdr:colOff>
      <xdr:row>35</xdr:row>
      <xdr:rowOff>54429</xdr:rowOff>
    </xdr:from>
    <xdr:to>
      <xdr:col>20</xdr:col>
      <xdr:colOff>217714</xdr:colOff>
      <xdr:row>51</xdr:row>
      <xdr:rowOff>153761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24" zoomScaleNormal="100" workbookViewId="0">
      <selection activeCell="E45" sqref="E45:E48"/>
    </sheetView>
  </sheetViews>
  <sheetFormatPr defaultColWidth="8.85546875" defaultRowHeight="15.75" x14ac:dyDescent="0.25"/>
  <cols>
    <col min="1" max="1" width="18.140625" style="11" customWidth="1"/>
    <col min="2" max="2" width="9.5703125" style="11" bestFit="1" customWidth="1"/>
    <col min="3" max="3" width="9.5703125" style="12" customWidth="1"/>
    <col min="4" max="4" width="8.85546875" style="11"/>
    <col min="5" max="5" width="8.85546875" style="12"/>
    <col min="6" max="16384" width="8.85546875" style="11"/>
  </cols>
  <sheetData>
    <row r="1" spans="1:5" x14ac:dyDescent="0.25">
      <c r="A1" s="10" t="s">
        <v>17</v>
      </c>
    </row>
    <row r="2" spans="1:5" x14ac:dyDescent="0.25">
      <c r="A2" s="10" t="s">
        <v>51</v>
      </c>
    </row>
    <row r="3" spans="1:5" x14ac:dyDescent="0.25">
      <c r="A3" s="22" t="s">
        <v>18</v>
      </c>
      <c r="B3" s="23">
        <v>12</v>
      </c>
      <c r="C3" s="22"/>
      <c r="E3" s="22"/>
    </row>
    <row r="4" spans="1:5" x14ac:dyDescent="0.25">
      <c r="A4" s="11" t="s">
        <v>25</v>
      </c>
    </row>
    <row r="6" spans="1:5" x14ac:dyDescent="0.25">
      <c r="A6" s="13"/>
      <c r="B6" s="81"/>
      <c r="C6" s="81"/>
      <c r="D6" s="82"/>
      <c r="E6" s="28"/>
    </row>
    <row r="7" spans="1:5" ht="15.6" customHeight="1" x14ac:dyDescent="0.25">
      <c r="A7" s="15"/>
      <c r="B7" s="33" t="s">
        <v>43</v>
      </c>
      <c r="C7" s="14"/>
      <c r="D7" s="33" t="s">
        <v>44</v>
      </c>
      <c r="E7" s="14"/>
    </row>
    <row r="8" spans="1:5" x14ac:dyDescent="0.25">
      <c r="A8" s="15">
        <v>1</v>
      </c>
      <c r="B8" s="16">
        <v>1.52</v>
      </c>
      <c r="C8" s="17"/>
      <c r="D8" s="27">
        <v>1</v>
      </c>
      <c r="E8" s="17"/>
    </row>
    <row r="9" spans="1:5" ht="15.6" customHeight="1" x14ac:dyDescent="0.25">
      <c r="A9" s="15">
        <v>2</v>
      </c>
      <c r="B9" s="16">
        <v>1.62</v>
      </c>
      <c r="C9" s="17"/>
      <c r="D9" s="27">
        <v>2</v>
      </c>
      <c r="E9" s="17"/>
    </row>
    <row r="10" spans="1:5" ht="15.6" customHeight="1" x14ac:dyDescent="0.25">
      <c r="A10" s="15">
        <v>3</v>
      </c>
      <c r="B10" s="16">
        <v>1.64</v>
      </c>
      <c r="C10" s="17"/>
      <c r="D10" s="27">
        <v>4</v>
      </c>
      <c r="E10" s="17"/>
    </row>
    <row r="11" spans="1:5" ht="15.6" customHeight="1" x14ac:dyDescent="0.25">
      <c r="A11" s="15">
        <v>4</v>
      </c>
      <c r="B11" s="16">
        <v>1.66</v>
      </c>
      <c r="C11" s="17"/>
      <c r="D11" s="27">
        <v>5</v>
      </c>
      <c r="E11" s="17"/>
    </row>
    <row r="12" spans="1:5" ht="15.6" customHeight="1" x14ac:dyDescent="0.25">
      <c r="A12" s="15">
        <v>5</v>
      </c>
      <c r="B12" s="16">
        <v>1.68</v>
      </c>
      <c r="C12" s="17"/>
      <c r="D12" s="27">
        <v>7</v>
      </c>
      <c r="E12" s="17"/>
    </row>
    <row r="13" spans="1:5" ht="15.6" customHeight="1" x14ac:dyDescent="0.25">
      <c r="A13" s="15">
        <v>6</v>
      </c>
      <c r="B13" s="16">
        <v>1.71</v>
      </c>
      <c r="C13" s="17"/>
      <c r="D13" s="27">
        <v>8</v>
      </c>
      <c r="E13" s="17"/>
    </row>
    <row r="14" spans="1:5" ht="15.6" customHeight="1" x14ac:dyDescent="0.25">
      <c r="A14" s="15">
        <v>7</v>
      </c>
      <c r="B14" s="16">
        <v>1.77</v>
      </c>
      <c r="C14" s="17"/>
      <c r="D14" s="27">
        <v>10</v>
      </c>
      <c r="E14" s="17"/>
    </row>
    <row r="15" spans="1:5" ht="15.6" customHeight="1" x14ac:dyDescent="0.25">
      <c r="A15" s="15">
        <v>8</v>
      </c>
      <c r="B15" s="16">
        <v>1.85</v>
      </c>
      <c r="C15" s="17"/>
      <c r="D15" s="27">
        <v>11</v>
      </c>
      <c r="E15" s="17"/>
    </row>
    <row r="16" spans="1:5" ht="15.6" customHeight="1" x14ac:dyDescent="0.25">
      <c r="A16" s="15">
        <v>9</v>
      </c>
      <c r="B16" s="16">
        <v>1.85</v>
      </c>
      <c r="C16" s="17"/>
      <c r="D16" s="27">
        <v>11</v>
      </c>
      <c r="E16" s="17"/>
    </row>
    <row r="17" spans="1:5" ht="15.6" customHeight="1" x14ac:dyDescent="0.25">
      <c r="A17" s="15">
        <v>10</v>
      </c>
      <c r="B17" s="16">
        <v>1.89</v>
      </c>
      <c r="C17" s="17"/>
      <c r="D17" s="27">
        <v>12</v>
      </c>
      <c r="E17" s="17"/>
    </row>
    <row r="18" spans="1:5" ht="15.6" customHeight="1" x14ac:dyDescent="0.25">
      <c r="A18" s="15">
        <v>11</v>
      </c>
      <c r="B18" s="16">
        <v>1.91</v>
      </c>
      <c r="C18" s="17"/>
      <c r="D18" s="27">
        <v>12</v>
      </c>
      <c r="E18" s="17"/>
    </row>
    <row r="19" spans="1:5" ht="15.6" customHeight="1" x14ac:dyDescent="0.25">
      <c r="A19" s="15">
        <v>12</v>
      </c>
      <c r="B19" s="16">
        <v>1.91</v>
      </c>
      <c r="C19" s="17"/>
      <c r="D19" s="27">
        <v>12</v>
      </c>
      <c r="E19" s="17"/>
    </row>
    <row r="20" spans="1:5" ht="15.6" customHeight="1" x14ac:dyDescent="0.25">
      <c r="A20" s="15">
        <v>13</v>
      </c>
      <c r="B20" s="16">
        <v>1.94</v>
      </c>
      <c r="C20" s="17"/>
      <c r="D20" s="27">
        <v>13</v>
      </c>
      <c r="E20" s="17"/>
    </row>
    <row r="21" spans="1:5" ht="15.6" customHeight="1" x14ac:dyDescent="0.25">
      <c r="A21" s="15">
        <v>14</v>
      </c>
      <c r="B21" s="16">
        <v>1.96</v>
      </c>
      <c r="C21" s="17"/>
      <c r="D21" s="27">
        <v>13</v>
      </c>
      <c r="E21" s="17"/>
    </row>
    <row r="22" spans="1:5" ht="15.6" customHeight="1" x14ac:dyDescent="0.25">
      <c r="A22" s="15">
        <v>15</v>
      </c>
      <c r="B22" s="16">
        <v>1.97</v>
      </c>
      <c r="C22" s="17"/>
      <c r="D22" s="27">
        <v>14</v>
      </c>
      <c r="E22" s="17"/>
    </row>
    <row r="23" spans="1:5" ht="15.6" customHeight="1" x14ac:dyDescent="0.25">
      <c r="A23" s="15">
        <v>16</v>
      </c>
      <c r="B23" s="16">
        <v>1.97</v>
      </c>
      <c r="C23" s="17"/>
      <c r="D23" s="27">
        <v>14</v>
      </c>
      <c r="E23" s="17"/>
    </row>
    <row r="24" spans="1:5" ht="15.6" customHeight="1" x14ac:dyDescent="0.25">
      <c r="A24" s="15">
        <v>17</v>
      </c>
      <c r="B24" s="16">
        <v>2</v>
      </c>
      <c r="C24" s="17"/>
      <c r="D24" s="27">
        <v>14</v>
      </c>
      <c r="E24" s="17"/>
    </row>
    <row r="25" spans="1:5" ht="15.6" customHeight="1" x14ac:dyDescent="0.25">
      <c r="A25" s="15">
        <v>18</v>
      </c>
      <c r="B25" s="16">
        <v>2.0299999999999998</v>
      </c>
      <c r="C25" s="17"/>
      <c r="D25" s="27">
        <v>14</v>
      </c>
      <c r="E25" s="17"/>
    </row>
    <row r="26" spans="1:5" ht="15.6" customHeight="1" x14ac:dyDescent="0.25">
      <c r="A26" s="15">
        <v>19</v>
      </c>
      <c r="B26" s="16">
        <v>2.0299999999999998</v>
      </c>
      <c r="C26" s="17"/>
      <c r="D26" s="27">
        <v>15</v>
      </c>
      <c r="E26" s="17"/>
    </row>
    <row r="27" spans="1:5" ht="15.6" customHeight="1" x14ac:dyDescent="0.25">
      <c r="A27" s="15">
        <v>20</v>
      </c>
      <c r="B27" s="16">
        <v>2.0299999999999998</v>
      </c>
      <c r="C27" s="17"/>
      <c r="D27" s="27">
        <v>15</v>
      </c>
      <c r="E27" s="17"/>
    </row>
    <row r="28" spans="1:5" ht="15.6" customHeight="1" x14ac:dyDescent="0.25">
      <c r="A28" s="15">
        <v>21</v>
      </c>
      <c r="B28" s="16">
        <v>2.04</v>
      </c>
      <c r="C28" s="17"/>
      <c r="D28" s="27">
        <v>15</v>
      </c>
      <c r="E28" s="17"/>
    </row>
    <row r="29" spans="1:5" ht="15.6" customHeight="1" x14ac:dyDescent="0.25">
      <c r="A29" s="15">
        <v>22</v>
      </c>
      <c r="B29" s="16">
        <v>2.0499999999999998</v>
      </c>
      <c r="C29" s="17"/>
      <c r="D29" s="27">
        <v>17</v>
      </c>
      <c r="E29" s="17"/>
    </row>
    <row r="30" spans="1:5" ht="15.6" customHeight="1" x14ac:dyDescent="0.25">
      <c r="A30" s="15">
        <v>23</v>
      </c>
      <c r="B30" s="16">
        <v>2.06</v>
      </c>
      <c r="C30" s="17"/>
      <c r="D30" s="27">
        <v>17</v>
      </c>
      <c r="E30" s="17"/>
    </row>
    <row r="31" spans="1:5" ht="15.6" customHeight="1" x14ac:dyDescent="0.25">
      <c r="A31" s="15">
        <v>24</v>
      </c>
      <c r="B31" s="16">
        <v>2.0699999999999998</v>
      </c>
      <c r="C31" s="17"/>
      <c r="D31" s="27">
        <v>17</v>
      </c>
      <c r="E31" s="17"/>
    </row>
    <row r="32" spans="1:5" ht="15.6" customHeight="1" x14ac:dyDescent="0.25">
      <c r="A32" s="15">
        <v>25</v>
      </c>
      <c r="B32" s="16">
        <v>2.09</v>
      </c>
      <c r="C32" s="17"/>
      <c r="D32" s="27">
        <v>19</v>
      </c>
      <c r="E32" s="17"/>
    </row>
    <row r="33" spans="1:5" ht="15.6" customHeight="1" x14ac:dyDescent="0.25">
      <c r="A33" s="15">
        <v>26</v>
      </c>
      <c r="B33" s="16">
        <v>2.14</v>
      </c>
      <c r="C33" s="17"/>
      <c r="D33" s="27">
        <v>19</v>
      </c>
      <c r="E33" s="17"/>
    </row>
    <row r="34" spans="1:5" ht="15.6" customHeight="1" x14ac:dyDescent="0.25">
      <c r="A34" s="15">
        <v>27</v>
      </c>
      <c r="B34" s="16">
        <v>2.16</v>
      </c>
      <c r="C34" s="17"/>
      <c r="D34" s="27">
        <v>19</v>
      </c>
      <c r="E34" s="17"/>
    </row>
    <row r="35" spans="1:5" ht="15.6" customHeight="1" x14ac:dyDescent="0.25">
      <c r="A35" s="15">
        <v>28</v>
      </c>
      <c r="B35" s="16">
        <v>2.17</v>
      </c>
      <c r="C35" s="17"/>
      <c r="D35" s="27">
        <v>21</v>
      </c>
      <c r="E35" s="17"/>
    </row>
    <row r="36" spans="1:5" ht="15.6" customHeight="1" x14ac:dyDescent="0.25">
      <c r="A36" s="15">
        <v>29</v>
      </c>
      <c r="B36" s="16">
        <v>2.25</v>
      </c>
      <c r="C36" s="17"/>
      <c r="D36" s="27">
        <v>21</v>
      </c>
      <c r="E36" s="17"/>
    </row>
    <row r="37" spans="1:5" ht="15.6" customHeight="1" x14ac:dyDescent="0.25">
      <c r="A37" s="15">
        <v>30</v>
      </c>
      <c r="B37" s="16">
        <v>2.2599999999999998</v>
      </c>
      <c r="C37" s="17"/>
      <c r="D37" s="27">
        <v>21</v>
      </c>
      <c r="E37" s="17"/>
    </row>
    <row r="38" spans="1:5" ht="15.6" customHeight="1" x14ac:dyDescent="0.25">
      <c r="A38" s="15">
        <v>31</v>
      </c>
      <c r="B38" s="16">
        <v>2.27</v>
      </c>
      <c r="C38" s="17"/>
      <c r="D38" s="27">
        <v>21</v>
      </c>
      <c r="E38" s="17"/>
    </row>
    <row r="39" spans="1:5" ht="15.6" customHeight="1" x14ac:dyDescent="0.25">
      <c r="A39" s="15">
        <v>32</v>
      </c>
      <c r="B39" s="16">
        <v>2.27</v>
      </c>
      <c r="C39" s="17"/>
      <c r="D39" s="27">
        <v>22</v>
      </c>
      <c r="E39" s="17"/>
    </row>
    <row r="40" spans="1:5" ht="15.6" customHeight="1" x14ac:dyDescent="0.25">
      <c r="A40" s="15">
        <v>33</v>
      </c>
      <c r="B40" s="16">
        <v>2.27</v>
      </c>
      <c r="C40" s="17"/>
      <c r="D40" s="27">
        <v>22</v>
      </c>
      <c r="E40" s="17"/>
    </row>
    <row r="41" spans="1:5" ht="15.6" customHeight="1" x14ac:dyDescent="0.25">
      <c r="A41" s="15">
        <v>34</v>
      </c>
      <c r="B41" s="16">
        <v>2.34</v>
      </c>
      <c r="C41" s="17"/>
      <c r="D41" s="27">
        <v>23</v>
      </c>
      <c r="E41" s="17"/>
    </row>
    <row r="42" spans="1:5" ht="15.6" customHeight="1" x14ac:dyDescent="0.25">
      <c r="A42" s="15">
        <v>35</v>
      </c>
      <c r="B42" s="16">
        <v>2.4</v>
      </c>
      <c r="C42" s="17"/>
      <c r="D42" s="27">
        <v>25</v>
      </c>
      <c r="E42" s="17"/>
    </row>
    <row r="43" spans="1:5" ht="15.6" customHeight="1" x14ac:dyDescent="0.25">
      <c r="A43" s="15">
        <v>36</v>
      </c>
      <c r="B43" s="16">
        <v>2.52</v>
      </c>
      <c r="C43" s="17"/>
      <c r="D43" s="27">
        <v>26</v>
      </c>
      <c r="E43" s="17"/>
    </row>
    <row r="44" spans="1:5" x14ac:dyDescent="0.25">
      <c r="A44" s="15"/>
      <c r="B44" s="16"/>
      <c r="C44" s="34" t="s">
        <v>24</v>
      </c>
      <c r="D44" s="27"/>
      <c r="E44" s="34" t="s">
        <v>24</v>
      </c>
    </row>
    <row r="45" spans="1:5" x14ac:dyDescent="0.25">
      <c r="A45" s="24" t="s">
        <v>8</v>
      </c>
      <c r="B45" s="18">
        <f>COUNT(B8:B43)</f>
        <v>36</v>
      </c>
      <c r="C45" s="18" t="s">
        <v>48</v>
      </c>
      <c r="D45" s="18">
        <f>COUNT(D8:D43)</f>
        <v>36</v>
      </c>
      <c r="E45" s="32" t="s">
        <v>48</v>
      </c>
    </row>
    <row r="46" spans="1:5" x14ac:dyDescent="0.25">
      <c r="A46" s="25" t="s">
        <v>9</v>
      </c>
      <c r="B46" s="19">
        <f>AVERAGE(B8:B43)</f>
        <v>2.0083333333333337</v>
      </c>
      <c r="C46" s="19" t="s">
        <v>46</v>
      </c>
      <c r="D46" s="27">
        <f>AVERAGE(D8:D43)</f>
        <v>14.777777777777779</v>
      </c>
      <c r="E46" s="32" t="s">
        <v>47</v>
      </c>
    </row>
    <row r="47" spans="1:5" x14ac:dyDescent="0.25">
      <c r="A47" s="26" t="s">
        <v>10</v>
      </c>
      <c r="B47" s="20">
        <f>VAR(B8:B43)</f>
        <v>5.5128571428568716E-2</v>
      </c>
      <c r="C47" s="19" t="s">
        <v>49</v>
      </c>
      <c r="D47" s="79">
        <f>VAR(D8:D43)</f>
        <v>39.434920634920644</v>
      </c>
      <c r="E47" s="32" t="s">
        <v>50</v>
      </c>
    </row>
    <row r="48" spans="1:5" ht="31.5" x14ac:dyDescent="0.25">
      <c r="A48" s="26" t="s">
        <v>11</v>
      </c>
      <c r="B48" s="20">
        <f>STDEV(B8:B43)</f>
        <v>0.23479474318768023</v>
      </c>
      <c r="C48" s="19" t="s">
        <v>46</v>
      </c>
      <c r="D48" s="79">
        <f t="shared" ref="D48" si="0">STDEV(D8:D43)</f>
        <v>6.2797229743771856</v>
      </c>
      <c r="E48" s="32" t="s">
        <v>47</v>
      </c>
    </row>
    <row r="49" spans="1:5" x14ac:dyDescent="0.25">
      <c r="A49" s="26" t="s">
        <v>12</v>
      </c>
      <c r="B49" s="20">
        <f>B48/SQRT(B45)</f>
        <v>3.9132457197946703E-2</v>
      </c>
      <c r="C49" s="19" t="s">
        <v>46</v>
      </c>
      <c r="D49" s="79">
        <f>D48/SQRT(D45)</f>
        <v>1.0466204957295309</v>
      </c>
      <c r="E49" s="32" t="s">
        <v>47</v>
      </c>
    </row>
    <row r="50" spans="1:5" ht="31.5" x14ac:dyDescent="0.25">
      <c r="A50" s="26" t="s">
        <v>13</v>
      </c>
      <c r="B50" s="21">
        <f>(B48/B46)</f>
        <v>0.11691024557062914</v>
      </c>
      <c r="C50" s="21" t="s">
        <v>46</v>
      </c>
      <c r="D50" s="21">
        <f>D48/D46</f>
        <v>0.42494365992026067</v>
      </c>
      <c r="E50" s="32" t="s">
        <v>46</v>
      </c>
    </row>
  </sheetData>
  <sortState ref="D8:D43">
    <sortCondition ref="D8"/>
  </sortState>
  <mergeCells count="1">
    <mergeCell ref="B6:D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topLeftCell="A5" zoomScale="70" zoomScaleNormal="70" workbookViewId="0">
      <selection activeCell="V18" sqref="V18"/>
    </sheetView>
  </sheetViews>
  <sheetFormatPr defaultRowHeight="15" x14ac:dyDescent="0.25"/>
  <cols>
    <col min="2" max="2" width="11.85546875" customWidth="1"/>
    <col min="4" max="4" width="10.140625" customWidth="1"/>
    <col min="14" max="14" width="25.85546875" customWidth="1"/>
    <col min="15" max="16" width="11.42578125" customWidth="1"/>
    <col min="17" max="18" width="11.140625" customWidth="1"/>
    <col min="19" max="19" width="16.85546875" customWidth="1"/>
  </cols>
  <sheetData>
    <row r="1" spans="1:29" s="11" customFormat="1" ht="15.75" x14ac:dyDescent="0.25">
      <c r="A1" s="10" t="s">
        <v>17</v>
      </c>
      <c r="D1" s="12"/>
      <c r="E1" s="12"/>
      <c r="F1" s="12"/>
      <c r="G1" s="12"/>
      <c r="H1" s="12"/>
      <c r="I1" s="12"/>
      <c r="J1" s="12"/>
      <c r="K1" s="12"/>
      <c r="L1" s="12"/>
    </row>
    <row r="2" spans="1:29" s="11" customFormat="1" ht="15.75" x14ac:dyDescent="0.25">
      <c r="A2" s="10" t="s">
        <v>51</v>
      </c>
      <c r="D2" s="12"/>
      <c r="E2" s="12"/>
      <c r="F2" s="12"/>
      <c r="G2" s="12"/>
      <c r="H2" s="12"/>
      <c r="I2" s="12"/>
      <c r="J2" s="12"/>
      <c r="K2" s="12"/>
      <c r="L2" s="12"/>
    </row>
    <row r="3" spans="1:29" s="11" customFormat="1" ht="15.75" x14ac:dyDescent="0.25">
      <c r="A3" s="22" t="s">
        <v>18</v>
      </c>
      <c r="B3" s="23">
        <v>12</v>
      </c>
      <c r="C3" s="12"/>
      <c r="D3" s="12"/>
      <c r="F3" s="12"/>
      <c r="G3" s="12"/>
      <c r="H3" s="12"/>
      <c r="I3" s="12"/>
      <c r="J3" s="12"/>
      <c r="K3" s="12"/>
      <c r="L3" s="12"/>
    </row>
    <row r="4" spans="1:29" ht="31.7" customHeight="1" x14ac:dyDescent="0.25">
      <c r="A4" s="8" t="s">
        <v>14</v>
      </c>
      <c r="B4" s="35"/>
      <c r="C4" s="36"/>
      <c r="D4" s="36"/>
      <c r="U4" s="43">
        <v>1</v>
      </c>
    </row>
    <row r="5" spans="1:29" ht="31.7" customHeight="1" x14ac:dyDescent="0.35">
      <c r="A5" s="8"/>
      <c r="B5" s="8"/>
      <c r="C5" s="8"/>
      <c r="D5" s="8"/>
    </row>
    <row r="6" spans="1:29" ht="26.25" customHeight="1" x14ac:dyDescent="0.25">
      <c r="A6" s="37"/>
      <c r="B6" s="33" t="s">
        <v>43</v>
      </c>
      <c r="C6" s="33" t="s">
        <v>44</v>
      </c>
      <c r="D6" s="38" t="s">
        <v>15</v>
      </c>
      <c r="N6" s="5" t="s">
        <v>16</v>
      </c>
      <c r="O6" s="5"/>
      <c r="P6" s="16" t="s">
        <v>24</v>
      </c>
      <c r="Q6" s="5"/>
      <c r="R6" s="44" t="s">
        <v>24</v>
      </c>
      <c r="S6" s="5" t="s">
        <v>0</v>
      </c>
    </row>
    <row r="7" spans="1:29" ht="15.75" x14ac:dyDescent="0.25">
      <c r="A7" s="2">
        <v>1</v>
      </c>
      <c r="B7" s="16">
        <v>1.52</v>
      </c>
      <c r="C7" s="27">
        <v>1</v>
      </c>
      <c r="D7" s="30">
        <f>A7/(COUNT($B$7:$B$42)+1)</f>
        <v>2.7027027027027029E-2</v>
      </c>
      <c r="N7" s="3" t="s">
        <v>1</v>
      </c>
      <c r="O7" s="4">
        <f>MIN(B7:B42)</f>
        <v>1.52</v>
      </c>
      <c r="P7" s="19" t="s">
        <v>46</v>
      </c>
      <c r="Q7" s="74">
        <f>MIN(C7:C42)</f>
        <v>1</v>
      </c>
      <c r="R7" s="32" t="s">
        <v>47</v>
      </c>
      <c r="S7" s="29">
        <v>0</v>
      </c>
    </row>
    <row r="8" spans="1:29" ht="15.75" x14ac:dyDescent="0.25">
      <c r="A8" s="2">
        <v>2</v>
      </c>
      <c r="B8" s="16">
        <v>1.62</v>
      </c>
      <c r="C8" s="27">
        <v>2</v>
      </c>
      <c r="D8" s="30">
        <f t="shared" ref="D8:D42" si="0">A8/(COUNT($B$7:$B$42)+1)</f>
        <v>5.4054054054054057E-2</v>
      </c>
      <c r="N8" s="6" t="s">
        <v>2</v>
      </c>
      <c r="O8" s="1">
        <f>PERCENTILE(B7:B42,0.1)</f>
        <v>1.67</v>
      </c>
      <c r="P8" s="19" t="s">
        <v>46</v>
      </c>
      <c r="Q8" s="74">
        <f>PERCENTILE(C7:C42,0.1)</f>
        <v>6</v>
      </c>
      <c r="R8" s="32" t="s">
        <v>47</v>
      </c>
      <c r="S8" s="29">
        <v>10</v>
      </c>
    </row>
    <row r="9" spans="1:29" ht="15.75" x14ac:dyDescent="0.25">
      <c r="A9" s="2">
        <v>3</v>
      </c>
      <c r="B9" s="16">
        <v>1.64</v>
      </c>
      <c r="C9" s="27">
        <v>4</v>
      </c>
      <c r="D9" s="30">
        <f t="shared" si="0"/>
        <v>8.1081081081081086E-2</v>
      </c>
      <c r="N9" s="6" t="s">
        <v>3</v>
      </c>
      <c r="O9" s="1">
        <f>QUARTILE(B7:B42,1)</f>
        <v>1.88</v>
      </c>
      <c r="P9" s="19" t="s">
        <v>46</v>
      </c>
      <c r="Q9" s="74">
        <f>QUARTILE(C7:C42,1)</f>
        <v>11.75</v>
      </c>
      <c r="R9" s="32" t="s">
        <v>47</v>
      </c>
      <c r="S9" s="29">
        <v>25</v>
      </c>
      <c r="U9" s="43">
        <v>1</v>
      </c>
      <c r="V9" s="84" t="s">
        <v>29</v>
      </c>
      <c r="W9" s="85"/>
      <c r="X9" s="85"/>
      <c r="Y9" s="85"/>
      <c r="Z9" s="85"/>
      <c r="AA9" s="85"/>
      <c r="AB9" s="85"/>
      <c r="AC9" s="86"/>
    </row>
    <row r="10" spans="1:29" ht="15.75" x14ac:dyDescent="0.25">
      <c r="A10" s="2">
        <v>4</v>
      </c>
      <c r="B10" s="16">
        <v>1.66</v>
      </c>
      <c r="C10" s="27">
        <v>5</v>
      </c>
      <c r="D10" s="30">
        <f t="shared" si="0"/>
        <v>0.10810810810810811</v>
      </c>
      <c r="N10" s="6" t="s">
        <v>4</v>
      </c>
      <c r="O10" s="1">
        <f>QUARTILE(B7:B42,2)</f>
        <v>2.0299999999999998</v>
      </c>
      <c r="P10" s="19" t="s">
        <v>46</v>
      </c>
      <c r="Q10" s="74">
        <f>QUARTILE(C7:C42,2)</f>
        <v>14.5</v>
      </c>
      <c r="R10" s="32" t="s">
        <v>47</v>
      </c>
      <c r="S10" s="29">
        <v>50</v>
      </c>
    </row>
    <row r="11" spans="1:29" ht="15.75" x14ac:dyDescent="0.25">
      <c r="A11" s="2">
        <v>5</v>
      </c>
      <c r="B11" s="16">
        <v>1.68</v>
      </c>
      <c r="C11" s="27">
        <v>7</v>
      </c>
      <c r="D11" s="30">
        <f t="shared" si="0"/>
        <v>0.13513513513513514</v>
      </c>
      <c r="N11" s="6" t="s">
        <v>6</v>
      </c>
      <c r="O11" s="4">
        <f>QUARTILE(B7:B42,3)</f>
        <v>2.1625000000000001</v>
      </c>
      <c r="P11" s="19" t="s">
        <v>46</v>
      </c>
      <c r="Q11" s="74">
        <f>QUARTILE(C7:C42,3)</f>
        <v>19.5</v>
      </c>
      <c r="R11" s="32" t="s">
        <v>47</v>
      </c>
      <c r="S11" s="29">
        <v>75</v>
      </c>
      <c r="V11" s="87" t="s">
        <v>52</v>
      </c>
      <c r="W11" s="87"/>
      <c r="X11" s="87"/>
      <c r="Y11" s="87"/>
      <c r="Z11" s="87"/>
      <c r="AA11" s="87"/>
      <c r="AB11" s="87"/>
      <c r="AC11" s="87"/>
    </row>
    <row r="12" spans="1:29" ht="15.75" x14ac:dyDescent="0.25">
      <c r="A12" s="2">
        <v>6</v>
      </c>
      <c r="B12" s="16">
        <v>1.71</v>
      </c>
      <c r="C12" s="27">
        <v>8</v>
      </c>
      <c r="D12" s="30">
        <f t="shared" si="0"/>
        <v>0.16216216216216217</v>
      </c>
      <c r="N12" s="6" t="s">
        <v>5</v>
      </c>
      <c r="O12" s="1">
        <f>PERCENTILE(B7:B42,0.9)</f>
        <v>2.27</v>
      </c>
      <c r="P12" s="19" t="s">
        <v>46</v>
      </c>
      <c r="Q12" s="74">
        <f>PERCENTILE(C7:C42,0.9)</f>
        <v>22</v>
      </c>
      <c r="R12" s="32" t="s">
        <v>47</v>
      </c>
      <c r="S12" s="29">
        <v>90</v>
      </c>
      <c r="V12" s="87"/>
      <c r="W12" s="87"/>
      <c r="X12" s="87"/>
      <c r="Y12" s="87"/>
      <c r="Z12" s="87"/>
      <c r="AA12" s="87"/>
      <c r="AB12" s="87"/>
      <c r="AC12" s="87"/>
    </row>
    <row r="13" spans="1:29" ht="15.75" x14ac:dyDescent="0.25">
      <c r="A13" s="2">
        <v>7</v>
      </c>
      <c r="B13" s="16">
        <v>1.77</v>
      </c>
      <c r="C13" s="27">
        <v>10</v>
      </c>
      <c r="D13" s="30">
        <f t="shared" si="0"/>
        <v>0.1891891891891892</v>
      </c>
      <c r="N13" s="6" t="s">
        <v>7</v>
      </c>
      <c r="O13" s="4">
        <f>MAX(B7:B42)</f>
        <v>2.52</v>
      </c>
      <c r="P13" s="19" t="s">
        <v>46</v>
      </c>
      <c r="Q13" s="74">
        <f>MAX(C7:C42)</f>
        <v>26</v>
      </c>
      <c r="R13" s="32" t="s">
        <v>47</v>
      </c>
      <c r="S13" s="29">
        <v>100</v>
      </c>
      <c r="V13" s="42"/>
      <c r="W13" s="42"/>
      <c r="X13" s="42"/>
      <c r="Y13" s="42"/>
      <c r="Z13" s="42"/>
      <c r="AA13" s="42"/>
      <c r="AB13" s="42"/>
      <c r="AC13" s="42"/>
    </row>
    <row r="14" spans="1:29" ht="15.75" x14ac:dyDescent="0.25">
      <c r="A14" s="2">
        <v>8</v>
      </c>
      <c r="B14" s="16">
        <v>1.85</v>
      </c>
      <c r="C14" s="27">
        <v>11</v>
      </c>
      <c r="D14" s="30">
        <f t="shared" si="0"/>
        <v>0.21621621621621623</v>
      </c>
      <c r="U14">
        <v>2</v>
      </c>
      <c r="V14" s="84" t="s">
        <v>30</v>
      </c>
      <c r="W14" s="85"/>
      <c r="X14" s="85"/>
      <c r="Y14" s="85"/>
      <c r="Z14" s="85"/>
      <c r="AA14" s="85"/>
      <c r="AB14" s="85"/>
      <c r="AC14" s="86"/>
    </row>
    <row r="15" spans="1:29" ht="15.75" x14ac:dyDescent="0.25">
      <c r="A15" s="2">
        <v>9</v>
      </c>
      <c r="B15" s="16">
        <v>1.85</v>
      </c>
      <c r="C15" s="27">
        <v>11</v>
      </c>
      <c r="D15" s="30">
        <f t="shared" si="0"/>
        <v>0.24324324324324326</v>
      </c>
    </row>
    <row r="16" spans="1:29" ht="15.75" x14ac:dyDescent="0.25">
      <c r="A16" s="2">
        <v>10</v>
      </c>
      <c r="B16" s="16">
        <v>1.89</v>
      </c>
      <c r="C16" s="27">
        <v>12</v>
      </c>
      <c r="D16" s="30">
        <f t="shared" si="0"/>
        <v>0.27027027027027029</v>
      </c>
      <c r="V16" s="87" t="s">
        <v>52</v>
      </c>
      <c r="W16" s="87"/>
      <c r="X16" s="87"/>
      <c r="Y16" s="87"/>
      <c r="Z16" s="87"/>
      <c r="AA16" s="87"/>
      <c r="AB16" s="87"/>
      <c r="AC16" s="87"/>
    </row>
    <row r="17" spans="1:29" ht="15.75" x14ac:dyDescent="0.25">
      <c r="A17" s="2">
        <v>11</v>
      </c>
      <c r="B17" s="16">
        <v>1.91</v>
      </c>
      <c r="C17" s="27">
        <v>12</v>
      </c>
      <c r="D17" s="30">
        <f t="shared" si="0"/>
        <v>0.29729729729729731</v>
      </c>
      <c r="V17" s="87"/>
      <c r="W17" s="87"/>
      <c r="X17" s="87"/>
      <c r="Y17" s="87"/>
      <c r="Z17" s="87"/>
      <c r="AA17" s="87"/>
      <c r="AB17" s="87"/>
      <c r="AC17" s="87"/>
    </row>
    <row r="18" spans="1:29" ht="15.75" x14ac:dyDescent="0.25">
      <c r="A18" s="2">
        <v>12</v>
      </c>
      <c r="B18" s="16">
        <v>1.91</v>
      </c>
      <c r="C18" s="27">
        <v>12</v>
      </c>
      <c r="D18" s="30">
        <f t="shared" si="0"/>
        <v>0.32432432432432434</v>
      </c>
      <c r="V18" s="42"/>
      <c r="W18" s="42"/>
      <c r="X18" s="42"/>
      <c r="Y18" s="42"/>
      <c r="Z18" s="42"/>
      <c r="AA18" s="42"/>
      <c r="AB18" s="42"/>
      <c r="AC18" s="42"/>
    </row>
    <row r="19" spans="1:29" ht="15.75" x14ac:dyDescent="0.25">
      <c r="A19" s="2">
        <v>13</v>
      </c>
      <c r="B19" s="16">
        <v>1.94</v>
      </c>
      <c r="C19" s="27">
        <v>13</v>
      </c>
      <c r="D19" s="30">
        <f t="shared" si="0"/>
        <v>0.35135135135135137</v>
      </c>
      <c r="V19" s="42"/>
      <c r="W19" s="42"/>
      <c r="X19" s="42"/>
      <c r="Y19" s="42"/>
      <c r="Z19" s="42"/>
      <c r="AA19" s="42"/>
      <c r="AB19" s="42"/>
      <c r="AC19" s="42"/>
    </row>
    <row r="20" spans="1:29" ht="15.75" x14ac:dyDescent="0.25">
      <c r="A20" s="2">
        <v>14</v>
      </c>
      <c r="B20" s="16">
        <v>1.96</v>
      </c>
      <c r="C20" s="27">
        <v>13</v>
      </c>
      <c r="D20" s="30">
        <f t="shared" si="0"/>
        <v>0.3783783783783784</v>
      </c>
      <c r="V20" s="42"/>
      <c r="W20" s="42"/>
      <c r="X20" s="42"/>
      <c r="Y20" s="42"/>
      <c r="Z20" s="42"/>
      <c r="AA20" s="42"/>
      <c r="AB20" s="42"/>
      <c r="AC20" s="42"/>
    </row>
    <row r="21" spans="1:29" ht="15.75" x14ac:dyDescent="0.25">
      <c r="A21" s="2">
        <v>15</v>
      </c>
      <c r="B21" s="16">
        <v>1.97</v>
      </c>
      <c r="C21" s="27">
        <v>14</v>
      </c>
      <c r="D21" s="30">
        <f t="shared" si="0"/>
        <v>0.40540540540540543</v>
      </c>
    </row>
    <row r="22" spans="1:29" ht="15.75" x14ac:dyDescent="0.25">
      <c r="A22" s="2">
        <v>16</v>
      </c>
      <c r="B22" s="16">
        <v>1.97</v>
      </c>
      <c r="C22" s="27">
        <v>14</v>
      </c>
      <c r="D22" s="30">
        <f t="shared" si="0"/>
        <v>0.43243243243243246</v>
      </c>
      <c r="V22" s="9"/>
      <c r="W22" s="9"/>
      <c r="X22" s="9"/>
      <c r="Y22" s="9"/>
      <c r="Z22" s="9"/>
      <c r="AA22" s="9"/>
      <c r="AB22" s="9"/>
      <c r="AC22" s="9"/>
    </row>
    <row r="23" spans="1:29" ht="15.75" x14ac:dyDescent="0.25">
      <c r="A23" s="2">
        <v>17</v>
      </c>
      <c r="B23" s="16">
        <v>2</v>
      </c>
      <c r="C23" s="27">
        <v>14</v>
      </c>
      <c r="D23" s="30">
        <f t="shared" si="0"/>
        <v>0.45945945945945948</v>
      </c>
      <c r="V23" s="9"/>
      <c r="W23" s="9"/>
      <c r="X23" s="9"/>
      <c r="Y23" s="9"/>
      <c r="Z23" s="9"/>
      <c r="AA23" s="9"/>
      <c r="AB23" s="9"/>
      <c r="AC23" s="9"/>
    </row>
    <row r="24" spans="1:29" ht="15.75" x14ac:dyDescent="0.25">
      <c r="A24" s="2">
        <v>18</v>
      </c>
      <c r="B24" s="16">
        <v>2.0299999999999998</v>
      </c>
      <c r="C24" s="27">
        <v>14</v>
      </c>
      <c r="D24" s="30">
        <f t="shared" si="0"/>
        <v>0.48648648648648651</v>
      </c>
      <c r="V24" s="9"/>
      <c r="W24" s="9"/>
      <c r="X24" s="9"/>
      <c r="Y24" s="9"/>
      <c r="Z24" s="9"/>
      <c r="AA24" s="9"/>
      <c r="AB24" s="9"/>
      <c r="AC24" s="9"/>
    </row>
    <row r="25" spans="1:29" ht="15.75" x14ac:dyDescent="0.25">
      <c r="A25" s="2">
        <v>19</v>
      </c>
      <c r="B25" s="16">
        <v>2.0299999999999998</v>
      </c>
      <c r="C25" s="27">
        <v>15</v>
      </c>
      <c r="D25" s="30">
        <f t="shared" si="0"/>
        <v>0.51351351351351349</v>
      </c>
      <c r="V25" s="83"/>
      <c r="W25" s="83"/>
      <c r="X25" s="83"/>
      <c r="Y25" s="83"/>
      <c r="Z25" s="83"/>
      <c r="AA25" s="83"/>
      <c r="AB25" s="83"/>
      <c r="AC25" s="83"/>
    </row>
    <row r="26" spans="1:29" ht="15.75" x14ac:dyDescent="0.25">
      <c r="A26" s="2">
        <v>20</v>
      </c>
      <c r="B26" s="16">
        <v>2.0299999999999998</v>
      </c>
      <c r="C26" s="27">
        <v>15</v>
      </c>
      <c r="D26" s="30">
        <f t="shared" si="0"/>
        <v>0.54054054054054057</v>
      </c>
      <c r="V26" s="83"/>
      <c r="W26" s="83"/>
      <c r="X26" s="83"/>
      <c r="Y26" s="83"/>
      <c r="Z26" s="83"/>
      <c r="AA26" s="83"/>
      <c r="AB26" s="83"/>
      <c r="AC26" s="83"/>
    </row>
    <row r="27" spans="1:29" ht="15.75" x14ac:dyDescent="0.25">
      <c r="A27" s="2">
        <v>21</v>
      </c>
      <c r="B27" s="16">
        <v>2.04</v>
      </c>
      <c r="C27" s="27">
        <v>15</v>
      </c>
      <c r="D27" s="30">
        <f t="shared" si="0"/>
        <v>0.56756756756756754</v>
      </c>
      <c r="V27" s="9"/>
      <c r="W27" s="9"/>
      <c r="X27" s="9"/>
      <c r="Y27" s="9"/>
      <c r="Z27" s="9"/>
      <c r="AA27" s="9"/>
      <c r="AB27" s="9"/>
      <c r="AC27" s="9"/>
    </row>
    <row r="28" spans="1:29" ht="15.75" x14ac:dyDescent="0.25">
      <c r="A28" s="2">
        <v>22</v>
      </c>
      <c r="B28" s="16">
        <v>2.0499999999999998</v>
      </c>
      <c r="C28" s="27">
        <v>17</v>
      </c>
      <c r="D28" s="30">
        <f t="shared" si="0"/>
        <v>0.59459459459459463</v>
      </c>
    </row>
    <row r="29" spans="1:29" ht="15.75" x14ac:dyDescent="0.25">
      <c r="A29" s="2">
        <v>23</v>
      </c>
      <c r="B29" s="16">
        <v>2.06</v>
      </c>
      <c r="C29" s="27">
        <v>17</v>
      </c>
      <c r="D29" s="30">
        <f t="shared" si="0"/>
        <v>0.6216216216216216</v>
      </c>
    </row>
    <row r="30" spans="1:29" ht="15.75" x14ac:dyDescent="0.25">
      <c r="A30" s="2">
        <v>24</v>
      </c>
      <c r="B30" s="16">
        <v>2.0699999999999998</v>
      </c>
      <c r="C30" s="27">
        <v>17</v>
      </c>
      <c r="D30" s="30">
        <f t="shared" si="0"/>
        <v>0.64864864864864868</v>
      </c>
    </row>
    <row r="31" spans="1:29" ht="15.75" x14ac:dyDescent="0.25">
      <c r="A31" s="2">
        <v>25</v>
      </c>
      <c r="B31" s="16">
        <v>2.09</v>
      </c>
      <c r="C31" s="27">
        <v>19</v>
      </c>
      <c r="D31" s="30">
        <f t="shared" si="0"/>
        <v>0.67567567567567566</v>
      </c>
    </row>
    <row r="32" spans="1:29" ht="15.75" x14ac:dyDescent="0.25">
      <c r="A32" s="2">
        <v>26</v>
      </c>
      <c r="B32" s="16">
        <v>2.14</v>
      </c>
      <c r="C32" s="27">
        <v>19</v>
      </c>
      <c r="D32" s="30">
        <f t="shared" si="0"/>
        <v>0.70270270270270274</v>
      </c>
    </row>
    <row r="33" spans="1:4" ht="15.75" x14ac:dyDescent="0.25">
      <c r="A33" s="2">
        <v>27</v>
      </c>
      <c r="B33" s="16">
        <v>2.16</v>
      </c>
      <c r="C33" s="27">
        <v>19</v>
      </c>
      <c r="D33" s="30">
        <f t="shared" si="0"/>
        <v>0.72972972972972971</v>
      </c>
    </row>
    <row r="34" spans="1:4" ht="15.75" x14ac:dyDescent="0.25">
      <c r="A34" s="2">
        <v>28</v>
      </c>
      <c r="B34" s="16">
        <v>2.17</v>
      </c>
      <c r="C34" s="27">
        <v>21</v>
      </c>
      <c r="D34" s="30">
        <f t="shared" si="0"/>
        <v>0.7567567567567568</v>
      </c>
    </row>
    <row r="35" spans="1:4" ht="15.75" x14ac:dyDescent="0.25">
      <c r="A35" s="2">
        <v>29</v>
      </c>
      <c r="B35" s="16">
        <v>2.25</v>
      </c>
      <c r="C35" s="27">
        <v>21</v>
      </c>
      <c r="D35" s="30">
        <f t="shared" si="0"/>
        <v>0.78378378378378377</v>
      </c>
    </row>
    <row r="36" spans="1:4" ht="15.75" x14ac:dyDescent="0.25">
      <c r="A36" s="2">
        <v>30</v>
      </c>
      <c r="B36" s="16">
        <v>2.2599999999999998</v>
      </c>
      <c r="C36" s="27">
        <v>21</v>
      </c>
      <c r="D36" s="30">
        <f t="shared" si="0"/>
        <v>0.81081081081081086</v>
      </c>
    </row>
    <row r="37" spans="1:4" ht="15.75" x14ac:dyDescent="0.25">
      <c r="A37" s="2">
        <v>31</v>
      </c>
      <c r="B37" s="16">
        <v>2.27</v>
      </c>
      <c r="C37" s="27">
        <v>21</v>
      </c>
      <c r="D37" s="30">
        <f t="shared" si="0"/>
        <v>0.83783783783783783</v>
      </c>
    </row>
    <row r="38" spans="1:4" ht="15.75" x14ac:dyDescent="0.25">
      <c r="A38" s="2">
        <v>32</v>
      </c>
      <c r="B38" s="16">
        <v>2.27</v>
      </c>
      <c r="C38" s="27">
        <v>22</v>
      </c>
      <c r="D38" s="30">
        <f t="shared" si="0"/>
        <v>0.86486486486486491</v>
      </c>
    </row>
    <row r="39" spans="1:4" ht="15.75" x14ac:dyDescent="0.25">
      <c r="A39" s="2">
        <v>33</v>
      </c>
      <c r="B39" s="16">
        <v>2.27</v>
      </c>
      <c r="C39" s="27">
        <v>22</v>
      </c>
      <c r="D39" s="30">
        <f t="shared" si="0"/>
        <v>0.89189189189189189</v>
      </c>
    </row>
    <row r="40" spans="1:4" ht="15.75" x14ac:dyDescent="0.25">
      <c r="A40" s="2">
        <v>34</v>
      </c>
      <c r="B40" s="16">
        <v>2.34</v>
      </c>
      <c r="C40" s="27">
        <v>23</v>
      </c>
      <c r="D40" s="30">
        <f t="shared" si="0"/>
        <v>0.91891891891891897</v>
      </c>
    </row>
    <row r="41" spans="1:4" ht="15.75" x14ac:dyDescent="0.25">
      <c r="A41" s="2">
        <v>35</v>
      </c>
      <c r="B41" s="16">
        <v>2.4</v>
      </c>
      <c r="C41" s="27">
        <v>25</v>
      </c>
      <c r="D41" s="30">
        <f t="shared" si="0"/>
        <v>0.94594594594594594</v>
      </c>
    </row>
    <row r="42" spans="1:4" ht="15.75" x14ac:dyDescent="0.25">
      <c r="A42" s="2">
        <v>36</v>
      </c>
      <c r="B42" s="16">
        <v>2.52</v>
      </c>
      <c r="C42" s="27">
        <v>26</v>
      </c>
      <c r="D42" s="30">
        <f t="shared" si="0"/>
        <v>0.97297297297297303</v>
      </c>
    </row>
    <row r="43" spans="1:4" ht="14.45" x14ac:dyDescent="0.35">
      <c r="A43" s="7"/>
      <c r="B43" s="8"/>
      <c r="C43" s="8"/>
      <c r="D43" s="9"/>
    </row>
  </sheetData>
  <mergeCells count="5">
    <mergeCell ref="V25:AC26"/>
    <mergeCell ref="V9:AC9"/>
    <mergeCell ref="V11:AC12"/>
    <mergeCell ref="V16:AC17"/>
    <mergeCell ref="V14:AC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topLeftCell="B37" workbookViewId="0">
      <selection activeCell="D26" sqref="D26"/>
    </sheetView>
  </sheetViews>
  <sheetFormatPr defaultRowHeight="15" x14ac:dyDescent="0.25"/>
  <cols>
    <col min="2" max="2" width="32.42578125" customWidth="1"/>
    <col min="3" max="3" width="16.5703125" customWidth="1"/>
    <col min="4" max="4" width="20.42578125" customWidth="1"/>
    <col min="5" max="5" width="11.85546875" customWidth="1"/>
  </cols>
  <sheetData>
    <row r="1" spans="1:12" ht="18.75" x14ac:dyDescent="0.3">
      <c r="A1" s="47" t="s">
        <v>39</v>
      </c>
      <c r="D1" s="47"/>
    </row>
    <row r="2" spans="1:12" ht="18.75" x14ac:dyDescent="0.3">
      <c r="A2" s="47" t="s">
        <v>45</v>
      </c>
      <c r="D2" s="47"/>
    </row>
    <row r="3" spans="1:12" ht="14.45" x14ac:dyDescent="0.35">
      <c r="B3" s="48"/>
    </row>
    <row r="4" spans="1:12" ht="15.75" x14ac:dyDescent="0.25">
      <c r="A4" s="49">
        <v>1</v>
      </c>
      <c r="B4" s="50" t="s">
        <v>31</v>
      </c>
      <c r="C4" s="50"/>
      <c r="D4" s="50"/>
      <c r="E4" s="50"/>
      <c r="F4" s="50"/>
      <c r="G4" s="50"/>
      <c r="H4" s="50"/>
      <c r="I4" s="50"/>
    </row>
    <row r="5" spans="1:12" ht="7.35" customHeight="1" x14ac:dyDescent="0.35">
      <c r="B5" s="51"/>
    </row>
    <row r="6" spans="1:12" ht="15.6" customHeight="1" x14ac:dyDescent="0.25">
      <c r="B6" s="101" t="s">
        <v>53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</row>
    <row r="7" spans="1:12" ht="24" customHeight="1" x14ac:dyDescent="0.25"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</row>
    <row r="8" spans="1:12" ht="15.6" x14ac:dyDescent="0.35">
      <c r="B8" s="51"/>
    </row>
    <row r="9" spans="1:12" ht="29.45" customHeight="1" x14ac:dyDescent="0.25">
      <c r="A9" s="52">
        <v>2</v>
      </c>
      <c r="B9" s="103" t="s">
        <v>54</v>
      </c>
      <c r="C9" s="104"/>
      <c r="D9" s="104"/>
      <c r="E9" s="104"/>
      <c r="F9" s="104"/>
      <c r="G9" s="104"/>
      <c r="H9" s="104"/>
      <c r="I9" s="105"/>
    </row>
    <row r="10" spans="1:12" ht="18.600000000000001" customHeight="1" x14ac:dyDescent="0.35">
      <c r="A10" s="52"/>
      <c r="B10" s="53"/>
      <c r="C10" s="53"/>
      <c r="D10" s="53"/>
      <c r="E10" s="53"/>
      <c r="F10" s="53"/>
      <c r="G10" s="53"/>
      <c r="H10" s="53"/>
      <c r="I10" s="53"/>
    </row>
    <row r="11" spans="1:12" ht="45.6" customHeight="1" x14ac:dyDescent="0.25">
      <c r="A11" s="52"/>
      <c r="B11" s="54" t="s">
        <v>32</v>
      </c>
      <c r="C11" s="55" t="s">
        <v>33</v>
      </c>
      <c r="D11" s="55" t="s">
        <v>34</v>
      </c>
      <c r="E11" s="56" t="s">
        <v>24</v>
      </c>
      <c r="F11" s="53"/>
      <c r="G11" s="57"/>
      <c r="H11" s="57"/>
      <c r="I11" s="57"/>
    </row>
    <row r="12" spans="1:12" ht="14.45" customHeight="1" x14ac:dyDescent="0.25">
      <c r="B12" s="58" t="s">
        <v>8</v>
      </c>
      <c r="C12" s="76">
        <v>36</v>
      </c>
      <c r="D12" s="46">
        <v>36</v>
      </c>
      <c r="E12" s="46" t="s">
        <v>48</v>
      </c>
      <c r="G12" s="57"/>
      <c r="H12" s="57"/>
      <c r="I12" s="57"/>
    </row>
    <row r="13" spans="1:12" ht="15" customHeight="1" x14ac:dyDescent="0.25">
      <c r="B13" s="59" t="s">
        <v>9</v>
      </c>
      <c r="C13" s="77">
        <v>2.0083333333333337</v>
      </c>
      <c r="D13" s="60">
        <v>2.008</v>
      </c>
      <c r="E13" s="37" t="s">
        <v>46</v>
      </c>
      <c r="G13" s="57"/>
      <c r="H13" s="57"/>
      <c r="I13" s="57"/>
    </row>
    <row r="14" spans="1:12" ht="15.75" x14ac:dyDescent="0.25">
      <c r="B14" s="61" t="s">
        <v>10</v>
      </c>
      <c r="C14" s="77">
        <v>5.5128571428568716E-2</v>
      </c>
      <c r="D14" s="60">
        <v>5.5E-2</v>
      </c>
      <c r="E14" s="37" t="s">
        <v>49</v>
      </c>
    </row>
    <row r="15" spans="1:12" ht="15.75" x14ac:dyDescent="0.25">
      <c r="B15" s="56" t="s">
        <v>35</v>
      </c>
      <c r="C15" s="77">
        <v>0.23479474318768023</v>
      </c>
      <c r="D15" s="60">
        <v>0.23499999999999999</v>
      </c>
      <c r="E15" s="37" t="s">
        <v>46</v>
      </c>
    </row>
    <row r="16" spans="1:12" ht="15.75" x14ac:dyDescent="0.25">
      <c r="B16" s="56" t="s">
        <v>36</v>
      </c>
      <c r="C16" s="78">
        <f>0.116910245570629*100</f>
        <v>11.691024557062899</v>
      </c>
      <c r="D16" s="37">
        <v>12</v>
      </c>
      <c r="E16" s="37" t="s">
        <v>46</v>
      </c>
    </row>
    <row r="18" spans="1:13" ht="29.45" customHeight="1" x14ac:dyDescent="0.25">
      <c r="A18" s="52">
        <v>3</v>
      </c>
      <c r="B18" s="103" t="s">
        <v>55</v>
      </c>
      <c r="C18" s="104"/>
      <c r="D18" s="104"/>
      <c r="E18" s="104"/>
      <c r="F18" s="104"/>
      <c r="G18" s="104"/>
      <c r="H18" s="104"/>
      <c r="I18" s="105"/>
    </row>
    <row r="19" spans="1:13" ht="18.600000000000001" customHeight="1" x14ac:dyDescent="0.35">
      <c r="A19" s="52"/>
      <c r="B19" s="53"/>
      <c r="C19" s="53"/>
      <c r="D19" s="53"/>
      <c r="E19" s="53"/>
      <c r="F19" s="53"/>
      <c r="G19" s="53"/>
      <c r="H19" s="53"/>
      <c r="I19" s="53"/>
    </row>
    <row r="20" spans="1:13" ht="45.6" customHeight="1" x14ac:dyDescent="0.25">
      <c r="A20" s="52"/>
      <c r="B20" s="54" t="s">
        <v>32</v>
      </c>
      <c r="C20" s="55" t="s">
        <v>33</v>
      </c>
      <c r="D20" s="55" t="s">
        <v>34</v>
      </c>
      <c r="E20" s="56" t="s">
        <v>24</v>
      </c>
      <c r="F20" s="53"/>
      <c r="G20" s="57"/>
      <c r="H20" s="57"/>
      <c r="I20" s="57"/>
    </row>
    <row r="21" spans="1:13" ht="14.45" customHeight="1" x14ac:dyDescent="0.25">
      <c r="B21" s="58" t="s">
        <v>8</v>
      </c>
      <c r="C21" s="45">
        <v>36</v>
      </c>
      <c r="D21" s="46">
        <v>36</v>
      </c>
      <c r="E21" s="46" t="s">
        <v>48</v>
      </c>
      <c r="G21" s="57"/>
      <c r="H21" s="57"/>
      <c r="I21" s="57"/>
    </row>
    <row r="22" spans="1:13" ht="15" customHeight="1" x14ac:dyDescent="0.25">
      <c r="B22" s="56" t="s">
        <v>9</v>
      </c>
      <c r="C22" s="75">
        <v>14.7777777777778</v>
      </c>
      <c r="D22" s="60">
        <v>14.8</v>
      </c>
      <c r="E22" s="37" t="s">
        <v>47</v>
      </c>
      <c r="G22" s="57"/>
      <c r="H22" s="57"/>
      <c r="I22" s="57"/>
    </row>
    <row r="23" spans="1:13" ht="15.75" x14ac:dyDescent="0.25">
      <c r="B23" s="56" t="s">
        <v>10</v>
      </c>
      <c r="C23" s="75">
        <v>39.434920634920644</v>
      </c>
      <c r="D23" s="60">
        <v>39.4</v>
      </c>
      <c r="E23" s="37" t="s">
        <v>50</v>
      </c>
    </row>
    <row r="24" spans="1:13" ht="15.75" x14ac:dyDescent="0.25">
      <c r="B24" s="56" t="s">
        <v>35</v>
      </c>
      <c r="C24" s="75">
        <v>6.2797229743771856</v>
      </c>
      <c r="D24" s="60">
        <v>6.3</v>
      </c>
      <c r="E24" s="37" t="s">
        <v>47</v>
      </c>
    </row>
    <row r="25" spans="1:13" ht="15.75" x14ac:dyDescent="0.25">
      <c r="B25" s="56" t="s">
        <v>36</v>
      </c>
      <c r="C25" s="80">
        <v>0.42494365992026067</v>
      </c>
      <c r="D25" s="37">
        <v>42</v>
      </c>
      <c r="E25" s="37" t="s">
        <v>46</v>
      </c>
    </row>
    <row r="27" spans="1:13" ht="15.75" x14ac:dyDescent="0.25">
      <c r="A27" s="62">
        <v>4</v>
      </c>
      <c r="B27" s="63" t="s">
        <v>19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41"/>
    </row>
    <row r="28" spans="1:13" ht="15.6" x14ac:dyDescent="0.35">
      <c r="A28" s="64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41"/>
    </row>
    <row r="29" spans="1:13" ht="15.75" x14ac:dyDescent="0.25">
      <c r="A29" s="65"/>
      <c r="B29" s="90" t="s">
        <v>56</v>
      </c>
      <c r="C29" s="91"/>
      <c r="D29" s="91"/>
      <c r="E29" s="91"/>
      <c r="F29" s="91"/>
      <c r="G29" s="91"/>
      <c r="H29" s="91"/>
      <c r="I29" s="91"/>
      <c r="J29" s="91"/>
      <c r="K29" s="91"/>
      <c r="L29" s="92"/>
      <c r="M29" s="41"/>
    </row>
    <row r="30" spans="1:13" ht="15.75" x14ac:dyDescent="0.25">
      <c r="A30" s="65"/>
      <c r="B30" s="96"/>
      <c r="C30" s="97"/>
      <c r="D30" s="97"/>
      <c r="E30" s="97"/>
      <c r="F30" s="97"/>
      <c r="G30" s="97"/>
      <c r="H30" s="97"/>
      <c r="I30" s="97"/>
      <c r="J30" s="97"/>
      <c r="K30" s="97"/>
      <c r="L30" s="98"/>
      <c r="M30" s="41"/>
    </row>
    <row r="31" spans="1:13" ht="15.6" x14ac:dyDescent="0.35">
      <c r="A31" s="65"/>
      <c r="B31" s="41"/>
      <c r="C31" s="66"/>
      <c r="D31" s="67"/>
      <c r="E31" s="67"/>
      <c r="F31" s="66"/>
      <c r="G31" s="41"/>
      <c r="H31" s="41"/>
      <c r="I31" s="41"/>
      <c r="J31" s="41"/>
      <c r="K31" s="41"/>
      <c r="L31" s="41"/>
      <c r="M31" s="41"/>
    </row>
    <row r="32" spans="1:13" ht="15.75" x14ac:dyDescent="0.25">
      <c r="A32" s="68">
        <v>5</v>
      </c>
      <c r="B32" s="69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41"/>
    </row>
    <row r="33" spans="1:13" ht="15.6" x14ac:dyDescent="0.35">
      <c r="A33" s="65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41"/>
    </row>
    <row r="34" spans="1:13" ht="15.75" x14ac:dyDescent="0.25">
      <c r="A34" s="11"/>
      <c r="B34" s="90" t="s">
        <v>57</v>
      </c>
      <c r="C34" s="91"/>
      <c r="D34" s="91"/>
      <c r="E34" s="91"/>
      <c r="F34" s="91"/>
      <c r="G34" s="91"/>
      <c r="H34" s="91"/>
      <c r="I34" s="91"/>
      <c r="J34" s="91"/>
      <c r="K34" s="91"/>
      <c r="L34" s="92"/>
      <c r="M34" s="41"/>
    </row>
    <row r="35" spans="1:13" ht="15.75" x14ac:dyDescent="0.25">
      <c r="A35" s="65"/>
      <c r="B35" s="93"/>
      <c r="C35" s="106"/>
      <c r="D35" s="106"/>
      <c r="E35" s="106"/>
      <c r="F35" s="106"/>
      <c r="G35" s="106"/>
      <c r="H35" s="106"/>
      <c r="I35" s="106"/>
      <c r="J35" s="106"/>
      <c r="K35" s="106"/>
      <c r="L35" s="95"/>
      <c r="M35" s="41"/>
    </row>
    <row r="36" spans="1:13" ht="15.75" x14ac:dyDescent="0.25">
      <c r="A36" s="65"/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8"/>
      <c r="M36" s="41"/>
    </row>
    <row r="37" spans="1:13" ht="15.6" x14ac:dyDescent="0.35">
      <c r="A37" s="65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</row>
    <row r="38" spans="1:13" ht="15.75" x14ac:dyDescent="0.25">
      <c r="A38" s="68">
        <v>3</v>
      </c>
      <c r="B38" s="63" t="s">
        <v>22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41"/>
    </row>
    <row r="39" spans="1:13" ht="15.6" x14ac:dyDescent="0.35">
      <c r="A39" s="68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41"/>
    </row>
    <row r="40" spans="1:13" ht="15.75" x14ac:dyDescent="0.25">
      <c r="A40" s="65"/>
      <c r="B40" s="88" t="s">
        <v>58</v>
      </c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41"/>
    </row>
    <row r="41" spans="1:13" ht="15.75" x14ac:dyDescent="0.25">
      <c r="A41" s="65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41"/>
    </row>
    <row r="42" spans="1:13" ht="15.75" x14ac:dyDescent="0.25">
      <c r="A42" s="65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41"/>
    </row>
    <row r="43" spans="1:13" ht="15.6" x14ac:dyDescent="0.35">
      <c r="A43" s="65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ht="15.6" x14ac:dyDescent="0.35">
      <c r="A44" s="65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</row>
    <row r="45" spans="1:13" ht="15.75" x14ac:dyDescent="0.25">
      <c r="A45" s="68">
        <v>4</v>
      </c>
      <c r="B45" s="63" t="s">
        <v>37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41"/>
    </row>
    <row r="46" spans="1:13" ht="15.6" x14ac:dyDescent="0.35">
      <c r="A46" s="68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41"/>
    </row>
    <row r="47" spans="1:13" ht="15.75" x14ac:dyDescent="0.25">
      <c r="A47" s="65"/>
      <c r="B47" s="88" t="s">
        <v>59</v>
      </c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41"/>
    </row>
    <row r="48" spans="1:13" ht="15.75" x14ac:dyDescent="0.25">
      <c r="A48" s="65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41"/>
    </row>
    <row r="49" spans="1:13" ht="15.75" x14ac:dyDescent="0.25">
      <c r="A49" s="65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41"/>
    </row>
    <row r="50" spans="1:13" ht="15.6" x14ac:dyDescent="0.35">
      <c r="A50" s="65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</row>
    <row r="51" spans="1:13" ht="15.6" x14ac:dyDescent="0.35">
      <c r="A51" s="65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</row>
    <row r="52" spans="1:13" ht="15.75" x14ac:dyDescent="0.25">
      <c r="A52" s="68">
        <v>5</v>
      </c>
      <c r="B52" s="63" t="s">
        <v>38</v>
      </c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41"/>
    </row>
    <row r="53" spans="1:13" ht="15.75" x14ac:dyDescent="0.25">
      <c r="A53" s="11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41"/>
    </row>
    <row r="54" spans="1:13" ht="15.75" x14ac:dyDescent="0.25">
      <c r="A54" s="11"/>
      <c r="B54" s="90" t="s">
        <v>60</v>
      </c>
      <c r="C54" s="91"/>
      <c r="D54" s="91"/>
      <c r="E54" s="91"/>
      <c r="F54" s="91"/>
      <c r="G54" s="91"/>
      <c r="H54" s="91"/>
      <c r="I54" s="91"/>
      <c r="J54" s="91"/>
      <c r="K54" s="91"/>
      <c r="L54" s="92"/>
      <c r="M54" s="41"/>
    </row>
    <row r="55" spans="1:13" ht="15.75" x14ac:dyDescent="0.25">
      <c r="A55" s="11"/>
      <c r="B55" s="93"/>
      <c r="C55" s="94"/>
      <c r="D55" s="94"/>
      <c r="E55" s="94"/>
      <c r="F55" s="94"/>
      <c r="G55" s="94"/>
      <c r="H55" s="94"/>
      <c r="I55" s="94"/>
      <c r="J55" s="94"/>
      <c r="K55" s="94"/>
      <c r="L55" s="95"/>
      <c r="M55" s="41"/>
    </row>
    <row r="56" spans="1:13" ht="15.75" x14ac:dyDescent="0.25">
      <c r="A56" s="11"/>
      <c r="B56" s="93"/>
      <c r="C56" s="94"/>
      <c r="D56" s="94"/>
      <c r="E56" s="94"/>
      <c r="F56" s="94"/>
      <c r="G56" s="94"/>
      <c r="H56" s="94"/>
      <c r="I56" s="94"/>
      <c r="J56" s="94"/>
      <c r="K56" s="94"/>
      <c r="L56" s="95"/>
      <c r="M56" s="41"/>
    </row>
    <row r="57" spans="1:13" ht="15.75" x14ac:dyDescent="0.25">
      <c r="A57" s="11"/>
      <c r="B57" s="96"/>
      <c r="C57" s="97"/>
      <c r="D57" s="97"/>
      <c r="E57" s="97"/>
      <c r="F57" s="97"/>
      <c r="G57" s="97"/>
      <c r="H57" s="97"/>
      <c r="I57" s="97"/>
      <c r="J57" s="97"/>
      <c r="K57" s="97"/>
      <c r="L57" s="98"/>
      <c r="M57" s="41"/>
    </row>
    <row r="58" spans="1:13" ht="15.75" x14ac:dyDescent="0.25">
      <c r="A58" s="1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</row>
    <row r="59" spans="1:13" ht="15.75" x14ac:dyDescent="0.25">
      <c r="A59" s="11">
        <v>6</v>
      </c>
      <c r="B59" s="63" t="s">
        <v>27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41"/>
    </row>
    <row r="60" spans="1:13" ht="15.75" x14ac:dyDescent="0.25">
      <c r="A60" s="11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41"/>
    </row>
    <row r="61" spans="1:13" ht="15.75" x14ac:dyDescent="0.25">
      <c r="A61" s="11"/>
      <c r="B61" s="99" t="s">
        <v>61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41"/>
    </row>
    <row r="62" spans="1:13" ht="15.75" x14ac:dyDescent="0.2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41"/>
    </row>
    <row r="63" spans="1:13" ht="15.75" x14ac:dyDescent="0.2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41"/>
    </row>
    <row r="64" spans="1:13" ht="15.75" x14ac:dyDescent="0.2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41"/>
    </row>
    <row r="65" spans="1:13" ht="15.75" x14ac:dyDescent="0.25"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</row>
    <row r="66" spans="1:13" ht="15.75" x14ac:dyDescent="0.25"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</row>
    <row r="67" spans="1:13" ht="15.75" x14ac:dyDescent="0.25"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</row>
    <row r="68" spans="1:13" ht="15.75" x14ac:dyDescent="0.25"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</row>
    <row r="69" spans="1:13" ht="15.75" x14ac:dyDescent="0.25"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</row>
    <row r="70" spans="1:13" ht="15.75" x14ac:dyDescent="0.25"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</row>
    <row r="71" spans="1:13" ht="15.75" x14ac:dyDescent="0.25"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</row>
    <row r="72" spans="1:13" ht="15.75" x14ac:dyDescent="0.25"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</row>
    <row r="73" spans="1:13" ht="15.75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69"/>
    </row>
    <row r="74" spans="1:13" ht="15.75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69"/>
    </row>
  </sheetData>
  <mergeCells count="9">
    <mergeCell ref="B47:L49"/>
    <mergeCell ref="B54:L57"/>
    <mergeCell ref="B61:L64"/>
    <mergeCell ref="B6:L7"/>
    <mergeCell ref="B9:I9"/>
    <mergeCell ref="B18:I18"/>
    <mergeCell ref="B29:L30"/>
    <mergeCell ref="B34:L36"/>
    <mergeCell ref="B40:L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B28" workbookViewId="0">
      <selection activeCell="B42" sqref="B42:N45"/>
    </sheetView>
  </sheetViews>
  <sheetFormatPr defaultRowHeight="15" x14ac:dyDescent="0.25"/>
  <cols>
    <col min="1" max="2" width="8.85546875" style="8"/>
  </cols>
  <sheetData>
    <row r="1" spans="1:14" s="11" customFormat="1" ht="18.75" x14ac:dyDescent="0.3">
      <c r="A1" s="47" t="s">
        <v>39</v>
      </c>
      <c r="D1" s="12"/>
      <c r="E1" s="12"/>
      <c r="F1" s="12"/>
      <c r="G1" s="12"/>
      <c r="H1" s="12"/>
      <c r="I1" s="12"/>
      <c r="J1" s="12"/>
      <c r="K1" s="12"/>
      <c r="L1" s="12"/>
    </row>
    <row r="2" spans="1:14" s="11" customFormat="1" ht="18.75" x14ac:dyDescent="0.3">
      <c r="A2" s="47" t="s">
        <v>45</v>
      </c>
      <c r="D2" s="12"/>
      <c r="E2" s="12"/>
      <c r="F2" s="12"/>
      <c r="G2" s="12"/>
      <c r="H2" s="12"/>
      <c r="I2" s="12"/>
      <c r="J2" s="12"/>
      <c r="K2" s="12"/>
      <c r="L2" s="12"/>
    </row>
    <row r="3" spans="1:14" s="11" customFormat="1" ht="15.6" x14ac:dyDescent="0.35">
      <c r="A3" s="10"/>
      <c r="B3" s="10"/>
      <c r="D3" s="22"/>
      <c r="E3" s="23"/>
      <c r="F3" s="12"/>
      <c r="G3" s="12"/>
      <c r="H3" s="12"/>
      <c r="I3" s="12"/>
      <c r="J3" s="12"/>
      <c r="K3" s="12"/>
      <c r="L3" s="12"/>
    </row>
    <row r="4" spans="1:14" ht="14.45" x14ac:dyDescent="0.35">
      <c r="A4" s="70"/>
      <c r="B4" s="71"/>
    </row>
    <row r="5" spans="1:14" ht="18" customHeight="1" x14ac:dyDescent="0.25">
      <c r="A5" s="63">
        <v>1</v>
      </c>
      <c r="B5" s="63" t="s">
        <v>20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1:14" ht="14.45" customHeight="1" x14ac:dyDescent="0.25">
      <c r="A6"/>
      <c r="B6" s="107" t="s">
        <v>62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</row>
    <row r="7" spans="1:14" x14ac:dyDescent="0.25">
      <c r="A7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</row>
    <row r="8" spans="1:14" ht="14.45" customHeight="1" x14ac:dyDescent="0.25">
      <c r="A8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</row>
    <row r="9" spans="1:14" x14ac:dyDescent="0.25">
      <c r="A9"/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</row>
    <row r="10" spans="1:14" ht="14.45" x14ac:dyDescent="0.35">
      <c r="A10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</row>
    <row r="11" spans="1:14" ht="18" customHeight="1" x14ac:dyDescent="0.25">
      <c r="A11" s="63">
        <v>2</v>
      </c>
      <c r="B11" s="63" t="s">
        <v>21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</row>
    <row r="12" spans="1:14" ht="14.45" customHeight="1" x14ac:dyDescent="0.25">
      <c r="A12"/>
      <c r="B12" s="107" t="s">
        <v>63</v>
      </c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</row>
    <row r="13" spans="1:14" x14ac:dyDescent="0.25">
      <c r="A13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</row>
    <row r="14" spans="1:14" ht="14.45" customHeight="1" x14ac:dyDescent="0.25">
      <c r="A14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</row>
    <row r="15" spans="1:14" x14ac:dyDescent="0.25">
      <c r="A15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</row>
    <row r="16" spans="1:14" ht="14.45" x14ac:dyDescent="0.35">
      <c r="A16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</row>
    <row r="17" spans="1:16" ht="18.75" x14ac:dyDescent="0.3">
      <c r="A17" s="63">
        <v>3</v>
      </c>
      <c r="B17" s="63" t="s">
        <v>23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31"/>
    </row>
    <row r="18" spans="1:16" ht="18.75" x14ac:dyDescent="0.3">
      <c r="A18" s="70"/>
      <c r="B18" s="108" t="s">
        <v>64</v>
      </c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31"/>
    </row>
    <row r="19" spans="1:16" ht="18.75" x14ac:dyDescent="0.3">
      <c r="A19" s="70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31"/>
    </row>
    <row r="20" spans="1:16" ht="18.75" x14ac:dyDescent="0.3">
      <c r="A20" s="70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31"/>
    </row>
    <row r="21" spans="1:16" ht="18.75" x14ac:dyDescent="0.3">
      <c r="A21" s="70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31"/>
    </row>
    <row r="22" spans="1:16" ht="14.45" x14ac:dyDescent="0.35">
      <c r="A22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</row>
    <row r="23" spans="1:16" ht="18" customHeight="1" x14ac:dyDescent="0.25">
      <c r="A23" s="63">
        <v>4</v>
      </c>
      <c r="B23" s="63" t="s">
        <v>40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</row>
    <row r="24" spans="1:16" ht="18" customHeight="1" x14ac:dyDescent="0.25">
      <c r="A24"/>
      <c r="B24" s="109" t="s">
        <v>65</v>
      </c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</row>
    <row r="25" spans="1:16" ht="18" customHeight="1" x14ac:dyDescent="0.25">
      <c r="A25"/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</row>
    <row r="26" spans="1:16" ht="17.45" customHeight="1" x14ac:dyDescent="0.25">
      <c r="A26" s="70"/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</row>
    <row r="27" spans="1:16" ht="36" customHeight="1" x14ac:dyDescent="0.3">
      <c r="A27" s="70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31"/>
      <c r="P27" s="31"/>
    </row>
    <row r="28" spans="1:16" ht="18.600000000000001" x14ac:dyDescent="0.45">
      <c r="A28" s="70"/>
      <c r="B28" s="72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31"/>
      <c r="P28" s="31"/>
    </row>
    <row r="29" spans="1:16" ht="18" customHeight="1" x14ac:dyDescent="0.3">
      <c r="A29" s="63">
        <v>5</v>
      </c>
      <c r="B29" s="63" t="s">
        <v>26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31"/>
      <c r="P29" s="31"/>
    </row>
    <row r="30" spans="1:16" ht="18.75" x14ac:dyDescent="0.3">
      <c r="A30"/>
      <c r="B30" s="110" t="s">
        <v>52</v>
      </c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2"/>
      <c r="O30" s="31"/>
      <c r="P30" s="31"/>
    </row>
    <row r="31" spans="1:16" ht="18.75" x14ac:dyDescent="0.3">
      <c r="A31"/>
      <c r="B31" s="113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5"/>
      <c r="O31" s="31"/>
      <c r="P31" s="31"/>
    </row>
    <row r="32" spans="1:16" ht="18" customHeight="1" x14ac:dyDescent="0.3">
      <c r="A32" s="70"/>
      <c r="B32" s="113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5"/>
      <c r="O32" s="73"/>
      <c r="P32" s="31"/>
    </row>
    <row r="33" spans="1:16" ht="18.75" x14ac:dyDescent="0.3">
      <c r="A33" s="70"/>
      <c r="B33" s="116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8"/>
      <c r="O33" s="31"/>
      <c r="P33" s="31"/>
    </row>
    <row r="34" spans="1:16" ht="18.75" x14ac:dyDescent="0.3">
      <c r="A34" s="70"/>
      <c r="B34" s="72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31"/>
      <c r="P34" s="31"/>
    </row>
    <row r="35" spans="1:16" ht="18.75" x14ac:dyDescent="0.3">
      <c r="A35" s="63">
        <v>6</v>
      </c>
      <c r="B35" s="63" t="s">
        <v>41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P35" s="31"/>
    </row>
    <row r="36" spans="1:16" ht="18.75" x14ac:dyDescent="0.3">
      <c r="A36"/>
      <c r="B36" s="107" t="s">
        <v>66</v>
      </c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P36" s="31"/>
    </row>
    <row r="37" spans="1:16" ht="18.75" x14ac:dyDescent="0.3">
      <c r="A3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P37" s="31"/>
    </row>
    <row r="38" spans="1:16" ht="18" customHeight="1" x14ac:dyDescent="0.3">
      <c r="A38" s="70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P38" s="31"/>
    </row>
    <row r="39" spans="1:16" ht="44.45" customHeight="1" x14ac:dyDescent="0.3">
      <c r="A39" s="70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P39" s="31"/>
    </row>
    <row r="40" spans="1:16" ht="18.75" x14ac:dyDescent="0.3">
      <c r="A40" s="70"/>
      <c r="B40" s="72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31"/>
      <c r="P40" s="31"/>
    </row>
    <row r="41" spans="1:16" ht="18.75" x14ac:dyDescent="0.3">
      <c r="A41" s="63">
        <v>7</v>
      </c>
      <c r="B41" s="63" t="s">
        <v>42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31"/>
      <c r="P41" s="31"/>
    </row>
    <row r="42" spans="1:16" ht="18.75" x14ac:dyDescent="0.3">
      <c r="A42"/>
      <c r="B42" s="107" t="s">
        <v>67</v>
      </c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31"/>
      <c r="P42" s="31"/>
    </row>
    <row r="43" spans="1:16" ht="18.75" x14ac:dyDescent="0.3">
      <c r="A43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31"/>
      <c r="P43" s="31"/>
    </row>
    <row r="44" spans="1:16" ht="18.75" x14ac:dyDescent="0.3">
      <c r="A44" s="70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31"/>
      <c r="P44" s="31"/>
    </row>
    <row r="45" spans="1:16" ht="18.75" x14ac:dyDescent="0.3">
      <c r="A45" s="70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31"/>
      <c r="P45" s="31"/>
    </row>
    <row r="46" spans="1:16" ht="18.75" x14ac:dyDescent="0.3">
      <c r="A46"/>
      <c r="B46"/>
      <c r="O46" s="31"/>
      <c r="P46" s="31"/>
    </row>
    <row r="47" spans="1:16" ht="18.75" x14ac:dyDescent="0.3">
      <c r="A47"/>
      <c r="B47"/>
      <c r="O47" s="31"/>
      <c r="P47" s="31"/>
    </row>
    <row r="48" spans="1:16" ht="18.75" x14ac:dyDescent="0.3">
      <c r="A48"/>
      <c r="B48"/>
      <c r="O48" s="31"/>
      <c r="P48" s="31"/>
    </row>
    <row r="49" spans="1:16" ht="18.75" x14ac:dyDescent="0.3">
      <c r="A49"/>
      <c r="B49"/>
      <c r="O49" s="31"/>
      <c r="P49" s="31"/>
    </row>
    <row r="50" spans="1:16" ht="18.75" x14ac:dyDescent="0.3">
      <c r="A50"/>
      <c r="B50"/>
      <c r="O50" s="31"/>
      <c r="P50" s="31"/>
    </row>
    <row r="51" spans="1:16" ht="18.75" x14ac:dyDescent="0.3">
      <c r="A51"/>
      <c r="B51"/>
      <c r="O51" s="31"/>
      <c r="P51" s="31"/>
    </row>
    <row r="52" spans="1:16" ht="18.75" x14ac:dyDescent="0.3">
      <c r="A52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</row>
    <row r="53" spans="1:16" x14ac:dyDescent="0.25">
      <c r="A53"/>
      <c r="B53"/>
    </row>
  </sheetData>
  <mergeCells count="7">
    <mergeCell ref="B6:N9"/>
    <mergeCell ref="B12:N15"/>
    <mergeCell ref="B42:N45"/>
    <mergeCell ref="B18:N21"/>
    <mergeCell ref="B24:N27"/>
    <mergeCell ref="B30:N33"/>
    <mergeCell ref="B36:N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Статистика</vt:lpstr>
      <vt:lpstr>Квантили, графики</vt:lpstr>
      <vt:lpstr>Отчет1</vt:lpstr>
      <vt:lpstr>Отчет 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Рябых</dc:creator>
  <cp:lastModifiedBy>Мара</cp:lastModifiedBy>
  <dcterms:created xsi:type="dcterms:W3CDTF">2020-03-09T04:42:45Z</dcterms:created>
  <dcterms:modified xsi:type="dcterms:W3CDTF">2023-03-02T01:04:20Z</dcterms:modified>
</cp:coreProperties>
</file>