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870" yWindow="1830" windowWidth="17055" windowHeight="6180" tabRatio="730" activeTab="6"/>
  </bookViews>
  <sheets>
    <sheet name="7_data12_ for R_" sheetId="5" r:id="rId1"/>
    <sheet name="7_data" sheetId="1" r:id="rId2"/>
    <sheet name="7_data-for_Excel" sheetId="14" r:id="rId3"/>
    <sheet name="7_1факт_Excel" sheetId="11" r:id="rId4"/>
    <sheet name="7_R_101" sheetId="6" r:id="rId5"/>
    <sheet name="7_Отчет_усл._прим-сти" sheetId="7" r:id="rId6"/>
    <sheet name="7_Гипотезы" sheetId="8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8" l="1"/>
  <c r="D46" i="8"/>
  <c r="E11" i="8"/>
  <c r="D11" i="8"/>
  <c r="O49" i="7"/>
  <c r="O50" i="7"/>
  <c r="O51" i="7"/>
  <c r="O52" i="7"/>
  <c r="O48" i="7"/>
  <c r="N49" i="7"/>
  <c r="N50" i="7"/>
  <c r="N51" i="7"/>
  <c r="N52" i="7"/>
  <c r="N48" i="7"/>
  <c r="O25" i="7"/>
  <c r="O26" i="7"/>
  <c r="O27" i="7"/>
  <c r="O24" i="7"/>
  <c r="N25" i="7"/>
  <c r="N26" i="7"/>
  <c r="N27" i="7"/>
  <c r="N24" i="7"/>
  <c r="F115" i="11" l="1"/>
  <c r="G96" i="11"/>
  <c r="H92" i="11"/>
  <c r="F86" i="11"/>
  <c r="F93" i="11" s="1"/>
  <c r="G86" i="11"/>
  <c r="G93" i="11" s="1"/>
  <c r="J86" i="11"/>
  <c r="J93" i="11" s="1"/>
  <c r="K86" i="11"/>
  <c r="K93" i="11" s="1"/>
  <c r="G87" i="11"/>
  <c r="G94" i="11" s="1"/>
  <c r="K87" i="11"/>
  <c r="K94" i="11" s="1"/>
  <c r="E89" i="11"/>
  <c r="E96" i="11" s="1"/>
  <c r="F89" i="11"/>
  <c r="F96" i="11" s="1"/>
  <c r="G89" i="11"/>
  <c r="I89" i="11"/>
  <c r="I96" i="11" s="1"/>
  <c r="J89" i="11"/>
  <c r="J96" i="11" s="1"/>
  <c r="K89" i="11"/>
  <c r="K96" i="11" s="1"/>
  <c r="G85" i="11"/>
  <c r="G92" i="11" s="1"/>
  <c r="H85" i="11"/>
  <c r="K85" i="11"/>
  <c r="K92" i="11" s="1"/>
  <c r="D85" i="11"/>
  <c r="D92" i="11" s="1"/>
  <c r="J77" i="11"/>
  <c r="F69" i="11"/>
  <c r="F76" i="11" s="1"/>
  <c r="I69" i="11"/>
  <c r="I76" i="11" s="1"/>
  <c r="J69" i="11"/>
  <c r="J76" i="11" s="1"/>
  <c r="F70" i="11"/>
  <c r="F77" i="11" s="1"/>
  <c r="I70" i="11"/>
  <c r="I77" i="11" s="1"/>
  <c r="J70" i="11"/>
  <c r="F71" i="11"/>
  <c r="F78" i="11" s="1"/>
  <c r="I71" i="11"/>
  <c r="I78" i="11" s="1"/>
  <c r="J71" i="11"/>
  <c r="J78" i="11" s="1"/>
  <c r="F72" i="11"/>
  <c r="F79" i="11" s="1"/>
  <c r="I72" i="11"/>
  <c r="I79" i="11" s="1"/>
  <c r="J72" i="11"/>
  <c r="J79" i="11" s="1"/>
  <c r="G68" i="11"/>
  <c r="G75" i="11" s="1"/>
  <c r="J68" i="11"/>
  <c r="J75" i="11" s="1"/>
  <c r="K68" i="11"/>
  <c r="K75" i="11" s="1"/>
  <c r="E45" i="11"/>
  <c r="E52" i="11" s="1"/>
  <c r="H45" i="11"/>
  <c r="H52" i="11" s="1"/>
  <c r="I45" i="11"/>
  <c r="I52" i="11" s="1"/>
  <c r="E46" i="11"/>
  <c r="E53" i="11" s="1"/>
  <c r="H46" i="11"/>
  <c r="H53" i="11" s="1"/>
  <c r="I46" i="11"/>
  <c r="I53" i="11" s="1"/>
  <c r="E47" i="11"/>
  <c r="E54" i="11" s="1"/>
  <c r="H47" i="11"/>
  <c r="H54" i="11" s="1"/>
  <c r="I47" i="11"/>
  <c r="I54" i="11" s="1"/>
  <c r="E48" i="11"/>
  <c r="E55" i="11" s="1"/>
  <c r="H48" i="11"/>
  <c r="H55" i="11" s="1"/>
  <c r="I48" i="11"/>
  <c r="I55" i="11" s="1"/>
  <c r="F44" i="11"/>
  <c r="F51" i="11" s="1"/>
  <c r="I44" i="11"/>
  <c r="I51" i="11" s="1"/>
  <c r="J44" i="11"/>
  <c r="J51" i="11" s="1"/>
  <c r="F37" i="11"/>
  <c r="M7" i="11"/>
  <c r="M8" i="11"/>
  <c r="M9" i="11"/>
  <c r="M10" i="11"/>
  <c r="N7" i="11" s="1"/>
  <c r="M6" i="11"/>
  <c r="L7" i="11"/>
  <c r="D86" i="11" s="1"/>
  <c r="D93" i="11" s="1"/>
  <c r="L8" i="11"/>
  <c r="L9" i="11"/>
  <c r="L10" i="11"/>
  <c r="D89" i="11" s="1"/>
  <c r="D96" i="11" s="1"/>
  <c r="L6" i="11"/>
  <c r="E85" i="11" s="1"/>
  <c r="E92" i="11" s="1"/>
  <c r="D88" i="11" l="1"/>
  <c r="D95" i="11" s="1"/>
  <c r="H88" i="11"/>
  <c r="H95" i="11" s="1"/>
  <c r="E88" i="11"/>
  <c r="E95" i="11" s="1"/>
  <c r="I88" i="11"/>
  <c r="I95" i="11" s="1"/>
  <c r="F88" i="11"/>
  <c r="F95" i="11" s="1"/>
  <c r="J88" i="11"/>
  <c r="J95" i="11" s="1"/>
  <c r="D87" i="11"/>
  <c r="D94" i="11" s="1"/>
  <c r="H87" i="11"/>
  <c r="H94" i="11" s="1"/>
  <c r="E87" i="11"/>
  <c r="E94" i="11" s="1"/>
  <c r="I87" i="11"/>
  <c r="I94" i="11" s="1"/>
  <c r="F87" i="11"/>
  <c r="F94" i="11" s="1"/>
  <c r="J87" i="11"/>
  <c r="J94" i="11" s="1"/>
  <c r="G69" i="11"/>
  <c r="G76" i="11" s="1"/>
  <c r="K69" i="11"/>
  <c r="K76" i="11" s="1"/>
  <c r="G70" i="11"/>
  <c r="G77" i="11" s="1"/>
  <c r="K70" i="11"/>
  <c r="K77" i="11" s="1"/>
  <c r="G71" i="11"/>
  <c r="G78" i="11" s="1"/>
  <c r="K71" i="11"/>
  <c r="K78" i="11" s="1"/>
  <c r="G72" i="11"/>
  <c r="G79" i="11" s="1"/>
  <c r="K72" i="11"/>
  <c r="K79" i="11" s="1"/>
  <c r="H68" i="11"/>
  <c r="H75" i="11" s="1"/>
  <c r="D68" i="11"/>
  <c r="D75" i="11" s="1"/>
  <c r="F45" i="11"/>
  <c r="F52" i="11" s="1"/>
  <c r="J45" i="11"/>
  <c r="J52" i="11" s="1"/>
  <c r="F46" i="11"/>
  <c r="F53" i="11" s="1"/>
  <c r="J46" i="11"/>
  <c r="J53" i="11" s="1"/>
  <c r="F47" i="11"/>
  <c r="F54" i="11" s="1"/>
  <c r="J47" i="11"/>
  <c r="J54" i="11" s="1"/>
  <c r="F48" i="11"/>
  <c r="F55" i="11" s="1"/>
  <c r="J48" i="11"/>
  <c r="J55" i="11" s="1"/>
  <c r="G44" i="11"/>
  <c r="G51" i="11" s="1"/>
  <c r="K44" i="11"/>
  <c r="K51" i="11" s="1"/>
  <c r="D69" i="11"/>
  <c r="D76" i="11" s="1"/>
  <c r="H69" i="11"/>
  <c r="H76" i="11" s="1"/>
  <c r="D70" i="11"/>
  <c r="D77" i="11" s="1"/>
  <c r="H70" i="11"/>
  <c r="H77" i="11" s="1"/>
  <c r="D71" i="11"/>
  <c r="D78" i="11" s="1"/>
  <c r="H71" i="11"/>
  <c r="H78" i="11" s="1"/>
  <c r="D72" i="11"/>
  <c r="D79" i="11" s="1"/>
  <c r="H72" i="11"/>
  <c r="H79" i="11" s="1"/>
  <c r="E68" i="11"/>
  <c r="E75" i="11" s="1"/>
  <c r="I68" i="11"/>
  <c r="I75" i="11" s="1"/>
  <c r="G45" i="11"/>
  <c r="G52" i="11" s="1"/>
  <c r="K45" i="11"/>
  <c r="K52" i="11" s="1"/>
  <c r="G46" i="11"/>
  <c r="G53" i="11" s="1"/>
  <c r="K46" i="11"/>
  <c r="K53" i="11" s="1"/>
  <c r="G47" i="11"/>
  <c r="G54" i="11" s="1"/>
  <c r="K47" i="11"/>
  <c r="K54" i="11" s="1"/>
  <c r="G48" i="11"/>
  <c r="G55" i="11" s="1"/>
  <c r="K48" i="11"/>
  <c r="K55" i="11" s="1"/>
  <c r="H44" i="11"/>
  <c r="H51" i="11" s="1"/>
  <c r="D44" i="11"/>
  <c r="D51" i="11" s="1"/>
  <c r="E44" i="11"/>
  <c r="E51" i="11" s="1"/>
  <c r="D48" i="11"/>
  <c r="D55" i="11" s="1"/>
  <c r="D47" i="11"/>
  <c r="D54" i="11" s="1"/>
  <c r="D46" i="11"/>
  <c r="D53" i="11" s="1"/>
  <c r="D45" i="11"/>
  <c r="D52" i="11" s="1"/>
  <c r="F68" i="11"/>
  <c r="F75" i="11" s="1"/>
  <c r="E72" i="11"/>
  <c r="E79" i="11" s="1"/>
  <c r="E71" i="11"/>
  <c r="E78" i="11" s="1"/>
  <c r="E70" i="11"/>
  <c r="E77" i="11" s="1"/>
  <c r="E69" i="11"/>
  <c r="E76" i="11" s="1"/>
  <c r="K88" i="11"/>
  <c r="K95" i="11" s="1"/>
  <c r="G88" i="11"/>
  <c r="G95" i="11" s="1"/>
  <c r="J85" i="11"/>
  <c r="J92" i="11" s="1"/>
  <c r="F85" i="11"/>
  <c r="F92" i="11" s="1"/>
  <c r="I86" i="11"/>
  <c r="I93" i="11" s="1"/>
  <c r="E86" i="11"/>
  <c r="E93" i="11" s="1"/>
  <c r="F98" i="11" s="1"/>
  <c r="I85" i="11"/>
  <c r="I92" i="11" s="1"/>
  <c r="H89" i="11"/>
  <c r="H96" i="11" s="1"/>
  <c r="H86" i="11"/>
  <c r="H93" i="11" s="1"/>
  <c r="D102" i="11" l="1"/>
  <c r="D112" i="11"/>
  <c r="F112" i="11" s="1"/>
  <c r="F81" i="11"/>
  <c r="D111" i="11" s="1"/>
  <c r="F111" i="11" s="1"/>
  <c r="F57" i="11"/>
  <c r="D113" i="11" l="1"/>
  <c r="F113" i="11" s="1"/>
  <c r="I124" i="11" s="1"/>
  <c r="D101" i="11"/>
  <c r="G111" i="11"/>
</calcChain>
</file>

<file path=xl/sharedStrings.xml><?xml version="1.0" encoding="utf-8"?>
<sst xmlns="http://schemas.openxmlformats.org/spreadsheetml/2006/main" count="361" uniqueCount="181">
  <si>
    <t>NPK30</t>
  </si>
  <si>
    <t>F-критерий</t>
  </si>
  <si>
    <t>p</t>
  </si>
  <si>
    <t>SS</t>
  </si>
  <si>
    <t>MS</t>
  </si>
  <si>
    <t>F</t>
  </si>
  <si>
    <t>Фактор 1</t>
  </si>
  <si>
    <t>Фактор 2</t>
  </si>
  <si>
    <t>Случ. составл.</t>
  </si>
  <si>
    <t>Составляющие</t>
  </si>
  <si>
    <t>Средний квадрат</t>
  </si>
  <si>
    <t>Число ст. свободы</t>
  </si>
  <si>
    <r>
      <rPr>
        <sz val="9"/>
        <color indexed="8"/>
        <rFont val="Times New Roman"/>
        <family val="1"/>
        <charset val="204"/>
      </rPr>
      <t>Maize yeilds</t>
    </r>
  </si>
  <si>
    <t>Принимается:</t>
  </si>
  <si>
    <t>Но:</t>
  </si>
  <si>
    <t>Н1:</t>
  </si>
  <si>
    <t>Сумма</t>
  </si>
  <si>
    <t>Какая переменная являются зависимой? Каковы единицы измерения ? Качественная или количественная?</t>
  </si>
  <si>
    <t>Какие переменные являются группирующими? Каковы единицы измерения?  Качественные или количественные?</t>
  </si>
  <si>
    <t xml:space="preserve">Какой анализ Вы собираетесь применять для анализа данных? Почему? </t>
  </si>
  <si>
    <t>Вероят-ность превы-шения</t>
  </si>
  <si>
    <t>Сумма квад-ратов</t>
  </si>
  <si>
    <t>&gt; rm(list=ls())</t>
  </si>
  <si>
    <t>&gt; #Проверка рабочей директории:</t>
  </si>
  <si>
    <t>&gt; getwd()</t>
  </si>
  <si>
    <t xml:space="preserve">&gt; # Студент Неизвестный Н.Н.  </t>
  </si>
  <si>
    <t>&gt; #</t>
  </si>
  <si>
    <t>&gt; #Очистка памяти:</t>
  </si>
  <si>
    <t>Сводная таблица двухфакторного дисперсионного анализа анализа со взаимодействием</t>
  </si>
  <si>
    <t>УСЛОВИЯ ПРИМЕНИМОСТИ ДИСПЕРСИОННОГО АНАЛИЗА</t>
  </si>
  <si>
    <t>(проверка однородности дисперсий)</t>
  </si>
  <si>
    <t>Критерий</t>
  </si>
  <si>
    <t xml:space="preserve"> фактор гербициды</t>
  </si>
  <si>
    <t xml:space="preserve"> фактор удобрение</t>
  </si>
  <si>
    <t xml:space="preserve"> Можно ли применять дисперсионный анализ? Почему?</t>
  </si>
  <si>
    <t xml:space="preserve">Однородность каких дисперсий проверяется в данном случае? Выпишите эти выборки, посчитайте для них среднее и дисперсию </t>
  </si>
  <si>
    <t>Доза герби-цида</t>
  </si>
  <si>
    <t>n</t>
  </si>
  <si>
    <t>Выборка, для которой эти средние посчитаны (заполняется по исходным данным)</t>
  </si>
  <si>
    <t>Среднее</t>
  </si>
  <si>
    <t>Удобрение</t>
  </si>
  <si>
    <t>Диспер-сия</t>
  </si>
  <si>
    <t>Что можно предпринять в случае, если дисперсии окажутся неоднородными?</t>
  </si>
  <si>
    <t>ПРОВЕРКА ГИПОТЕЗЫ О ВЛИЯНИИ ФАКТОРОВ</t>
  </si>
  <si>
    <t>Но- (принимается  или отвергается)</t>
  </si>
  <si>
    <t>Вывод:</t>
  </si>
  <si>
    <t xml:space="preserve">Фактор 1 </t>
  </si>
  <si>
    <t xml:space="preserve">Сформулируйте исходную гипотезу (Ho) дисперсионного анализа для каждого из факторов. </t>
  </si>
  <si>
    <t xml:space="preserve"> По вашим данным отвергается или принимается эта гипотеза, какие выводы можно сделать.</t>
  </si>
  <si>
    <t xml:space="preserve">Фактор 2 </t>
  </si>
  <si>
    <t>Оценить спепень влияния факторов</t>
  </si>
  <si>
    <t>DF</t>
  </si>
  <si>
    <t>Ca</t>
  </si>
  <si>
    <t>Cb</t>
  </si>
  <si>
    <t>Cw</t>
  </si>
  <si>
    <t>Va</t>
  </si>
  <si>
    <t>Vв</t>
  </si>
  <si>
    <t>Vw</t>
  </si>
  <si>
    <t>Qa/Qw</t>
  </si>
  <si>
    <t>Qb/Qw</t>
  </si>
  <si>
    <t>Qa=Ca/Va</t>
  </si>
  <si>
    <t>Qt=Ct/Vt</t>
  </si>
  <si>
    <t>Qb=CbVb</t>
  </si>
  <si>
    <t>Qw=Cw/Vw</t>
  </si>
  <si>
    <t>Ct</t>
  </si>
  <si>
    <t>Vt</t>
  </si>
  <si>
    <t>Са</t>
  </si>
  <si>
    <t xml:space="preserve">Степень влияния фактора </t>
  </si>
  <si>
    <t>Ca/Ct</t>
  </si>
  <si>
    <t>Сb</t>
  </si>
  <si>
    <r>
      <rPr>
        <b/>
        <sz val="10"/>
        <color theme="1"/>
        <rFont val="Arial Cyr"/>
        <charset val="204"/>
      </rPr>
      <t>Вывод</t>
    </r>
    <r>
      <rPr>
        <b/>
        <sz val="10"/>
        <rFont val="Arial Cyr"/>
        <charset val="204"/>
      </rPr>
      <t xml:space="preserve"> о степени влияния факторов:</t>
    </r>
  </si>
  <si>
    <t>Гербицид</t>
  </si>
  <si>
    <t>Cb/Ct</t>
  </si>
  <si>
    <r>
      <rPr>
        <b/>
        <sz val="10"/>
        <rFont val="Arial Cyr"/>
        <charset val="204"/>
      </rPr>
      <t>Фактор 1:</t>
    </r>
    <r>
      <rPr>
        <sz val="10"/>
        <rFont val="Arial Cyr"/>
        <charset val="204"/>
      </rPr>
      <t xml:space="preserve"> Какой? Какие градации фактора? Активный или пассивный?  Каковы единицы измерения ? </t>
    </r>
  </si>
  <si>
    <r>
      <rPr>
        <b/>
        <sz val="10"/>
        <rFont val="Arial Cyr"/>
        <charset val="204"/>
      </rPr>
      <t>Фактор 2</t>
    </r>
    <r>
      <rPr>
        <sz val="10"/>
        <rFont val="Arial Cyr"/>
        <charset val="204"/>
      </rPr>
      <t xml:space="preserve">: Какой? Какие градации фактора? Активный или пассивный?  Каковы единицы измерения ? </t>
    </r>
  </si>
  <si>
    <t>Какой это  опыт вегетационный или  полевой? Какой объем дисперсионного комплекса (N)?</t>
  </si>
  <si>
    <t>Контрольные цифры</t>
  </si>
  <si>
    <t>Выпишите контрольные цифры. Что они означают?</t>
  </si>
  <si>
    <t>Control</t>
  </si>
  <si>
    <t>Однофакторный дисперсионный анализ</t>
  </si>
  <si>
    <t xml:space="preserve">Что является откликом? </t>
  </si>
  <si>
    <t>Что является фактором?</t>
  </si>
  <si>
    <t>Сколько факторов в модели дисперсионного комплекса?</t>
  </si>
  <si>
    <t>Объем дисперсионного комплекса N=</t>
  </si>
  <si>
    <t>Число градаций фактора</t>
  </si>
  <si>
    <t>Число повторностей</t>
  </si>
  <si>
    <t>Равномерный ли это комплекс? ДА/НЕТ</t>
  </si>
  <si>
    <t xml:space="preserve">Разложение общей суммы квадратов </t>
  </si>
  <si>
    <t>Сt=Сa+Cw   Vt=Va+Vw</t>
  </si>
  <si>
    <t>и числа степеней свободы</t>
  </si>
  <si>
    <t>Источник варьирования</t>
  </si>
  <si>
    <t>Сумма квадратов</t>
  </si>
  <si>
    <t>Фактор</t>
  </si>
  <si>
    <t>Сa</t>
  </si>
  <si>
    <t>Случайн.</t>
  </si>
  <si>
    <t>Расчет средних по градация фактора и общего</t>
  </si>
  <si>
    <t>Средние</t>
  </si>
  <si>
    <t>Общее среднее</t>
  </si>
  <si>
    <t>Общая сумма квадратов Ст</t>
  </si>
  <si>
    <t>из значений вычитаем общее среднее</t>
  </si>
  <si>
    <t>возводим в квадрат</t>
  </si>
  <si>
    <t>суммируем Cт=</t>
  </si>
  <si>
    <t>Сумма квадратов, связ.с действием фактора Сa</t>
  </si>
  <si>
    <t>вместо значений, подставляем средние по вариантам</t>
  </si>
  <si>
    <t xml:space="preserve"> вычитаем общее среднее</t>
  </si>
  <si>
    <t>суммируем Cа=</t>
  </si>
  <si>
    <t>Сумма квадратов, связ.со случ. составляющей Сw</t>
  </si>
  <si>
    <t>из значений вычитаем средние по вариантам</t>
  </si>
  <si>
    <t>суммируем Cw=</t>
  </si>
  <si>
    <t>Проверяем сумму квадратов</t>
  </si>
  <si>
    <t>Ст=</t>
  </si>
  <si>
    <t>Са+Сw=</t>
  </si>
  <si>
    <t xml:space="preserve"> Заполняем таблицу дисперсионного анализа</t>
  </si>
  <si>
    <t>Сt=Сa+Cw</t>
  </si>
  <si>
    <t xml:space="preserve"> Vt=Va+Vw</t>
  </si>
  <si>
    <t>Qt= дисперсии всего комплекса</t>
  </si>
  <si>
    <t>Используйте фукцию F.ОБР.ПХ(0.05;Va;Vw)</t>
  </si>
  <si>
    <t>Вывод: (общий)</t>
  </si>
  <si>
    <t xml:space="preserve"> Степень влияния фактора</t>
  </si>
  <si>
    <t>(о влиянии ф-ра)</t>
  </si>
  <si>
    <t>дисперсия всего массива</t>
  </si>
  <si>
    <t>F(4,35) для 0,05=</t>
  </si>
  <si>
    <t>Гипотеза</t>
  </si>
  <si>
    <t>Таблица однофакторного дисперсионного анализа из R</t>
  </si>
  <si>
    <t>Бартлет-та</t>
  </si>
  <si>
    <t>&gt; #  Вариант 101</t>
  </si>
  <si>
    <t>Копия критеря из R</t>
  </si>
  <si>
    <t>Вставьте график, которыq дают представление  о разбросе данных</t>
  </si>
  <si>
    <t>Выписать таблицу ДА из R</t>
  </si>
  <si>
    <t>Задача 7. Дисперсионный анализ</t>
  </si>
  <si>
    <t>Задача7 Дисперсионный анализ</t>
  </si>
  <si>
    <t>Задача 7 Дисперсионный анализ</t>
  </si>
  <si>
    <t>Написать аналогично</t>
  </si>
  <si>
    <t>Средняя дисперсия по градациям</t>
  </si>
  <si>
    <t xml:space="preserve">Дисперсия </t>
  </si>
  <si>
    <t>Средняя дисперсия</t>
  </si>
  <si>
    <t>NPK60</t>
  </si>
  <si>
    <t>NPK90</t>
  </si>
  <si>
    <t>NPK120</t>
  </si>
  <si>
    <t>Herbizide</t>
  </si>
  <si>
    <t>Fertilize</t>
  </si>
  <si>
    <t>Yield</t>
  </si>
  <si>
    <t>Студент Трашко М.Д.</t>
  </si>
  <si>
    <t>Урожай пшеницы</t>
  </si>
  <si>
    <t>Количество удобрения</t>
  </si>
  <si>
    <t>27,1&gt;2.6 =&gt;Ho отвергается</t>
  </si>
  <si>
    <t>Нулевая гипотеза отвергается, количество удобрения влияет на урожайность</t>
  </si>
  <si>
    <t>Удобрение описывает на 73% варьирование урожайности</t>
  </si>
  <si>
    <t>Полевой, 40</t>
  </si>
  <si>
    <t>Урожайность пшеницы, ц/га, количественная</t>
  </si>
  <si>
    <t>Доза гербицида и удобрения, г/га и кг д.в./га, количественные</t>
  </si>
  <si>
    <t>Вариант 12</t>
  </si>
  <si>
    <t>Но</t>
  </si>
  <si>
    <t>data:  Yield by Herbizide</t>
  </si>
  <si>
    <t>Bartlett's K-squared = 1.4067, df = 3, p-value = 0.704</t>
  </si>
  <si>
    <t>Bartlett test of homogeneity of variances</t>
  </si>
  <si>
    <t>data:  Yield by Fertilize</t>
  </si>
  <si>
    <t>Bartlett's K-squared = 1.5974, df = 4, p-value = 0.8093</t>
  </si>
  <si>
    <t>Можно, так как дисперсии однородны</t>
  </si>
  <si>
    <t>В таких случаях применяются различные нелинейные преобразования исходных значений, например, извлечение квадратного корня или логарифмирование. Можно провести также непараметрический дисперсионный анализ.</t>
  </si>
  <si>
    <t>Количество гербицида</t>
  </si>
  <si>
    <t>Н1</t>
  </si>
  <si>
    <t>Средний урожай пшеницы (ц/га) для контроля равен среднему урожаю пшеницы при внесении гербицида 10г/га,
равен среднему урожаю пшеницы при внесении гербицида 20г/га, равен среднему урожаю пшеницы при внесении гербицида 30г/га и равен генеральному среднему</t>
  </si>
  <si>
    <t>Хотя бы один из средних урожаев пшеницы для какой-либо дозы удобрения достоверно отличается от других средних и общего среднего</t>
  </si>
  <si>
    <t>отвергается</t>
  </si>
  <si>
    <t>Хотя бы один из средних урожаев пшеницы для какой-либо дозы гербицида достоверно отличается от других средних и общего среднего</t>
  </si>
  <si>
    <t>Средний урожай пшеницы (ц/га) для контроля равен среднему урожаю пшеницы без удобрений, равен среднему урожаю пшеницы при внесении гербицида 30 кг д.в./га, равен среднему урожаю пшеницы при внесении гербицида 60 кг д.в./га, равен среднему урожаю пшеницы при внесении гербицида 90 кг д.в./га, равен среднему урожаю пшеницы при внесении гербицида 120 кг д.в./га и равен генеральному среднему</t>
  </si>
  <si>
    <t>Отвергается</t>
  </si>
  <si>
    <t>Analysis of Variance Table</t>
  </si>
  <si>
    <t>Response: Yield</t>
  </si>
  <si>
    <t xml:space="preserve">          Df Sum Sq Mean Sq F value    Pr(&gt;F)    </t>
  </si>
  <si>
    <t>Herbizide  3  36.20  12.067  12.639 1.291e-05 ***</t>
  </si>
  <si>
    <t>Fertilize  4 206.85  51.712  54.167 8.450e-14 ***</t>
  </si>
  <si>
    <t xml:space="preserve">Residuals 32  30.55   0.955                      </t>
  </si>
  <si>
    <t>---</t>
  </si>
  <si>
    <t>Signif. codes:  0 ‘***’ 0.001 ‘**’ 0.01 ‘*’ 0.05 ‘.’ 0.1 ‘ ’ 1</t>
  </si>
  <si>
    <t>Количество удобрения влияет на урожай пшеницы гораздо больше, чем количество гербицида</t>
  </si>
  <si>
    <t>Первый фактор - доза гербицида, градации: 0, 10, 20, 30 г/га. Активный.</t>
  </si>
  <si>
    <t>Второй фактор - количество удобрения, градации: 0, 30, 60, 90 и 120 кг д.в./га</t>
  </si>
  <si>
    <t>Дисперсионный однофакторный и двухфакторный, так как он позволяет сравнивать влияние нескольких факторов.</t>
  </si>
  <si>
    <t>Среднее значение урожайности при внесении определенной дозы удобрения.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</si>
</sst>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00"/>
    <numFmt numFmtId="167" formatCode="0.00000"/>
    <numFmt numFmtId="168" formatCode="0.0000"/>
  </numFmts>
  <fonts count="25" x14ac:knownFonts="1">
    <font>
      <sz val="10"/>
      <name val="Arial Cyr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FF"/>
      <name val="Lucida Console"/>
      <family val="3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Arial Cyr"/>
      <charset val="204"/>
    </font>
    <font>
      <b/>
      <sz val="10"/>
      <name val="Arial Cyr"/>
      <family val="2"/>
      <charset val="204"/>
    </font>
    <font>
      <i/>
      <sz val="10"/>
      <color rgb="FFFF0000"/>
      <name val="Arial Cyr"/>
      <charset val="204"/>
    </font>
    <font>
      <sz val="12"/>
      <name val="Arial Cyr"/>
      <charset val="204"/>
    </font>
    <font>
      <sz val="10"/>
      <color rgb="FF000000"/>
      <name val="Lucida Console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0" fillId="0" borderId="1" xfId="0" applyBorder="1" applyAlignment="1">
      <alignment vertical="top" wrapText="1"/>
    </xf>
    <xf numFmtId="0" fontId="5" fillId="0" borderId="4" xfId="0" applyFont="1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 wrapText="1"/>
    </xf>
    <xf numFmtId="1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8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0" fillId="0" borderId="0" xfId="0" applyFont="1" applyAlignment="1">
      <alignment horizontal="justify" vertical="center"/>
    </xf>
    <xf numFmtId="0" fontId="5" fillId="0" borderId="0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1" fillId="2" borderId="0" xfId="0" applyFont="1" applyFill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center"/>
    </xf>
    <xf numFmtId="0" fontId="12" fillId="0" borderId="0" xfId="2" applyNumberFormat="1" applyFont="1" applyFill="1" applyBorder="1" applyAlignment="1"/>
    <xf numFmtId="1" fontId="5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vertical="center"/>
    </xf>
    <xf numFmtId="1" fontId="0" fillId="0" borderId="0" xfId="0" applyNumberFormat="1" applyFill="1" applyBorder="1"/>
    <xf numFmtId="0" fontId="5" fillId="0" borderId="0" xfId="2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4" fillId="0" borderId="0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16" fillId="0" borderId="1" xfId="1" applyNumberFormat="1" applyFont="1" applyBorder="1" applyAlignment="1">
      <alignment horizontal="center" vertical="center"/>
    </xf>
    <xf numFmtId="1" fontId="16" fillId="0" borderId="1" xfId="1" applyNumberFormat="1" applyFont="1" applyBorder="1" applyAlignment="1">
      <alignment horizontal="center" vertical="center"/>
    </xf>
    <xf numFmtId="2" fontId="16" fillId="0" borderId="1" xfId="1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/>
    </xf>
    <xf numFmtId="0" fontId="9" fillId="0" borderId="0" xfId="0" applyFont="1" applyBorder="1"/>
    <xf numFmtId="0" fontId="0" fillId="0" borderId="0" xfId="0" applyBorder="1" applyAlignment="1">
      <alignment horizontal="center" vertical="top" wrapText="1"/>
    </xf>
    <xf numFmtId="165" fontId="16" fillId="0" borderId="0" xfId="1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16" fillId="0" borderId="0" xfId="0" applyFont="1" applyFill="1"/>
    <xf numFmtId="0" fontId="20" fillId="0" borderId="0" xfId="0" applyFont="1" applyFill="1"/>
    <xf numFmtId="0" fontId="21" fillId="0" borderId="0" xfId="0" applyFont="1" applyFill="1"/>
    <xf numFmtId="2" fontId="20" fillId="0" borderId="0" xfId="0" applyNumberFormat="1" applyFont="1" applyFill="1"/>
    <xf numFmtId="2" fontId="0" fillId="0" borderId="0" xfId="0" applyNumberFormat="1" applyFill="1"/>
    <xf numFmtId="2" fontId="20" fillId="0" borderId="0" xfId="0" applyNumberFormat="1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20" fillId="4" borderId="1" xfId="0" applyNumberFormat="1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/>
    </xf>
    <xf numFmtId="0" fontId="20" fillId="0" borderId="0" xfId="0" applyFont="1" applyFill="1" applyBorder="1"/>
    <xf numFmtId="164" fontId="20" fillId="4" borderId="1" xfId="0" applyNumberFormat="1" applyFont="1" applyFill="1" applyBorder="1"/>
    <xf numFmtId="164" fontId="0" fillId="4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/>
    <xf numFmtId="164" fontId="0" fillId="4" borderId="18" xfId="0" applyNumberFormat="1" applyFill="1" applyBorder="1"/>
    <xf numFmtId="0" fontId="0" fillId="0" borderId="1" xfId="0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0" fontId="22" fillId="0" borderId="0" xfId="0" applyFont="1"/>
    <xf numFmtId="0" fontId="0" fillId="0" borderId="0" xfId="0" applyFont="1"/>
    <xf numFmtId="0" fontId="17" fillId="0" borderId="0" xfId="0" applyFont="1" applyFill="1"/>
    <xf numFmtId="2" fontId="20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Alignment="1"/>
    <xf numFmtId="165" fontId="0" fillId="4" borderId="1" xfId="0" applyNumberFormat="1" applyFill="1" applyBorder="1"/>
    <xf numFmtId="0" fontId="5" fillId="0" borderId="0" xfId="0" applyFont="1" applyBorder="1" applyAlignment="1">
      <alignment horizontal="left" vertical="top"/>
    </xf>
    <xf numFmtId="165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8" fontId="20" fillId="4" borderId="1" xfId="0" applyNumberFormat="1" applyFont="1" applyFill="1" applyBorder="1"/>
    <xf numFmtId="1" fontId="0" fillId="0" borderId="0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20" fillId="5" borderId="1" xfId="0" applyNumberFormat="1" applyFont="1" applyFill="1" applyBorder="1"/>
    <xf numFmtId="0" fontId="0" fillId="4" borderId="0" xfId="0" applyFill="1"/>
    <xf numFmtId="0" fontId="23" fillId="0" borderId="0" xfId="0" applyFont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/>
    <xf numFmtId="164" fontId="0" fillId="4" borderId="1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5" fillId="4" borderId="0" xfId="2" applyNumberFormat="1" applyFont="1" applyFill="1" applyBorder="1" applyAlignment="1"/>
    <xf numFmtId="1" fontId="5" fillId="4" borderId="0" xfId="2" applyNumberFormat="1" applyFont="1" applyFill="1" applyBorder="1" applyAlignment="1">
      <alignment horizontal="center"/>
    </xf>
    <xf numFmtId="1" fontId="0" fillId="4" borderId="0" xfId="0" applyNumberFormat="1" applyFill="1" applyBorder="1"/>
    <xf numFmtId="0" fontId="23" fillId="4" borderId="0" xfId="0" applyFont="1" applyFill="1"/>
    <xf numFmtId="9" fontId="0" fillId="4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 vertical="center"/>
    </xf>
    <xf numFmtId="0" fontId="20" fillId="0" borderId="0" xfId="0" applyFont="1"/>
    <xf numFmtId="164" fontId="0" fillId="6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6" borderId="1" xfId="0" applyNumberFormat="1" applyFill="1" applyBorder="1"/>
    <xf numFmtId="0" fontId="0" fillId="4" borderId="4" xfId="0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3_R_101" xfId="1"/>
    <cellStyle name="Обычный_Лист2" xfId="2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122</xdr:row>
      <xdr:rowOff>30480</xdr:rowOff>
    </xdr:from>
    <xdr:to>
      <xdr:col>6</xdr:col>
      <xdr:colOff>411480</xdr:colOff>
      <xdr:row>125</xdr:row>
      <xdr:rowOff>3810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4798"/>
        <a:stretch>
          <a:fillRect/>
        </a:stretch>
      </xdr:blipFill>
      <xdr:spPr bwMode="auto">
        <a:xfrm>
          <a:off x="3025140" y="17952720"/>
          <a:ext cx="1089660" cy="476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57149</xdr:colOff>
      <xdr:row>20</xdr:row>
      <xdr:rowOff>152401</xdr:rowOff>
    </xdr:from>
    <xdr:to>
      <xdr:col>24</xdr:col>
      <xdr:colOff>306356</xdr:colOff>
      <xdr:row>42</xdr:row>
      <xdr:rowOff>190500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49" y="4333876"/>
          <a:ext cx="5564157" cy="44672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54</xdr:row>
      <xdr:rowOff>19050</xdr:rowOff>
    </xdr:from>
    <xdr:to>
      <xdr:col>8</xdr:col>
      <xdr:colOff>353104</xdr:colOff>
      <xdr:row>73</xdr:row>
      <xdr:rowOff>66675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6" y="11001375"/>
          <a:ext cx="5048928" cy="3152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35" sqref="F35"/>
    </sheetView>
  </sheetViews>
  <sheetFormatPr defaultColWidth="8.85546875" defaultRowHeight="12.75" x14ac:dyDescent="0.2"/>
  <cols>
    <col min="1" max="1" width="8.85546875" style="32"/>
    <col min="2" max="2" width="9.140625" style="32" bestFit="1" customWidth="1"/>
    <col min="3" max="3" width="11" style="32" bestFit="1" customWidth="1"/>
    <col min="4" max="16384" width="8.85546875" style="32"/>
  </cols>
  <sheetData>
    <row r="1" spans="1:7" x14ac:dyDescent="0.2">
      <c r="A1" s="138" t="s">
        <v>139</v>
      </c>
      <c r="B1" s="139" t="s">
        <v>140</v>
      </c>
      <c r="C1" s="139" t="s">
        <v>141</v>
      </c>
    </row>
    <row r="2" spans="1:7" x14ac:dyDescent="0.2">
      <c r="A2" s="78">
        <v>0</v>
      </c>
      <c r="B2" s="65">
        <v>0</v>
      </c>
      <c r="C2" s="149">
        <v>10</v>
      </c>
      <c r="D2" s="82"/>
    </row>
    <row r="3" spans="1:7" x14ac:dyDescent="0.2">
      <c r="A3" s="78">
        <v>0</v>
      </c>
      <c r="B3" s="65">
        <v>0</v>
      </c>
      <c r="C3" s="149">
        <v>10</v>
      </c>
      <c r="D3" s="82"/>
    </row>
    <row r="4" spans="1:7" x14ac:dyDescent="0.2">
      <c r="A4" s="78">
        <v>10</v>
      </c>
      <c r="B4" s="65">
        <v>0</v>
      </c>
      <c r="C4" s="149">
        <v>11</v>
      </c>
      <c r="D4" s="82"/>
    </row>
    <row r="5" spans="1:7" x14ac:dyDescent="0.2">
      <c r="A5" s="78">
        <v>10</v>
      </c>
      <c r="B5" s="65">
        <v>0</v>
      </c>
      <c r="C5" s="149">
        <v>11</v>
      </c>
      <c r="D5" s="82"/>
      <c r="F5" s="31"/>
      <c r="G5" s="31"/>
    </row>
    <row r="6" spans="1:7" x14ac:dyDescent="0.2">
      <c r="A6" s="78">
        <v>20</v>
      </c>
      <c r="B6" s="65">
        <v>0</v>
      </c>
      <c r="C6" s="149">
        <v>8</v>
      </c>
      <c r="D6" s="82"/>
    </row>
    <row r="7" spans="1:7" x14ac:dyDescent="0.2">
      <c r="A7" s="78">
        <v>20</v>
      </c>
      <c r="B7" s="65">
        <v>0</v>
      </c>
      <c r="C7" s="149">
        <v>11</v>
      </c>
      <c r="D7" s="6"/>
    </row>
    <row r="8" spans="1:7" x14ac:dyDescent="0.2">
      <c r="A8" s="78">
        <v>30</v>
      </c>
      <c r="B8" s="65">
        <v>0</v>
      </c>
      <c r="C8" s="149">
        <v>12</v>
      </c>
      <c r="D8" s="6"/>
    </row>
    <row r="9" spans="1:7" x14ac:dyDescent="0.2">
      <c r="A9" s="78">
        <v>30</v>
      </c>
      <c r="B9" s="65">
        <v>0</v>
      </c>
      <c r="C9" s="149">
        <v>11</v>
      </c>
      <c r="D9" s="6"/>
    </row>
    <row r="10" spans="1:7" x14ac:dyDescent="0.2">
      <c r="A10" s="78">
        <v>0</v>
      </c>
      <c r="B10" s="79">
        <v>30</v>
      </c>
      <c r="C10" s="149">
        <v>11</v>
      </c>
      <c r="D10" s="6"/>
    </row>
    <row r="11" spans="1:7" x14ac:dyDescent="0.2">
      <c r="A11" s="78">
        <v>0</v>
      </c>
      <c r="B11" s="79">
        <v>30</v>
      </c>
      <c r="C11" s="149">
        <v>11</v>
      </c>
      <c r="D11" s="6"/>
    </row>
    <row r="12" spans="1:7" x14ac:dyDescent="0.2">
      <c r="A12" s="78">
        <v>10</v>
      </c>
      <c r="B12" s="79">
        <v>30</v>
      </c>
      <c r="C12" s="149">
        <v>13</v>
      </c>
      <c r="D12" s="6"/>
    </row>
    <row r="13" spans="1:7" x14ac:dyDescent="0.2">
      <c r="A13" s="78">
        <v>10</v>
      </c>
      <c r="B13" s="79">
        <v>30</v>
      </c>
      <c r="C13" s="149">
        <v>13</v>
      </c>
      <c r="D13" s="6"/>
    </row>
    <row r="14" spans="1:7" x14ac:dyDescent="0.2">
      <c r="A14" s="78">
        <v>20</v>
      </c>
      <c r="B14" s="79">
        <v>30</v>
      </c>
      <c r="C14" s="149">
        <v>14</v>
      </c>
      <c r="D14" s="6"/>
    </row>
    <row r="15" spans="1:7" x14ac:dyDescent="0.2">
      <c r="A15" s="78">
        <v>20</v>
      </c>
      <c r="B15" s="79">
        <v>30</v>
      </c>
      <c r="C15" s="149">
        <v>13</v>
      </c>
      <c r="D15" s="6"/>
    </row>
    <row r="16" spans="1:7" x14ac:dyDescent="0.2">
      <c r="A16" s="78">
        <v>30</v>
      </c>
      <c r="B16" s="79">
        <v>30</v>
      </c>
      <c r="C16" s="149">
        <v>13</v>
      </c>
      <c r="D16" s="6"/>
    </row>
    <row r="17" spans="1:4" x14ac:dyDescent="0.2">
      <c r="A17" s="78">
        <v>30</v>
      </c>
      <c r="B17" s="79">
        <v>30</v>
      </c>
      <c r="C17" s="149">
        <v>14</v>
      </c>
      <c r="D17" s="6"/>
    </row>
    <row r="18" spans="1:4" x14ac:dyDescent="0.2">
      <c r="A18" s="78">
        <v>0</v>
      </c>
      <c r="B18" s="79">
        <v>60</v>
      </c>
      <c r="C18" s="149">
        <v>13</v>
      </c>
      <c r="D18" s="82"/>
    </row>
    <row r="19" spans="1:4" x14ac:dyDescent="0.2">
      <c r="A19" s="78">
        <v>0</v>
      </c>
      <c r="B19" s="79">
        <v>60</v>
      </c>
      <c r="C19" s="149">
        <v>12</v>
      </c>
      <c r="D19" s="6"/>
    </row>
    <row r="20" spans="1:4" x14ac:dyDescent="0.2">
      <c r="A20" s="78">
        <v>10</v>
      </c>
      <c r="B20" s="79">
        <v>60</v>
      </c>
      <c r="C20" s="149">
        <v>15</v>
      </c>
      <c r="D20" s="6"/>
    </row>
    <row r="21" spans="1:4" x14ac:dyDescent="0.2">
      <c r="A21" s="78">
        <v>10</v>
      </c>
      <c r="B21" s="79">
        <v>60</v>
      </c>
      <c r="C21" s="149">
        <v>16</v>
      </c>
      <c r="D21" s="6"/>
    </row>
    <row r="22" spans="1:4" x14ac:dyDescent="0.2">
      <c r="A22" s="78">
        <v>20</v>
      </c>
      <c r="B22" s="79">
        <v>60</v>
      </c>
      <c r="C22" s="149">
        <v>15</v>
      </c>
      <c r="D22" s="6"/>
    </row>
    <row r="23" spans="1:4" x14ac:dyDescent="0.2">
      <c r="A23" s="78">
        <v>20</v>
      </c>
      <c r="B23" s="79">
        <v>60</v>
      </c>
      <c r="C23" s="149">
        <v>15</v>
      </c>
      <c r="D23" s="6"/>
    </row>
    <row r="24" spans="1:4" x14ac:dyDescent="0.2">
      <c r="A24" s="78">
        <v>30</v>
      </c>
      <c r="B24" s="79">
        <v>60</v>
      </c>
      <c r="C24" s="149">
        <v>15</v>
      </c>
      <c r="D24" s="6"/>
    </row>
    <row r="25" spans="1:4" x14ac:dyDescent="0.2">
      <c r="A25" s="78">
        <v>30</v>
      </c>
      <c r="B25" s="79">
        <v>60</v>
      </c>
      <c r="C25" s="149">
        <v>14</v>
      </c>
      <c r="D25" s="6"/>
    </row>
    <row r="26" spans="1:4" x14ac:dyDescent="0.2">
      <c r="A26" s="78">
        <v>0</v>
      </c>
      <c r="B26" s="79">
        <v>90</v>
      </c>
      <c r="C26" s="149">
        <v>15</v>
      </c>
      <c r="D26" s="82"/>
    </row>
    <row r="27" spans="1:4" x14ac:dyDescent="0.2">
      <c r="A27" s="78">
        <v>0</v>
      </c>
      <c r="B27" s="79">
        <v>90</v>
      </c>
      <c r="C27" s="149">
        <v>15</v>
      </c>
      <c r="D27" s="6"/>
    </row>
    <row r="28" spans="1:4" x14ac:dyDescent="0.2">
      <c r="A28" s="78">
        <v>10</v>
      </c>
      <c r="B28" s="79">
        <v>90</v>
      </c>
      <c r="C28" s="149">
        <v>14</v>
      </c>
      <c r="D28" s="6"/>
    </row>
    <row r="29" spans="1:4" x14ac:dyDescent="0.2">
      <c r="A29" s="78">
        <v>10</v>
      </c>
      <c r="B29" s="79">
        <v>90</v>
      </c>
      <c r="C29" s="149">
        <v>17</v>
      </c>
      <c r="D29" s="6"/>
    </row>
    <row r="30" spans="1:4" x14ac:dyDescent="0.2">
      <c r="A30" s="78">
        <v>20</v>
      </c>
      <c r="B30" s="79">
        <v>90</v>
      </c>
      <c r="C30" s="149">
        <v>17</v>
      </c>
      <c r="D30" s="6"/>
    </row>
    <row r="31" spans="1:4" x14ac:dyDescent="0.2">
      <c r="A31" s="78">
        <v>20</v>
      </c>
      <c r="B31" s="79">
        <v>90</v>
      </c>
      <c r="C31" s="149">
        <v>17</v>
      </c>
      <c r="D31" s="6"/>
    </row>
    <row r="32" spans="1:4" x14ac:dyDescent="0.2">
      <c r="A32" s="78">
        <v>30</v>
      </c>
      <c r="B32" s="79">
        <v>90</v>
      </c>
      <c r="C32" s="149">
        <v>18</v>
      </c>
      <c r="D32" s="6"/>
    </row>
    <row r="33" spans="1:4" x14ac:dyDescent="0.2">
      <c r="A33" s="78">
        <v>30</v>
      </c>
      <c r="B33" s="79">
        <v>90</v>
      </c>
      <c r="C33" s="149">
        <v>17</v>
      </c>
      <c r="D33" s="6"/>
    </row>
    <row r="34" spans="1:4" x14ac:dyDescent="0.2">
      <c r="A34" s="78">
        <v>0</v>
      </c>
      <c r="B34" s="79">
        <v>120</v>
      </c>
      <c r="C34" s="149">
        <v>13</v>
      </c>
      <c r="D34" s="82"/>
    </row>
    <row r="35" spans="1:4" x14ac:dyDescent="0.2">
      <c r="A35" s="78">
        <v>0</v>
      </c>
      <c r="B35" s="79">
        <v>120</v>
      </c>
      <c r="C35" s="149">
        <v>15</v>
      </c>
      <c r="D35" s="6"/>
    </row>
    <row r="36" spans="1:4" x14ac:dyDescent="0.2">
      <c r="A36" s="78">
        <v>10</v>
      </c>
      <c r="B36" s="79">
        <v>120</v>
      </c>
      <c r="C36" s="149">
        <v>18</v>
      </c>
      <c r="D36" s="6"/>
    </row>
    <row r="37" spans="1:4" x14ac:dyDescent="0.2">
      <c r="A37" s="78">
        <v>10</v>
      </c>
      <c r="B37" s="79">
        <v>120</v>
      </c>
      <c r="C37" s="149">
        <v>17</v>
      </c>
      <c r="D37" s="6"/>
    </row>
    <row r="38" spans="1:4" x14ac:dyDescent="0.2">
      <c r="A38" s="78">
        <v>20</v>
      </c>
      <c r="B38" s="79">
        <v>120</v>
      </c>
      <c r="C38" s="149">
        <v>17</v>
      </c>
      <c r="D38" s="6"/>
    </row>
    <row r="39" spans="1:4" x14ac:dyDescent="0.2">
      <c r="A39" s="78">
        <v>20</v>
      </c>
      <c r="B39" s="79">
        <v>120</v>
      </c>
      <c r="C39" s="149">
        <v>17</v>
      </c>
      <c r="D39" s="6"/>
    </row>
    <row r="40" spans="1:4" x14ac:dyDescent="0.2">
      <c r="A40" s="78">
        <v>30</v>
      </c>
      <c r="B40" s="79">
        <v>120</v>
      </c>
      <c r="C40" s="149">
        <v>18</v>
      </c>
      <c r="D40" s="6"/>
    </row>
    <row r="41" spans="1:4" ht="13.5" thickBot="1" x14ac:dyDescent="0.25">
      <c r="A41" s="80">
        <v>30</v>
      </c>
      <c r="B41" s="79">
        <v>120</v>
      </c>
      <c r="C41" s="150">
        <v>18</v>
      </c>
      <c r="D41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9" workbookViewId="0">
      <selection activeCell="B47" sqref="B47:L50"/>
    </sheetView>
  </sheetViews>
  <sheetFormatPr defaultRowHeight="12.75" x14ac:dyDescent="0.2"/>
  <sheetData>
    <row r="1" spans="1:12" x14ac:dyDescent="0.2">
      <c r="A1" s="7" t="s">
        <v>131</v>
      </c>
    </row>
    <row r="2" spans="1:12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4" spans="1:12" ht="13.35" customHeight="1" x14ac:dyDescent="0.2">
      <c r="A4" s="33">
        <v>1</v>
      </c>
      <c r="B4" s="128" t="s">
        <v>75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6" spans="1:12" x14ac:dyDescent="0.2">
      <c r="B6" s="154" t="s">
        <v>148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12" x14ac:dyDescent="0.2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1:12" x14ac:dyDescent="0.2"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9"/>
    </row>
    <row r="9" spans="1:12" x14ac:dyDescent="0.2">
      <c r="B9" s="160"/>
      <c r="C9" s="161"/>
      <c r="D9" s="161"/>
      <c r="E9" s="161"/>
      <c r="F9" s="161"/>
      <c r="G9" s="161"/>
      <c r="H9" s="161"/>
      <c r="I9" s="161"/>
      <c r="J9" s="161"/>
      <c r="K9" s="161"/>
      <c r="L9" s="162"/>
    </row>
    <row r="10" spans="1:12" x14ac:dyDescent="0.2">
      <c r="A10" s="1"/>
      <c r="B10" s="163"/>
      <c r="C10" s="163"/>
      <c r="D10" s="163"/>
      <c r="E10" s="163"/>
      <c r="F10" s="163"/>
      <c r="G10" s="163"/>
      <c r="H10" s="163"/>
      <c r="I10" s="163"/>
    </row>
    <row r="11" spans="1:12" x14ac:dyDescent="0.2">
      <c r="A11" s="33">
        <v>2</v>
      </c>
      <c r="B11" s="128" t="s">
        <v>17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12" x14ac:dyDescent="0.2"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2" x14ac:dyDescent="0.2">
      <c r="B13" s="154" t="s">
        <v>149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6"/>
    </row>
    <row r="14" spans="1:12" x14ac:dyDescent="0.2"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9"/>
    </row>
    <row r="15" spans="1:12" x14ac:dyDescent="0.2">
      <c r="B15" s="157"/>
      <c r="C15" s="158"/>
      <c r="D15" s="158"/>
      <c r="E15" s="158"/>
      <c r="F15" s="158"/>
      <c r="G15" s="158"/>
      <c r="H15" s="158"/>
      <c r="I15" s="158"/>
      <c r="J15" s="158"/>
      <c r="K15" s="158"/>
      <c r="L15" s="159"/>
    </row>
    <row r="16" spans="1:12" x14ac:dyDescent="0.2">
      <c r="B16" s="160"/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2" ht="13.35" customHeight="1" x14ac:dyDescent="0.2">
      <c r="A17">
        <v>3</v>
      </c>
      <c r="B17" s="128" t="s">
        <v>18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x14ac:dyDescent="0.2">
      <c r="B19" s="154" t="s">
        <v>150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6"/>
    </row>
    <row r="20" spans="1:12" x14ac:dyDescent="0.2"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9"/>
    </row>
    <row r="21" spans="1:12" x14ac:dyDescent="0.2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9"/>
    </row>
    <row r="22" spans="1:12" x14ac:dyDescent="0.2"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2"/>
    </row>
    <row r="24" spans="1:12" ht="13.35" customHeight="1" x14ac:dyDescent="0.2">
      <c r="A24">
        <v>4</v>
      </c>
      <c r="B24" s="128" t="s">
        <v>73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2" x14ac:dyDescent="0.2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2" x14ac:dyDescent="0.2">
      <c r="B26" s="154" t="s">
        <v>177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6"/>
    </row>
    <row r="27" spans="1:12" x14ac:dyDescent="0.2"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9"/>
    </row>
    <row r="28" spans="1:12" x14ac:dyDescent="0.2"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9"/>
    </row>
    <row r="29" spans="1:12" x14ac:dyDescent="0.2">
      <c r="B29" s="160"/>
      <c r="C29" s="161"/>
      <c r="D29" s="161"/>
      <c r="E29" s="161"/>
      <c r="F29" s="161"/>
      <c r="G29" s="161"/>
      <c r="H29" s="161"/>
      <c r="I29" s="161"/>
      <c r="J29" s="161"/>
      <c r="K29" s="161"/>
      <c r="L29" s="162"/>
    </row>
    <row r="31" spans="1:12" ht="13.35" customHeight="1" x14ac:dyDescent="0.2">
      <c r="A31">
        <v>5</v>
      </c>
      <c r="B31" s="128" t="s">
        <v>74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2" x14ac:dyDescent="0.2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4" x14ac:dyDescent="0.2">
      <c r="B33" s="154" t="s">
        <v>178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6"/>
    </row>
    <row r="34" spans="1:14" x14ac:dyDescent="0.2">
      <c r="B34" s="157"/>
      <c r="C34" s="158"/>
      <c r="D34" s="158"/>
      <c r="E34" s="158"/>
      <c r="F34" s="158"/>
      <c r="G34" s="158"/>
      <c r="H34" s="158"/>
      <c r="I34" s="158"/>
      <c r="J34" s="158"/>
      <c r="K34" s="158"/>
      <c r="L34" s="159"/>
    </row>
    <row r="35" spans="1:14" x14ac:dyDescent="0.2"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9"/>
    </row>
    <row r="36" spans="1:14" x14ac:dyDescent="0.2">
      <c r="B36" s="160"/>
      <c r="C36" s="161"/>
      <c r="D36" s="161"/>
      <c r="E36" s="161"/>
      <c r="F36" s="161"/>
      <c r="G36" s="161"/>
      <c r="H36" s="161"/>
      <c r="I36" s="161"/>
      <c r="J36" s="161"/>
      <c r="K36" s="161"/>
      <c r="L36" s="162"/>
    </row>
    <row r="38" spans="1:14" ht="13.35" customHeight="1" x14ac:dyDescent="0.2">
      <c r="A38">
        <v>6</v>
      </c>
      <c r="B38" s="128" t="s">
        <v>19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4" x14ac:dyDescent="0.2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4" x14ac:dyDescent="0.2">
      <c r="B40" s="204" t="s">
        <v>179</v>
      </c>
      <c r="C40" s="205"/>
      <c r="D40" s="205"/>
      <c r="E40" s="205"/>
      <c r="F40" s="205"/>
      <c r="G40" s="205"/>
      <c r="H40" s="205"/>
      <c r="I40" s="205"/>
      <c r="J40" s="205"/>
      <c r="K40" s="205"/>
      <c r="L40" s="206"/>
    </row>
    <row r="41" spans="1:14" x14ac:dyDescent="0.2">
      <c r="B41" s="207"/>
      <c r="C41" s="208"/>
      <c r="D41" s="208"/>
      <c r="E41" s="208"/>
      <c r="F41" s="208"/>
      <c r="G41" s="208"/>
      <c r="H41" s="208"/>
      <c r="I41" s="208"/>
      <c r="J41" s="208"/>
      <c r="K41" s="208"/>
      <c r="L41" s="209"/>
    </row>
    <row r="42" spans="1:14" x14ac:dyDescent="0.2">
      <c r="B42" s="207"/>
      <c r="C42" s="208"/>
      <c r="D42" s="208"/>
      <c r="E42" s="208"/>
      <c r="F42" s="208"/>
      <c r="G42" s="208"/>
      <c r="H42" s="208"/>
      <c r="I42" s="208"/>
      <c r="J42" s="208"/>
      <c r="K42" s="208"/>
      <c r="L42" s="209"/>
    </row>
    <row r="43" spans="1:14" x14ac:dyDescent="0.2">
      <c r="B43" s="210"/>
      <c r="C43" s="211"/>
      <c r="D43" s="211"/>
      <c r="E43" s="211"/>
      <c r="F43" s="211"/>
      <c r="G43" s="211"/>
      <c r="H43" s="211"/>
      <c r="I43" s="211"/>
      <c r="J43" s="211"/>
      <c r="K43" s="211"/>
      <c r="L43" s="212"/>
    </row>
    <row r="44" spans="1:14" x14ac:dyDescent="0.2">
      <c r="N44" t="s">
        <v>76</v>
      </c>
    </row>
    <row r="45" spans="1:14" ht="13.35" customHeight="1" x14ac:dyDescent="0.2">
      <c r="A45">
        <v>7</v>
      </c>
      <c r="B45" s="128" t="s">
        <v>77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N45" s="130">
        <v>10.5</v>
      </c>
    </row>
    <row r="46" spans="1:14" x14ac:dyDescent="0.2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N46" s="130">
        <v>12.8</v>
      </c>
    </row>
    <row r="47" spans="1:14" ht="15.6" customHeight="1" x14ac:dyDescent="0.2">
      <c r="B47" s="154" t="s">
        <v>180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6"/>
      <c r="N47" s="130">
        <v>14.4</v>
      </c>
    </row>
    <row r="48" spans="1:14" x14ac:dyDescent="0.2"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9"/>
      <c r="N48" s="130">
        <v>16.3</v>
      </c>
    </row>
    <row r="49" spans="1:14" x14ac:dyDescent="0.2"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9"/>
      <c r="N49" s="130">
        <v>16.600000000000001</v>
      </c>
    </row>
    <row r="50" spans="1:14" x14ac:dyDescent="0.2"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2"/>
    </row>
    <row r="51" spans="1:14" x14ac:dyDescent="0.2">
      <c r="A51" s="6"/>
      <c r="B51" s="6"/>
      <c r="C51" s="6"/>
    </row>
    <row r="52" spans="1:14" x14ac:dyDescent="0.2">
      <c r="A52" s="6"/>
      <c r="B52" s="6"/>
      <c r="C52" s="6"/>
    </row>
    <row r="53" spans="1:14" x14ac:dyDescent="0.2">
      <c r="A53" s="6"/>
      <c r="B53" s="6"/>
      <c r="C53" s="6"/>
    </row>
  </sheetData>
  <mergeCells count="11">
    <mergeCell ref="B6:L9"/>
    <mergeCell ref="B47:L50"/>
    <mergeCell ref="B40:L43"/>
    <mergeCell ref="B33:L36"/>
    <mergeCell ref="B26:L29"/>
    <mergeCell ref="B10:C10"/>
    <mergeCell ref="D10:E10"/>
    <mergeCell ref="F10:G10"/>
    <mergeCell ref="H10:I10"/>
    <mergeCell ref="B19:L22"/>
    <mergeCell ref="B13:L1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C1" workbookViewId="0">
      <selection activeCell="E6" sqref="E6:M10"/>
    </sheetView>
  </sheetViews>
  <sheetFormatPr defaultRowHeight="12.75" x14ac:dyDescent="0.2"/>
  <cols>
    <col min="1" max="1" width="10.5703125" customWidth="1"/>
    <col min="2" max="2" width="10.42578125" customWidth="1"/>
    <col min="3" max="3" width="10.140625" customWidth="1"/>
  </cols>
  <sheetData>
    <row r="1" spans="1:15" x14ac:dyDescent="0.2">
      <c r="A1" s="7" t="s">
        <v>131</v>
      </c>
    </row>
    <row r="2" spans="1:15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4" spans="1:15" x14ac:dyDescent="0.2">
      <c r="A4" s="35"/>
      <c r="B4" s="1"/>
      <c r="C4" s="1"/>
    </row>
    <row r="5" spans="1:15" x14ac:dyDescent="0.2">
      <c r="A5" s="78">
        <v>0</v>
      </c>
      <c r="B5" s="65" t="s">
        <v>78</v>
      </c>
      <c r="C5" s="149">
        <v>10</v>
      </c>
      <c r="E5" s="35" t="s">
        <v>40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</row>
    <row r="6" spans="1:15" x14ac:dyDescent="0.2">
      <c r="A6" s="78">
        <v>0</v>
      </c>
      <c r="B6" s="65" t="s">
        <v>78</v>
      </c>
      <c r="C6" s="149">
        <v>10</v>
      </c>
      <c r="E6" s="125" t="s">
        <v>78</v>
      </c>
      <c r="F6" s="149">
        <v>10</v>
      </c>
      <c r="G6" s="149">
        <v>10</v>
      </c>
      <c r="H6" s="149">
        <v>11</v>
      </c>
      <c r="I6" s="149">
        <v>11</v>
      </c>
      <c r="J6" s="149">
        <v>8</v>
      </c>
      <c r="K6" s="149">
        <v>11</v>
      </c>
      <c r="L6" s="149">
        <v>12</v>
      </c>
      <c r="M6" s="149">
        <v>11</v>
      </c>
    </row>
    <row r="7" spans="1:15" x14ac:dyDescent="0.2">
      <c r="A7" s="78">
        <v>10</v>
      </c>
      <c r="B7" s="65" t="s">
        <v>78</v>
      </c>
      <c r="C7" s="149">
        <v>11</v>
      </c>
      <c r="E7" s="131" t="s">
        <v>0</v>
      </c>
      <c r="F7" s="149">
        <v>11</v>
      </c>
      <c r="G7" s="149">
        <v>11</v>
      </c>
      <c r="H7" s="149">
        <v>13</v>
      </c>
      <c r="I7" s="149">
        <v>13</v>
      </c>
      <c r="J7" s="149">
        <v>14</v>
      </c>
      <c r="K7" s="149">
        <v>13</v>
      </c>
      <c r="L7" s="149">
        <v>13</v>
      </c>
      <c r="M7" s="149">
        <v>14</v>
      </c>
    </row>
    <row r="8" spans="1:15" x14ac:dyDescent="0.2">
      <c r="A8" s="78">
        <v>10</v>
      </c>
      <c r="B8" s="65" t="s">
        <v>78</v>
      </c>
      <c r="C8" s="149">
        <v>11</v>
      </c>
      <c r="E8" s="131" t="s">
        <v>136</v>
      </c>
      <c r="F8" s="149">
        <v>13</v>
      </c>
      <c r="G8" s="149">
        <v>12</v>
      </c>
      <c r="H8" s="149">
        <v>15</v>
      </c>
      <c r="I8" s="149">
        <v>16</v>
      </c>
      <c r="J8" s="149">
        <v>15</v>
      </c>
      <c r="K8" s="149">
        <v>15</v>
      </c>
      <c r="L8" s="149">
        <v>15</v>
      </c>
      <c r="M8" s="149">
        <v>14</v>
      </c>
    </row>
    <row r="9" spans="1:15" x14ac:dyDescent="0.2">
      <c r="A9" s="78">
        <v>20</v>
      </c>
      <c r="B9" s="65" t="s">
        <v>78</v>
      </c>
      <c r="C9" s="149">
        <v>8</v>
      </c>
      <c r="E9" s="131" t="s">
        <v>137</v>
      </c>
      <c r="F9" s="149">
        <v>15</v>
      </c>
      <c r="G9" s="149">
        <v>15</v>
      </c>
      <c r="H9" s="149">
        <v>14</v>
      </c>
      <c r="I9" s="149">
        <v>17</v>
      </c>
      <c r="J9" s="149">
        <v>17</v>
      </c>
      <c r="K9" s="149">
        <v>17</v>
      </c>
      <c r="L9" s="149">
        <v>18</v>
      </c>
      <c r="M9" s="149">
        <v>17</v>
      </c>
    </row>
    <row r="10" spans="1:15" ht="13.5" thickBot="1" x14ac:dyDescent="0.25">
      <c r="A10" s="78">
        <v>20</v>
      </c>
      <c r="B10" s="65" t="s">
        <v>78</v>
      </c>
      <c r="C10" s="149">
        <v>11</v>
      </c>
      <c r="E10" s="131" t="s">
        <v>138</v>
      </c>
      <c r="F10" s="149">
        <v>13</v>
      </c>
      <c r="G10" s="149">
        <v>15</v>
      </c>
      <c r="H10" s="149">
        <v>18</v>
      </c>
      <c r="I10" s="149">
        <v>17</v>
      </c>
      <c r="J10" s="149">
        <v>17</v>
      </c>
      <c r="K10" s="149">
        <v>17</v>
      </c>
      <c r="L10" s="149">
        <v>18</v>
      </c>
      <c r="M10" s="150">
        <v>18</v>
      </c>
    </row>
    <row r="11" spans="1:15" x14ac:dyDescent="0.2">
      <c r="A11" s="78">
        <v>30</v>
      </c>
      <c r="B11" s="65" t="s">
        <v>78</v>
      </c>
      <c r="C11" s="149">
        <v>12</v>
      </c>
    </row>
    <row r="12" spans="1:15" x14ac:dyDescent="0.2">
      <c r="A12" s="78">
        <v>30</v>
      </c>
      <c r="B12" s="65" t="s">
        <v>78</v>
      </c>
      <c r="C12" s="149">
        <v>11</v>
      </c>
    </row>
    <row r="13" spans="1:15" x14ac:dyDescent="0.2">
      <c r="A13" s="78">
        <v>0</v>
      </c>
      <c r="B13" s="79" t="s">
        <v>0</v>
      </c>
      <c r="C13" s="149">
        <v>11</v>
      </c>
      <c r="E13" s="112" t="s">
        <v>71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</row>
    <row r="14" spans="1:15" x14ac:dyDescent="0.2">
      <c r="A14" s="78">
        <v>0</v>
      </c>
      <c r="B14" s="79" t="s">
        <v>0</v>
      </c>
      <c r="C14" s="149">
        <v>11</v>
      </c>
      <c r="E14" s="132">
        <v>0</v>
      </c>
      <c r="F14" s="149">
        <v>10</v>
      </c>
      <c r="G14" s="149">
        <v>10</v>
      </c>
      <c r="H14" s="149">
        <v>11</v>
      </c>
      <c r="I14" s="149">
        <v>11</v>
      </c>
      <c r="J14" s="149">
        <v>13</v>
      </c>
      <c r="K14" s="149">
        <v>12</v>
      </c>
      <c r="L14" s="149">
        <v>15</v>
      </c>
      <c r="M14" s="149">
        <v>15</v>
      </c>
      <c r="N14" s="149">
        <v>13</v>
      </c>
      <c r="O14" s="149">
        <v>15</v>
      </c>
    </row>
    <row r="15" spans="1:15" x14ac:dyDescent="0.2">
      <c r="A15" s="78">
        <v>10</v>
      </c>
      <c r="B15" s="79" t="s">
        <v>0</v>
      </c>
      <c r="C15" s="149">
        <v>13</v>
      </c>
      <c r="E15" s="132">
        <v>10</v>
      </c>
      <c r="F15" s="149">
        <v>11</v>
      </c>
      <c r="G15" s="149">
        <v>11</v>
      </c>
      <c r="H15" s="149">
        <v>13</v>
      </c>
      <c r="I15" s="149">
        <v>13</v>
      </c>
      <c r="J15" s="149">
        <v>15</v>
      </c>
      <c r="K15" s="149">
        <v>16</v>
      </c>
      <c r="L15" s="149">
        <v>15</v>
      </c>
      <c r="M15" s="149">
        <v>14</v>
      </c>
      <c r="N15" s="149">
        <v>18</v>
      </c>
      <c r="O15" s="149">
        <v>17</v>
      </c>
    </row>
    <row r="16" spans="1:15" x14ac:dyDescent="0.2">
      <c r="A16" s="78">
        <v>10</v>
      </c>
      <c r="B16" s="79" t="s">
        <v>0</v>
      </c>
      <c r="C16" s="149">
        <v>13</v>
      </c>
      <c r="E16" s="132">
        <v>20</v>
      </c>
      <c r="F16" s="149">
        <v>8</v>
      </c>
      <c r="G16" s="149">
        <v>11</v>
      </c>
      <c r="H16" s="149">
        <v>14</v>
      </c>
      <c r="I16" s="149">
        <v>13</v>
      </c>
      <c r="J16" s="149">
        <v>15</v>
      </c>
      <c r="K16" s="149">
        <v>15</v>
      </c>
      <c r="L16" s="149">
        <v>17</v>
      </c>
      <c r="M16" s="149">
        <v>17</v>
      </c>
      <c r="N16" s="149">
        <v>17</v>
      </c>
      <c r="O16" s="149">
        <v>17</v>
      </c>
    </row>
    <row r="17" spans="1:15" ht="13.5" thickBot="1" x14ac:dyDescent="0.25">
      <c r="A17" s="78">
        <v>20</v>
      </c>
      <c r="B17" s="79" t="s">
        <v>0</v>
      </c>
      <c r="C17" s="149">
        <v>14</v>
      </c>
      <c r="E17" s="132">
        <v>30</v>
      </c>
      <c r="F17" s="149">
        <v>12</v>
      </c>
      <c r="G17" s="149">
        <v>11</v>
      </c>
      <c r="H17" s="149">
        <v>13</v>
      </c>
      <c r="I17" s="149">
        <v>14</v>
      </c>
      <c r="J17" s="149">
        <v>15</v>
      </c>
      <c r="K17" s="149">
        <v>14</v>
      </c>
      <c r="L17" s="149">
        <v>18</v>
      </c>
      <c r="M17" s="149">
        <v>17</v>
      </c>
      <c r="N17" s="149">
        <v>18</v>
      </c>
      <c r="O17" s="150">
        <v>18</v>
      </c>
    </row>
    <row r="18" spans="1:15" x14ac:dyDescent="0.2">
      <c r="A18" s="78">
        <v>20</v>
      </c>
      <c r="B18" s="79" t="s">
        <v>0</v>
      </c>
      <c r="C18" s="149">
        <v>13</v>
      </c>
    </row>
    <row r="19" spans="1:15" x14ac:dyDescent="0.2">
      <c r="A19" s="78">
        <v>30</v>
      </c>
      <c r="B19" s="79" t="s">
        <v>0</v>
      </c>
      <c r="C19" s="149">
        <v>13</v>
      </c>
      <c r="F19" s="6"/>
      <c r="G19" s="122"/>
    </row>
    <row r="20" spans="1:15" x14ac:dyDescent="0.2">
      <c r="A20" s="78">
        <v>30</v>
      </c>
      <c r="B20" s="79" t="s">
        <v>0</v>
      </c>
      <c r="C20" s="149">
        <v>14</v>
      </c>
      <c r="F20" s="6"/>
      <c r="G20" s="122"/>
    </row>
    <row r="21" spans="1:15" x14ac:dyDescent="0.2">
      <c r="A21" s="78">
        <v>0</v>
      </c>
      <c r="B21" s="79" t="s">
        <v>136</v>
      </c>
      <c r="C21" s="149">
        <v>13</v>
      </c>
      <c r="F21" s="6"/>
      <c r="G21" s="122"/>
    </row>
    <row r="22" spans="1:15" x14ac:dyDescent="0.2">
      <c r="A22" s="78">
        <v>0</v>
      </c>
      <c r="B22" s="79" t="s">
        <v>136</v>
      </c>
      <c r="C22" s="149">
        <v>12</v>
      </c>
      <c r="F22" s="6"/>
      <c r="G22" s="122"/>
    </row>
    <row r="23" spans="1:15" x14ac:dyDescent="0.2">
      <c r="A23" s="78">
        <v>10</v>
      </c>
      <c r="B23" s="79" t="s">
        <v>136</v>
      </c>
      <c r="C23" s="149">
        <v>15</v>
      </c>
      <c r="E23" s="3"/>
      <c r="F23" s="6"/>
      <c r="G23" s="122"/>
      <c r="H23" s="3"/>
      <c r="I23" s="3"/>
    </row>
    <row r="24" spans="1:15" x14ac:dyDescent="0.2">
      <c r="A24" s="78">
        <v>10</v>
      </c>
      <c r="B24" s="79" t="s">
        <v>136</v>
      </c>
      <c r="C24" s="149">
        <v>16</v>
      </c>
      <c r="E24" s="3"/>
      <c r="F24" s="6"/>
      <c r="G24" s="122"/>
      <c r="H24" s="3"/>
      <c r="I24" s="3"/>
    </row>
    <row r="25" spans="1:15" x14ac:dyDescent="0.2">
      <c r="A25" s="78">
        <v>20</v>
      </c>
      <c r="B25" s="79" t="s">
        <v>136</v>
      </c>
      <c r="C25" s="149">
        <v>15</v>
      </c>
      <c r="E25" s="3"/>
      <c r="F25" s="6"/>
      <c r="G25" s="122"/>
      <c r="H25" s="3"/>
      <c r="I25" s="3"/>
    </row>
    <row r="26" spans="1:15" x14ac:dyDescent="0.2">
      <c r="A26" s="78">
        <v>20</v>
      </c>
      <c r="B26" s="79" t="s">
        <v>136</v>
      </c>
      <c r="C26" s="149">
        <v>15</v>
      </c>
      <c r="E26" s="3"/>
      <c r="F26" s="6"/>
      <c r="G26" s="122"/>
      <c r="H26" s="3"/>
      <c r="I26" s="3"/>
    </row>
    <row r="27" spans="1:15" x14ac:dyDescent="0.2">
      <c r="A27" s="78">
        <v>30</v>
      </c>
      <c r="B27" s="79" t="s">
        <v>136</v>
      </c>
      <c r="C27" s="149">
        <v>15</v>
      </c>
      <c r="E27" s="3"/>
      <c r="F27" s="6"/>
      <c r="G27" s="122"/>
      <c r="H27" s="3"/>
      <c r="I27" s="3"/>
    </row>
    <row r="28" spans="1:15" x14ac:dyDescent="0.2">
      <c r="A28" s="78">
        <v>30</v>
      </c>
      <c r="B28" s="79" t="s">
        <v>136</v>
      </c>
      <c r="C28" s="149">
        <v>14</v>
      </c>
      <c r="E28" s="3"/>
      <c r="F28" s="6"/>
      <c r="G28" s="122"/>
      <c r="H28" s="3"/>
      <c r="I28" s="3"/>
    </row>
    <row r="29" spans="1:15" x14ac:dyDescent="0.2">
      <c r="A29" s="78">
        <v>0</v>
      </c>
      <c r="B29" s="79" t="s">
        <v>137</v>
      </c>
      <c r="C29" s="149">
        <v>15</v>
      </c>
      <c r="E29" s="3"/>
      <c r="F29" s="6"/>
      <c r="G29" s="122"/>
      <c r="H29" s="3"/>
      <c r="I29" s="3"/>
    </row>
    <row r="30" spans="1:15" x14ac:dyDescent="0.2">
      <c r="A30" s="78">
        <v>0</v>
      </c>
      <c r="B30" s="79" t="s">
        <v>137</v>
      </c>
      <c r="C30" s="149">
        <v>15</v>
      </c>
      <c r="E30" s="3"/>
      <c r="F30" s="6"/>
      <c r="G30" s="122"/>
      <c r="H30" s="3"/>
      <c r="I30" s="3"/>
    </row>
    <row r="31" spans="1:15" x14ac:dyDescent="0.2">
      <c r="A31" s="78">
        <v>10</v>
      </c>
      <c r="B31" s="79" t="s">
        <v>137</v>
      </c>
      <c r="C31" s="149">
        <v>14</v>
      </c>
      <c r="E31" s="3"/>
      <c r="F31" s="6"/>
      <c r="G31" s="122"/>
      <c r="H31" s="3"/>
      <c r="I31" s="3"/>
    </row>
    <row r="32" spans="1:15" x14ac:dyDescent="0.2">
      <c r="A32" s="78">
        <v>10</v>
      </c>
      <c r="B32" s="79" t="s">
        <v>137</v>
      </c>
      <c r="C32" s="149">
        <v>17</v>
      </c>
      <c r="E32" s="3"/>
      <c r="F32" s="6"/>
      <c r="G32" s="122"/>
      <c r="H32" s="3"/>
      <c r="I32" s="3"/>
    </row>
    <row r="33" spans="1:9" x14ac:dyDescent="0.2">
      <c r="A33" s="78">
        <v>20</v>
      </c>
      <c r="B33" s="79" t="s">
        <v>137</v>
      </c>
      <c r="C33" s="149">
        <v>17</v>
      </c>
      <c r="E33" s="3"/>
      <c r="F33" s="6"/>
      <c r="G33" s="122"/>
      <c r="H33" s="3"/>
      <c r="I33" s="3"/>
    </row>
    <row r="34" spans="1:9" x14ac:dyDescent="0.2">
      <c r="A34" s="78">
        <v>20</v>
      </c>
      <c r="B34" s="79" t="s">
        <v>137</v>
      </c>
      <c r="C34" s="149">
        <v>17</v>
      </c>
      <c r="E34" s="3"/>
      <c r="F34" s="6"/>
      <c r="G34" s="122"/>
      <c r="H34" s="3"/>
      <c r="I34" s="3"/>
    </row>
    <row r="35" spans="1:9" x14ac:dyDescent="0.2">
      <c r="A35" s="78">
        <v>30</v>
      </c>
      <c r="B35" s="79" t="s">
        <v>137</v>
      </c>
      <c r="C35" s="149">
        <v>18</v>
      </c>
      <c r="E35" s="3"/>
      <c r="F35" s="6"/>
      <c r="G35" s="122"/>
      <c r="H35" s="3"/>
      <c r="I35" s="3"/>
    </row>
    <row r="36" spans="1:9" x14ac:dyDescent="0.2">
      <c r="A36" s="78">
        <v>30</v>
      </c>
      <c r="B36" s="79" t="s">
        <v>137</v>
      </c>
      <c r="C36" s="149">
        <v>17</v>
      </c>
      <c r="E36" s="3"/>
      <c r="F36" s="6"/>
      <c r="G36" s="122"/>
      <c r="H36" s="3"/>
      <c r="I36" s="3"/>
    </row>
    <row r="37" spans="1:9" x14ac:dyDescent="0.2">
      <c r="A37" s="78">
        <v>0</v>
      </c>
      <c r="B37" s="79" t="s">
        <v>138</v>
      </c>
      <c r="C37" s="149">
        <v>13</v>
      </c>
      <c r="E37" s="3"/>
      <c r="F37" s="6"/>
      <c r="G37" s="122"/>
      <c r="H37" s="3"/>
      <c r="I37" s="3"/>
    </row>
    <row r="38" spans="1:9" x14ac:dyDescent="0.2">
      <c r="A38" s="78">
        <v>0</v>
      </c>
      <c r="B38" s="79" t="s">
        <v>138</v>
      </c>
      <c r="C38" s="149">
        <v>15</v>
      </c>
      <c r="E38" s="3"/>
      <c r="F38" s="6"/>
      <c r="G38" s="122"/>
      <c r="H38" s="3"/>
      <c r="I38" s="3"/>
    </row>
    <row r="39" spans="1:9" x14ac:dyDescent="0.2">
      <c r="A39" s="78">
        <v>10</v>
      </c>
      <c r="B39" s="79" t="s">
        <v>138</v>
      </c>
      <c r="C39" s="149">
        <v>18</v>
      </c>
      <c r="E39" s="3"/>
      <c r="F39" s="6"/>
      <c r="G39" s="122"/>
      <c r="H39" s="3"/>
      <c r="I39" s="3"/>
    </row>
    <row r="40" spans="1:9" x14ac:dyDescent="0.2">
      <c r="A40" s="78">
        <v>10</v>
      </c>
      <c r="B40" s="79" t="s">
        <v>138</v>
      </c>
      <c r="C40" s="149">
        <v>17</v>
      </c>
      <c r="E40" s="3"/>
      <c r="F40" s="6"/>
      <c r="G40" s="122"/>
      <c r="H40" s="3"/>
      <c r="I40" s="3"/>
    </row>
    <row r="41" spans="1:9" x14ac:dyDescent="0.2">
      <c r="A41" s="78">
        <v>20</v>
      </c>
      <c r="B41" s="79" t="s">
        <v>138</v>
      </c>
      <c r="C41" s="149">
        <v>17</v>
      </c>
      <c r="E41" s="3"/>
      <c r="F41" s="6"/>
      <c r="G41" s="122"/>
      <c r="H41" s="3"/>
      <c r="I41" s="3"/>
    </row>
    <row r="42" spans="1:9" x14ac:dyDescent="0.2">
      <c r="A42" s="78">
        <v>20</v>
      </c>
      <c r="B42" s="79" t="s">
        <v>138</v>
      </c>
      <c r="C42" s="149">
        <v>17</v>
      </c>
      <c r="E42" s="3"/>
      <c r="F42" s="6"/>
      <c r="G42" s="122"/>
      <c r="H42" s="3"/>
      <c r="I42" s="3"/>
    </row>
    <row r="43" spans="1:9" x14ac:dyDescent="0.2">
      <c r="A43" s="78">
        <v>30</v>
      </c>
      <c r="B43" s="79" t="s">
        <v>138</v>
      </c>
      <c r="C43" s="149">
        <v>18</v>
      </c>
      <c r="E43" s="3"/>
      <c r="F43" s="6"/>
      <c r="G43" s="122"/>
      <c r="H43" s="3"/>
      <c r="I43" s="3"/>
    </row>
    <row r="44" spans="1:9" ht="13.5" thickBot="1" x14ac:dyDescent="0.25">
      <c r="A44" s="80">
        <v>30</v>
      </c>
      <c r="B44" s="81" t="s">
        <v>138</v>
      </c>
      <c r="C44" s="150">
        <v>18</v>
      </c>
      <c r="E44" s="3"/>
      <c r="F44" s="6"/>
      <c r="G44" s="122"/>
      <c r="H44" s="3"/>
      <c r="I44" s="3"/>
    </row>
    <row r="45" spans="1:9" x14ac:dyDescent="0.2">
      <c r="E45" s="3"/>
      <c r="F45" s="6"/>
      <c r="G45" s="122"/>
      <c r="H45" s="3"/>
      <c r="I45" s="3"/>
    </row>
    <row r="46" spans="1:9" x14ac:dyDescent="0.2">
      <c r="E46" s="3"/>
      <c r="F46" s="6"/>
      <c r="G46" s="122"/>
      <c r="H46" s="3"/>
      <c r="I46" s="3"/>
    </row>
    <row r="47" spans="1:9" x14ac:dyDescent="0.2">
      <c r="E47" s="3"/>
      <c r="F47" s="6"/>
      <c r="G47" s="122"/>
      <c r="H47" s="3"/>
      <c r="I47" s="3"/>
    </row>
    <row r="48" spans="1:9" x14ac:dyDescent="0.2">
      <c r="E48" s="3"/>
      <c r="F48" s="6"/>
      <c r="G48" s="122"/>
      <c r="H48" s="3"/>
      <c r="I48" s="3"/>
    </row>
    <row r="49" spans="5:9" x14ac:dyDescent="0.2">
      <c r="E49" s="3"/>
      <c r="F49" s="6"/>
      <c r="G49" s="122"/>
      <c r="H49" s="3"/>
      <c r="I49" s="3"/>
    </row>
    <row r="50" spans="5:9" x14ac:dyDescent="0.2">
      <c r="E50" s="3"/>
      <c r="F50" s="6"/>
      <c r="G50" s="122"/>
      <c r="H50" s="3"/>
      <c r="I50" s="3"/>
    </row>
    <row r="51" spans="5:9" x14ac:dyDescent="0.2">
      <c r="E51" s="3"/>
      <c r="F51" s="6"/>
      <c r="G51" s="122"/>
      <c r="H51" s="3"/>
      <c r="I51" s="3"/>
    </row>
    <row r="52" spans="5:9" x14ac:dyDescent="0.2">
      <c r="E52" s="3"/>
      <c r="F52" s="6"/>
      <c r="G52" s="122"/>
      <c r="H52" s="3"/>
      <c r="I52" s="3"/>
    </row>
    <row r="53" spans="5:9" x14ac:dyDescent="0.2">
      <c r="E53" s="3"/>
      <c r="F53" s="6"/>
      <c r="G53" s="122"/>
      <c r="H53" s="3"/>
      <c r="I53" s="3"/>
    </row>
    <row r="54" spans="5:9" x14ac:dyDescent="0.2">
      <c r="E54" s="3"/>
      <c r="F54" s="6"/>
      <c r="G54" s="122"/>
      <c r="H54" s="3"/>
      <c r="I54" s="3"/>
    </row>
  </sheetData>
  <sortState ref="F15:G54">
    <sortCondition ref="F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106" workbookViewId="0">
      <selection activeCell="M107" sqref="M107"/>
    </sheetView>
  </sheetViews>
  <sheetFormatPr defaultRowHeight="12.75" x14ac:dyDescent="0.2"/>
  <cols>
    <col min="2" max="2" width="10" customWidth="1"/>
    <col min="6" max="6" width="14.85546875" customWidth="1"/>
    <col min="14" max="14" width="9.85546875" customWidth="1"/>
  </cols>
  <sheetData>
    <row r="1" spans="1:14" x14ac:dyDescent="0.2">
      <c r="A1" s="7" t="s">
        <v>130</v>
      </c>
    </row>
    <row r="2" spans="1:14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3" spans="1:14" ht="15.75" x14ac:dyDescent="0.25">
      <c r="A3" s="83" t="s">
        <v>79</v>
      </c>
      <c r="B3" s="84"/>
      <c r="C3" s="2"/>
      <c r="D3" s="2"/>
      <c r="E3" s="2"/>
      <c r="F3" s="2"/>
      <c r="G3" s="2"/>
      <c r="H3" s="2"/>
      <c r="I3" s="85"/>
      <c r="J3" s="85"/>
      <c r="K3" s="85"/>
      <c r="L3" s="2"/>
      <c r="M3" s="14"/>
    </row>
    <row r="4" spans="1:14" ht="15.75" x14ac:dyDescent="0.25">
      <c r="A4" s="2"/>
      <c r="B4" s="84"/>
      <c r="C4" s="2"/>
      <c r="D4" s="2"/>
      <c r="E4" s="2"/>
      <c r="F4" s="2"/>
      <c r="G4" s="2"/>
      <c r="H4" s="2"/>
      <c r="I4" s="85"/>
      <c r="J4" s="85"/>
      <c r="K4" s="85"/>
      <c r="L4" s="2"/>
      <c r="M4" s="2"/>
    </row>
    <row r="5" spans="1:14" x14ac:dyDescent="0.2">
      <c r="B5" s="35" t="s">
        <v>40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 s="86"/>
      <c r="L5" s="8" t="s">
        <v>39</v>
      </c>
      <c r="M5" s="8" t="s">
        <v>134</v>
      </c>
      <c r="N5" s="164" t="s">
        <v>135</v>
      </c>
    </row>
    <row r="6" spans="1:14" x14ac:dyDescent="0.2">
      <c r="A6" s="63"/>
      <c r="B6" s="125" t="s">
        <v>78</v>
      </c>
      <c r="C6" s="149">
        <v>10</v>
      </c>
      <c r="D6" s="149">
        <v>10</v>
      </c>
      <c r="E6" s="149">
        <v>11</v>
      </c>
      <c r="F6" s="149">
        <v>11</v>
      </c>
      <c r="G6" s="149">
        <v>8</v>
      </c>
      <c r="H6" s="149">
        <v>11</v>
      </c>
      <c r="I6" s="149">
        <v>12</v>
      </c>
      <c r="J6" s="149">
        <v>11</v>
      </c>
      <c r="K6" s="86"/>
      <c r="L6" s="146">
        <f>AVERAGE(C6:J6)</f>
        <v>10.5</v>
      </c>
      <c r="M6" s="146">
        <f>_xlfn.VAR.S(C6:J6)</f>
        <v>1.4285714285714286</v>
      </c>
      <c r="N6" s="164"/>
    </row>
    <row r="7" spans="1:14" x14ac:dyDescent="0.2">
      <c r="A7" s="63"/>
      <c r="B7" s="142" t="s">
        <v>0</v>
      </c>
      <c r="C7" s="149">
        <v>11</v>
      </c>
      <c r="D7" s="149">
        <v>11</v>
      </c>
      <c r="E7" s="149">
        <v>13</v>
      </c>
      <c r="F7" s="149">
        <v>13</v>
      </c>
      <c r="G7" s="149">
        <v>14</v>
      </c>
      <c r="H7" s="149">
        <v>13</v>
      </c>
      <c r="I7" s="149">
        <v>13</v>
      </c>
      <c r="J7" s="149">
        <v>14</v>
      </c>
      <c r="K7" s="88"/>
      <c r="L7" s="146">
        <f t="shared" ref="L7:L10" si="0">AVERAGE(C7:J7)</f>
        <v>12.75</v>
      </c>
      <c r="M7" s="146">
        <f t="shared" ref="M7:M10" si="1">_xlfn.VAR.S(C7:J7)</f>
        <v>1.3571428571428572</v>
      </c>
      <c r="N7" s="147">
        <f>AVERAGE(M6:M10)</f>
        <v>1.907142857142857</v>
      </c>
    </row>
    <row r="8" spans="1:14" x14ac:dyDescent="0.2">
      <c r="A8" s="63"/>
      <c r="B8" s="142" t="s">
        <v>136</v>
      </c>
      <c r="C8" s="149">
        <v>13</v>
      </c>
      <c r="D8" s="149">
        <v>12</v>
      </c>
      <c r="E8" s="149">
        <v>15</v>
      </c>
      <c r="F8" s="149">
        <v>16</v>
      </c>
      <c r="G8" s="149">
        <v>15</v>
      </c>
      <c r="H8" s="149">
        <v>15</v>
      </c>
      <c r="I8" s="149">
        <v>15</v>
      </c>
      <c r="J8" s="149">
        <v>14</v>
      </c>
      <c r="K8" s="88"/>
      <c r="L8" s="146">
        <f t="shared" si="0"/>
        <v>14.375</v>
      </c>
      <c r="M8" s="146">
        <f t="shared" si="1"/>
        <v>1.6964285714285714</v>
      </c>
    </row>
    <row r="9" spans="1:14" x14ac:dyDescent="0.2">
      <c r="A9" s="63"/>
      <c r="B9" s="142" t="s">
        <v>137</v>
      </c>
      <c r="C9" s="149">
        <v>15</v>
      </c>
      <c r="D9" s="149">
        <v>15</v>
      </c>
      <c r="E9" s="149">
        <v>14</v>
      </c>
      <c r="F9" s="149">
        <v>17</v>
      </c>
      <c r="G9" s="149">
        <v>17</v>
      </c>
      <c r="H9" s="149">
        <v>17</v>
      </c>
      <c r="I9" s="149">
        <v>18</v>
      </c>
      <c r="J9" s="149">
        <v>17</v>
      </c>
      <c r="K9" s="88"/>
      <c r="L9" s="146">
        <f t="shared" si="0"/>
        <v>16.25</v>
      </c>
      <c r="M9" s="146">
        <f t="shared" si="1"/>
        <v>1.9285714285714286</v>
      </c>
    </row>
    <row r="10" spans="1:14" ht="13.5" thickBot="1" x14ac:dyDescent="0.25">
      <c r="A10" s="63"/>
      <c r="B10" s="142" t="s">
        <v>138</v>
      </c>
      <c r="C10" s="149">
        <v>13</v>
      </c>
      <c r="D10" s="149">
        <v>15</v>
      </c>
      <c r="E10" s="149">
        <v>18</v>
      </c>
      <c r="F10" s="149">
        <v>17</v>
      </c>
      <c r="G10" s="149">
        <v>17</v>
      </c>
      <c r="H10" s="149">
        <v>17</v>
      </c>
      <c r="I10" s="149">
        <v>18</v>
      </c>
      <c r="J10" s="150">
        <v>18</v>
      </c>
      <c r="K10" s="88"/>
      <c r="L10" s="146">
        <f t="shared" si="0"/>
        <v>16.625</v>
      </c>
      <c r="M10" s="146">
        <f t="shared" si="1"/>
        <v>3.125</v>
      </c>
    </row>
    <row r="11" spans="1:14" x14ac:dyDescent="0.2">
      <c r="K11" s="88"/>
      <c r="L11" s="89"/>
      <c r="M11" s="89"/>
    </row>
    <row r="12" spans="1:14" x14ac:dyDescent="0.2">
      <c r="K12" s="86"/>
    </row>
    <row r="13" spans="1:14" x14ac:dyDescent="0.2">
      <c r="A13">
        <v>1</v>
      </c>
      <c r="B13" t="s">
        <v>80</v>
      </c>
      <c r="E13" s="175" t="s">
        <v>143</v>
      </c>
      <c r="F13" s="176"/>
      <c r="G13" s="176"/>
      <c r="H13" s="176"/>
      <c r="I13" s="176"/>
      <c r="J13" s="176"/>
      <c r="K13" s="176"/>
      <c r="L13" s="177"/>
    </row>
    <row r="14" spans="1:14" x14ac:dyDescent="0.2">
      <c r="E14" s="178"/>
      <c r="F14" s="179"/>
      <c r="G14" s="179"/>
      <c r="H14" s="179"/>
      <c r="I14" s="179"/>
      <c r="J14" s="179"/>
      <c r="K14" s="179"/>
      <c r="L14" s="180"/>
    </row>
    <row r="15" spans="1:14" x14ac:dyDescent="0.2">
      <c r="I15" s="86"/>
      <c r="J15" s="86"/>
      <c r="K15" s="86"/>
    </row>
    <row r="16" spans="1:14" x14ac:dyDescent="0.2">
      <c r="A16">
        <v>2</v>
      </c>
      <c r="B16" t="s">
        <v>81</v>
      </c>
      <c r="E16" s="181" t="s">
        <v>144</v>
      </c>
      <c r="F16" s="181"/>
      <c r="G16" s="181"/>
      <c r="H16" s="181"/>
      <c r="I16" s="181"/>
      <c r="J16" s="181"/>
      <c r="K16" s="181"/>
      <c r="L16" s="181"/>
    </row>
    <row r="17" spans="1:12" x14ac:dyDescent="0.2">
      <c r="E17" s="181"/>
      <c r="F17" s="181"/>
      <c r="G17" s="181"/>
      <c r="H17" s="181"/>
      <c r="I17" s="181"/>
      <c r="J17" s="181"/>
      <c r="K17" s="181"/>
      <c r="L17" s="181"/>
    </row>
    <row r="18" spans="1:12" x14ac:dyDescent="0.2">
      <c r="B18" s="14"/>
      <c r="C18" s="14"/>
      <c r="D18" s="14"/>
      <c r="E18" s="14"/>
      <c r="F18" s="14"/>
      <c r="G18" s="14"/>
      <c r="H18" s="14"/>
      <c r="I18" s="90"/>
      <c r="J18" s="90"/>
      <c r="K18" s="86"/>
    </row>
    <row r="19" spans="1:12" x14ac:dyDescent="0.2">
      <c r="A19">
        <v>3</v>
      </c>
      <c r="B19" s="14" t="s">
        <v>82</v>
      </c>
      <c r="C19" s="14"/>
      <c r="D19" s="14"/>
      <c r="E19" s="14"/>
      <c r="F19" s="14"/>
      <c r="G19" s="14"/>
      <c r="H19" s="91">
        <v>1</v>
      </c>
      <c r="I19" s="90"/>
      <c r="J19" s="90"/>
      <c r="K19" s="86"/>
    </row>
    <row r="20" spans="1:12" x14ac:dyDescent="0.2">
      <c r="B20" s="14"/>
      <c r="C20" s="14"/>
      <c r="D20" s="14"/>
      <c r="E20" s="14"/>
      <c r="F20" s="14"/>
      <c r="G20" s="14"/>
      <c r="H20" s="14"/>
      <c r="I20" s="90"/>
      <c r="J20" s="90"/>
      <c r="K20" s="86"/>
    </row>
    <row r="21" spans="1:12" x14ac:dyDescent="0.2">
      <c r="A21">
        <v>4</v>
      </c>
      <c r="B21" s="14" t="s">
        <v>83</v>
      </c>
      <c r="C21" s="14"/>
      <c r="D21" s="14"/>
      <c r="E21" s="14"/>
      <c r="F21" s="92">
        <v>40</v>
      </c>
      <c r="G21" s="14"/>
      <c r="H21" s="14" t="s">
        <v>84</v>
      </c>
      <c r="I21" s="90"/>
      <c r="J21" s="90"/>
      <c r="K21" s="86" t="s">
        <v>85</v>
      </c>
    </row>
    <row r="22" spans="1:12" x14ac:dyDescent="0.2">
      <c r="B22" s="14"/>
      <c r="C22" s="14"/>
      <c r="D22" s="14"/>
      <c r="E22" s="14"/>
      <c r="F22" s="14"/>
      <c r="G22" s="14"/>
      <c r="H22" s="14"/>
      <c r="I22" s="93">
        <v>5</v>
      </c>
      <c r="J22" s="90"/>
      <c r="K22" s="86"/>
      <c r="L22" s="92">
        <v>8</v>
      </c>
    </row>
    <row r="23" spans="1:12" x14ac:dyDescent="0.2">
      <c r="B23" s="14" t="s">
        <v>86</v>
      </c>
      <c r="C23" s="14"/>
      <c r="D23" s="14"/>
      <c r="E23" s="14"/>
      <c r="F23" s="14"/>
      <c r="G23" s="92"/>
      <c r="H23" s="14"/>
      <c r="I23" s="90"/>
      <c r="J23" s="90"/>
      <c r="K23" s="86"/>
    </row>
    <row r="24" spans="1:12" x14ac:dyDescent="0.2">
      <c r="C24" s="14"/>
      <c r="D24" s="14"/>
      <c r="E24" s="14"/>
      <c r="F24" s="14"/>
      <c r="G24" s="14"/>
      <c r="H24" s="14"/>
      <c r="I24" s="90"/>
      <c r="J24" s="90"/>
      <c r="K24" s="86"/>
    </row>
    <row r="25" spans="1:12" x14ac:dyDescent="0.2">
      <c r="A25">
        <v>5</v>
      </c>
      <c r="B25" s="14" t="s">
        <v>87</v>
      </c>
      <c r="C25" s="14"/>
      <c r="D25" s="14"/>
      <c r="E25" s="14"/>
      <c r="F25" s="175" t="s">
        <v>88</v>
      </c>
      <c r="G25" s="176"/>
      <c r="H25" s="176"/>
      <c r="I25" s="176"/>
      <c r="J25" s="176"/>
      <c r="K25" s="176"/>
      <c r="L25" s="177"/>
    </row>
    <row r="26" spans="1:12" x14ac:dyDescent="0.2">
      <c r="B26" s="14" t="s">
        <v>89</v>
      </c>
      <c r="C26" s="14"/>
      <c r="D26" s="14"/>
      <c r="E26" s="14"/>
      <c r="F26" s="178"/>
      <c r="G26" s="179"/>
      <c r="H26" s="179"/>
      <c r="I26" s="179"/>
      <c r="J26" s="179"/>
      <c r="K26" s="179"/>
      <c r="L26" s="180"/>
    </row>
    <row r="27" spans="1:12" x14ac:dyDescent="0.2">
      <c r="B27" s="14"/>
      <c r="C27" s="14"/>
      <c r="D27" s="14"/>
      <c r="E27" s="14"/>
      <c r="F27" s="14"/>
      <c r="G27" s="14"/>
      <c r="H27" s="14"/>
      <c r="I27" s="90"/>
      <c r="J27" s="90"/>
      <c r="K27" s="86"/>
    </row>
    <row r="28" spans="1:12" ht="38.25" x14ac:dyDescent="0.2">
      <c r="C28" s="94" t="s">
        <v>90</v>
      </c>
      <c r="D28" s="95" t="s">
        <v>91</v>
      </c>
      <c r="E28" s="95" t="s">
        <v>11</v>
      </c>
      <c r="F28" s="95" t="s">
        <v>10</v>
      </c>
      <c r="G28" s="96" t="s">
        <v>5</v>
      </c>
      <c r="I28" s="86"/>
      <c r="J28" s="86"/>
      <c r="K28" s="86"/>
    </row>
    <row r="29" spans="1:12" x14ac:dyDescent="0.2">
      <c r="C29" s="8" t="s">
        <v>92</v>
      </c>
      <c r="D29" s="97" t="s">
        <v>93</v>
      </c>
      <c r="E29" s="92" t="s">
        <v>55</v>
      </c>
      <c r="F29" s="97" t="s">
        <v>60</v>
      </c>
      <c r="G29" s="182" t="s">
        <v>58</v>
      </c>
      <c r="I29" s="86"/>
      <c r="J29" s="86"/>
      <c r="K29" s="86"/>
    </row>
    <row r="30" spans="1:12" x14ac:dyDescent="0.2">
      <c r="C30" s="8" t="s">
        <v>94</v>
      </c>
      <c r="D30" s="97" t="s">
        <v>54</v>
      </c>
      <c r="E30" s="92" t="s">
        <v>57</v>
      </c>
      <c r="F30" s="97" t="s">
        <v>63</v>
      </c>
      <c r="G30" s="182"/>
      <c r="I30" s="86"/>
      <c r="J30" s="86"/>
      <c r="K30" s="86"/>
    </row>
    <row r="31" spans="1:12" x14ac:dyDescent="0.2">
      <c r="C31" s="8" t="s">
        <v>16</v>
      </c>
      <c r="D31" s="97" t="s">
        <v>64</v>
      </c>
      <c r="E31" s="92" t="s">
        <v>65</v>
      </c>
      <c r="F31" s="97" t="s">
        <v>61</v>
      </c>
      <c r="G31" s="182"/>
      <c r="I31" s="86"/>
      <c r="J31" s="86"/>
      <c r="K31" s="86"/>
    </row>
    <row r="32" spans="1:12" x14ac:dyDescent="0.2">
      <c r="B32" s="14"/>
      <c r="C32" s="14"/>
      <c r="D32" s="14"/>
      <c r="E32" s="14"/>
      <c r="F32" s="14"/>
      <c r="G32" s="14"/>
      <c r="H32" s="14"/>
      <c r="I32" s="90"/>
      <c r="J32" s="90"/>
      <c r="K32" s="86"/>
    </row>
    <row r="33" spans="1:13" x14ac:dyDescent="0.2">
      <c r="A33">
        <v>6</v>
      </c>
      <c r="B33" s="14" t="s">
        <v>95</v>
      </c>
      <c r="D33" s="14"/>
      <c r="E33" s="14"/>
      <c r="F33" s="14"/>
      <c r="G33" s="14"/>
      <c r="H33" s="14"/>
      <c r="I33" s="90"/>
      <c r="J33" s="90"/>
      <c r="K33" s="86"/>
    </row>
    <row r="34" spans="1:13" x14ac:dyDescent="0.2">
      <c r="B34" s="14"/>
      <c r="C34" s="14"/>
      <c r="D34" s="14"/>
      <c r="E34" s="14"/>
      <c r="F34" s="14"/>
      <c r="G34" s="14"/>
      <c r="H34" s="14"/>
      <c r="I34" s="90"/>
      <c r="J34" s="90"/>
      <c r="K34" s="86"/>
    </row>
    <row r="35" spans="1:13" x14ac:dyDescent="0.2">
      <c r="B35" s="87"/>
      <c r="C35" s="113"/>
      <c r="D35" s="86" t="s">
        <v>96</v>
      </c>
      <c r="E35" s="98"/>
      <c r="F35" s="14" t="s">
        <v>97</v>
      </c>
      <c r="G35" s="14"/>
      <c r="H35" s="14"/>
      <c r="I35" s="90"/>
      <c r="J35" s="90"/>
      <c r="K35" s="86"/>
    </row>
    <row r="36" spans="1:13" x14ac:dyDescent="0.2">
      <c r="B36" s="63">
        <v>1</v>
      </c>
      <c r="C36" s="125" t="s">
        <v>78</v>
      </c>
      <c r="D36" s="99">
        <v>10.5</v>
      </c>
      <c r="E36" s="90"/>
      <c r="F36" s="14"/>
      <c r="G36" s="14"/>
      <c r="H36" s="14"/>
      <c r="I36" s="90"/>
      <c r="J36" s="90"/>
      <c r="K36" s="86"/>
    </row>
    <row r="37" spans="1:13" x14ac:dyDescent="0.2">
      <c r="B37" s="63">
        <v>2</v>
      </c>
      <c r="C37" s="142" t="s">
        <v>0</v>
      </c>
      <c r="D37" s="99">
        <v>12.75</v>
      </c>
      <c r="F37" s="121">
        <f>AVERAGE(D36:D40)</f>
        <v>14.1</v>
      </c>
      <c r="G37" s="14"/>
      <c r="H37" s="90"/>
      <c r="I37" s="90"/>
      <c r="J37" s="90"/>
      <c r="K37" s="86"/>
    </row>
    <row r="38" spans="1:13" x14ac:dyDescent="0.2">
      <c r="B38" s="63">
        <v>3</v>
      </c>
      <c r="C38" s="142" t="s">
        <v>136</v>
      </c>
      <c r="D38" s="99">
        <v>14.375</v>
      </c>
      <c r="F38" s="90"/>
      <c r="G38" s="14"/>
      <c r="H38" s="90"/>
      <c r="I38" s="90"/>
      <c r="J38" s="90"/>
      <c r="K38" s="86"/>
    </row>
    <row r="39" spans="1:13" x14ac:dyDescent="0.2">
      <c r="B39" s="63">
        <v>4</v>
      </c>
      <c r="C39" s="142" t="s">
        <v>137</v>
      </c>
      <c r="D39" s="99">
        <v>16.25</v>
      </c>
      <c r="F39" s="90"/>
      <c r="G39" s="14"/>
      <c r="H39" s="90"/>
      <c r="I39" s="90"/>
      <c r="J39" s="90"/>
      <c r="K39" s="86"/>
    </row>
    <row r="40" spans="1:13" x14ac:dyDescent="0.2">
      <c r="B40" s="63">
        <v>5</v>
      </c>
      <c r="C40" s="142" t="s">
        <v>138</v>
      </c>
      <c r="D40" s="99">
        <v>16.625</v>
      </c>
      <c r="E40" s="90"/>
      <c r="F40" s="14"/>
      <c r="G40" s="14"/>
      <c r="H40" s="14"/>
      <c r="I40" s="90"/>
      <c r="J40" s="90"/>
      <c r="K40" s="86"/>
      <c r="L40" s="14"/>
    </row>
    <row r="41" spans="1:13" x14ac:dyDescent="0.2">
      <c r="B41" s="14"/>
      <c r="C41" s="14"/>
      <c r="D41" s="14"/>
      <c r="E41" s="14"/>
      <c r="F41" s="14"/>
      <c r="G41" s="14"/>
      <c r="H41" s="14"/>
      <c r="I41" s="90"/>
      <c r="J41" s="90"/>
      <c r="K41" s="86"/>
      <c r="L41" s="14"/>
    </row>
    <row r="42" spans="1:13" x14ac:dyDescent="0.2">
      <c r="B42" s="7"/>
      <c r="C42" s="7" t="s">
        <v>98</v>
      </c>
      <c r="I42" s="86"/>
      <c r="J42" s="86"/>
      <c r="K42" s="86"/>
      <c r="L42" s="14"/>
    </row>
    <row r="43" spans="1:13" x14ac:dyDescent="0.2">
      <c r="D43" t="s">
        <v>99</v>
      </c>
      <c r="I43" s="86"/>
      <c r="J43" s="86"/>
      <c r="K43" s="86"/>
      <c r="L43" s="14"/>
    </row>
    <row r="44" spans="1:13" x14ac:dyDescent="0.2">
      <c r="B44" s="63">
        <v>1</v>
      </c>
      <c r="C44" s="125" t="s">
        <v>78</v>
      </c>
      <c r="D44" s="100">
        <f>C6-$F$37</f>
        <v>-4.0999999999999996</v>
      </c>
      <c r="E44" s="100">
        <f t="shared" ref="E44:K44" si="2">D6-$F$37</f>
        <v>-4.0999999999999996</v>
      </c>
      <c r="F44" s="100">
        <f t="shared" si="2"/>
        <v>-3.0999999999999996</v>
      </c>
      <c r="G44" s="100">
        <f t="shared" si="2"/>
        <v>-3.0999999999999996</v>
      </c>
      <c r="H44" s="100">
        <f t="shared" si="2"/>
        <v>-6.1</v>
      </c>
      <c r="I44" s="100">
        <f t="shared" si="2"/>
        <v>-3.0999999999999996</v>
      </c>
      <c r="J44" s="100">
        <f t="shared" si="2"/>
        <v>-2.0999999999999996</v>
      </c>
      <c r="K44" s="100">
        <f t="shared" si="2"/>
        <v>-3.0999999999999996</v>
      </c>
      <c r="L44" s="101"/>
      <c r="M44" s="3"/>
    </row>
    <row r="45" spans="1:13" x14ac:dyDescent="0.2">
      <c r="B45" s="63">
        <v>2</v>
      </c>
      <c r="C45" s="142" t="s">
        <v>0</v>
      </c>
      <c r="D45" s="100">
        <f t="shared" ref="D45:K45" si="3">C7-$F$37</f>
        <v>-3.0999999999999996</v>
      </c>
      <c r="E45" s="100">
        <f t="shared" si="3"/>
        <v>-3.0999999999999996</v>
      </c>
      <c r="F45" s="100">
        <f t="shared" si="3"/>
        <v>-1.0999999999999996</v>
      </c>
      <c r="G45" s="100">
        <f t="shared" si="3"/>
        <v>-1.0999999999999996</v>
      </c>
      <c r="H45" s="100">
        <f t="shared" si="3"/>
        <v>-9.9999999999999645E-2</v>
      </c>
      <c r="I45" s="100">
        <f t="shared" si="3"/>
        <v>-1.0999999999999996</v>
      </c>
      <c r="J45" s="100">
        <f t="shared" si="3"/>
        <v>-1.0999999999999996</v>
      </c>
      <c r="K45" s="100">
        <f t="shared" si="3"/>
        <v>-9.9999999999999645E-2</v>
      </c>
      <c r="L45" s="101"/>
    </row>
    <row r="46" spans="1:13" x14ac:dyDescent="0.2">
      <c r="B46" s="63">
        <v>3</v>
      </c>
      <c r="C46" s="142" t="s">
        <v>136</v>
      </c>
      <c r="D46" s="100">
        <f t="shared" ref="D46:K46" si="4">C8-$F$37</f>
        <v>-1.0999999999999996</v>
      </c>
      <c r="E46" s="100">
        <f t="shared" si="4"/>
        <v>-2.0999999999999996</v>
      </c>
      <c r="F46" s="100">
        <f t="shared" si="4"/>
        <v>0.90000000000000036</v>
      </c>
      <c r="G46" s="100">
        <f t="shared" si="4"/>
        <v>1.9000000000000004</v>
      </c>
      <c r="H46" s="100">
        <f t="shared" si="4"/>
        <v>0.90000000000000036</v>
      </c>
      <c r="I46" s="100">
        <f t="shared" si="4"/>
        <v>0.90000000000000036</v>
      </c>
      <c r="J46" s="100">
        <f t="shared" si="4"/>
        <v>0.90000000000000036</v>
      </c>
      <c r="K46" s="100">
        <f t="shared" si="4"/>
        <v>-9.9999999999999645E-2</v>
      </c>
      <c r="L46" s="101"/>
    </row>
    <row r="47" spans="1:13" x14ac:dyDescent="0.2">
      <c r="B47" s="63">
        <v>4</v>
      </c>
      <c r="C47" s="142" t="s">
        <v>137</v>
      </c>
      <c r="D47" s="100">
        <f t="shared" ref="D47:K47" si="5">C9-$F$37</f>
        <v>0.90000000000000036</v>
      </c>
      <c r="E47" s="100">
        <f t="shared" si="5"/>
        <v>0.90000000000000036</v>
      </c>
      <c r="F47" s="100">
        <f t="shared" si="5"/>
        <v>-9.9999999999999645E-2</v>
      </c>
      <c r="G47" s="100">
        <f t="shared" si="5"/>
        <v>2.9000000000000004</v>
      </c>
      <c r="H47" s="100">
        <f t="shared" si="5"/>
        <v>2.9000000000000004</v>
      </c>
      <c r="I47" s="100">
        <f t="shared" si="5"/>
        <v>2.9000000000000004</v>
      </c>
      <c r="J47" s="100">
        <f t="shared" si="5"/>
        <v>3.9000000000000004</v>
      </c>
      <c r="K47" s="100">
        <f t="shared" si="5"/>
        <v>2.9000000000000004</v>
      </c>
      <c r="L47" s="101"/>
      <c r="M47" s="101"/>
    </row>
    <row r="48" spans="1:13" x14ac:dyDescent="0.2">
      <c r="B48" s="63">
        <v>5</v>
      </c>
      <c r="C48" s="142" t="s">
        <v>138</v>
      </c>
      <c r="D48" s="100">
        <f t="shared" ref="D48:K48" si="6">C10-$F$37</f>
        <v>-1.0999999999999996</v>
      </c>
      <c r="E48" s="100">
        <f t="shared" si="6"/>
        <v>0.90000000000000036</v>
      </c>
      <c r="F48" s="100">
        <f t="shared" si="6"/>
        <v>3.9000000000000004</v>
      </c>
      <c r="G48" s="100">
        <f t="shared" si="6"/>
        <v>2.9000000000000004</v>
      </c>
      <c r="H48" s="100">
        <f t="shared" si="6"/>
        <v>2.9000000000000004</v>
      </c>
      <c r="I48" s="100">
        <f t="shared" si="6"/>
        <v>2.9000000000000004</v>
      </c>
      <c r="J48" s="100">
        <f t="shared" si="6"/>
        <v>3.9000000000000004</v>
      </c>
      <c r="K48" s="100">
        <f t="shared" si="6"/>
        <v>3.9000000000000004</v>
      </c>
      <c r="L48" s="101"/>
      <c r="M48" s="3"/>
    </row>
    <row r="49" spans="2:13" x14ac:dyDescent="0.2">
      <c r="D49" s="102"/>
      <c r="E49" s="102"/>
      <c r="F49" s="102"/>
      <c r="G49" s="102"/>
      <c r="H49" s="102"/>
      <c r="I49" s="86"/>
      <c r="J49" s="86"/>
      <c r="K49" s="86"/>
      <c r="L49" s="14"/>
    </row>
    <row r="50" spans="2:13" x14ac:dyDescent="0.2">
      <c r="D50" t="s">
        <v>100</v>
      </c>
      <c r="I50" s="86"/>
      <c r="J50" s="86"/>
      <c r="K50" s="86"/>
      <c r="L50" s="14"/>
    </row>
    <row r="51" spans="2:13" x14ac:dyDescent="0.2">
      <c r="B51" s="63">
        <v>1</v>
      </c>
      <c r="C51" s="125" t="s">
        <v>78</v>
      </c>
      <c r="D51" s="100">
        <f>D44*D44</f>
        <v>16.809999999999999</v>
      </c>
      <c r="E51" s="100">
        <f t="shared" ref="E51:K51" si="7">E44*E44</f>
        <v>16.809999999999999</v>
      </c>
      <c r="F51" s="100">
        <f t="shared" si="7"/>
        <v>9.6099999999999977</v>
      </c>
      <c r="G51" s="100">
        <f t="shared" si="7"/>
        <v>9.6099999999999977</v>
      </c>
      <c r="H51" s="100">
        <f t="shared" si="7"/>
        <v>37.209999999999994</v>
      </c>
      <c r="I51" s="100">
        <f t="shared" si="7"/>
        <v>9.6099999999999977</v>
      </c>
      <c r="J51" s="100">
        <f t="shared" si="7"/>
        <v>4.4099999999999984</v>
      </c>
      <c r="K51" s="100">
        <f t="shared" si="7"/>
        <v>9.6099999999999977</v>
      </c>
    </row>
    <row r="52" spans="2:13" x14ac:dyDescent="0.2">
      <c r="B52" s="63">
        <v>2</v>
      </c>
      <c r="C52" s="142" t="s">
        <v>0</v>
      </c>
      <c r="D52" s="100">
        <f t="shared" ref="D52:K52" si="8">D45*D45</f>
        <v>9.6099999999999977</v>
      </c>
      <c r="E52" s="100">
        <f t="shared" si="8"/>
        <v>9.6099999999999977</v>
      </c>
      <c r="F52" s="100">
        <f t="shared" si="8"/>
        <v>1.2099999999999993</v>
      </c>
      <c r="G52" s="100">
        <f t="shared" si="8"/>
        <v>1.2099999999999993</v>
      </c>
      <c r="H52" s="100">
        <f t="shared" si="8"/>
        <v>9.9999999999999291E-3</v>
      </c>
      <c r="I52" s="100">
        <f t="shared" si="8"/>
        <v>1.2099999999999993</v>
      </c>
      <c r="J52" s="100">
        <f t="shared" si="8"/>
        <v>1.2099999999999993</v>
      </c>
      <c r="K52" s="100">
        <f t="shared" si="8"/>
        <v>9.9999999999999291E-3</v>
      </c>
    </row>
    <row r="53" spans="2:13" x14ac:dyDescent="0.2">
      <c r="B53" s="63">
        <v>3</v>
      </c>
      <c r="C53" s="142" t="s">
        <v>136</v>
      </c>
      <c r="D53" s="100">
        <f t="shared" ref="D53:K53" si="9">D46*D46</f>
        <v>1.2099999999999993</v>
      </c>
      <c r="E53" s="100">
        <f t="shared" si="9"/>
        <v>4.4099999999999984</v>
      </c>
      <c r="F53" s="100">
        <f t="shared" si="9"/>
        <v>0.81000000000000061</v>
      </c>
      <c r="G53" s="100">
        <f t="shared" si="9"/>
        <v>3.6100000000000012</v>
      </c>
      <c r="H53" s="100">
        <f t="shared" si="9"/>
        <v>0.81000000000000061</v>
      </c>
      <c r="I53" s="100">
        <f t="shared" si="9"/>
        <v>0.81000000000000061</v>
      </c>
      <c r="J53" s="100">
        <f t="shared" si="9"/>
        <v>0.81000000000000061</v>
      </c>
      <c r="K53" s="100">
        <f t="shared" si="9"/>
        <v>9.9999999999999291E-3</v>
      </c>
    </row>
    <row r="54" spans="2:13" x14ac:dyDescent="0.2">
      <c r="B54" s="63">
        <v>4</v>
      </c>
      <c r="C54" s="142" t="s">
        <v>137</v>
      </c>
      <c r="D54" s="100">
        <f t="shared" ref="D54:K54" si="10">D47*D47</f>
        <v>0.81000000000000061</v>
      </c>
      <c r="E54" s="100">
        <f t="shared" si="10"/>
        <v>0.81000000000000061</v>
      </c>
      <c r="F54" s="100">
        <f t="shared" si="10"/>
        <v>9.9999999999999291E-3</v>
      </c>
      <c r="G54" s="100">
        <f t="shared" si="10"/>
        <v>8.4100000000000019</v>
      </c>
      <c r="H54" s="100">
        <f t="shared" si="10"/>
        <v>8.4100000000000019</v>
      </c>
      <c r="I54" s="100">
        <f t="shared" si="10"/>
        <v>8.4100000000000019</v>
      </c>
      <c r="J54" s="100">
        <f t="shared" si="10"/>
        <v>15.210000000000003</v>
      </c>
      <c r="K54" s="100">
        <f t="shared" si="10"/>
        <v>8.4100000000000019</v>
      </c>
    </row>
    <row r="55" spans="2:13" x14ac:dyDescent="0.2">
      <c r="B55" s="63">
        <v>5</v>
      </c>
      <c r="C55" s="142" t="s">
        <v>138</v>
      </c>
      <c r="D55" s="100">
        <f t="shared" ref="D55:K55" si="11">D48*D48</f>
        <v>1.2099999999999993</v>
      </c>
      <c r="E55" s="100">
        <f t="shared" si="11"/>
        <v>0.81000000000000061</v>
      </c>
      <c r="F55" s="100">
        <f t="shared" si="11"/>
        <v>15.210000000000003</v>
      </c>
      <c r="G55" s="100">
        <f t="shared" si="11"/>
        <v>8.4100000000000019</v>
      </c>
      <c r="H55" s="100">
        <f t="shared" si="11"/>
        <v>8.4100000000000019</v>
      </c>
      <c r="I55" s="100">
        <f t="shared" si="11"/>
        <v>8.4100000000000019</v>
      </c>
      <c r="J55" s="100">
        <f t="shared" si="11"/>
        <v>15.210000000000003</v>
      </c>
      <c r="K55" s="100">
        <f t="shared" si="11"/>
        <v>15.210000000000003</v>
      </c>
    </row>
    <row r="56" spans="2:13" ht="13.5" thickBot="1" x14ac:dyDescent="0.25">
      <c r="I56" s="86"/>
      <c r="J56" s="86"/>
      <c r="K56" s="86"/>
    </row>
    <row r="57" spans="2:13" ht="13.5" thickBot="1" x14ac:dyDescent="0.25">
      <c r="D57" t="s">
        <v>101</v>
      </c>
      <c r="F57" s="103">
        <f>SUM(D51:K55)</f>
        <v>273.59999999999997</v>
      </c>
      <c r="I57" s="86"/>
      <c r="J57" s="86"/>
      <c r="K57" s="86"/>
    </row>
    <row r="58" spans="2:13" x14ac:dyDescent="0.2">
      <c r="B58" s="14"/>
      <c r="C58" s="14"/>
      <c r="D58" s="14"/>
      <c r="E58" s="14"/>
      <c r="F58" s="14"/>
      <c r="G58" s="14"/>
      <c r="H58" s="14"/>
      <c r="I58" s="90"/>
      <c r="J58" s="90"/>
      <c r="K58" s="86"/>
    </row>
    <row r="59" spans="2:13" x14ac:dyDescent="0.2">
      <c r="B59" s="7"/>
      <c r="C59" s="7" t="s">
        <v>102</v>
      </c>
      <c r="I59" s="86"/>
      <c r="J59" s="86"/>
      <c r="K59" s="86"/>
    </row>
    <row r="60" spans="2:13" x14ac:dyDescent="0.2">
      <c r="D60" t="s">
        <v>103</v>
      </c>
      <c r="I60" s="86"/>
      <c r="J60" s="86"/>
      <c r="K60" s="86"/>
    </row>
    <row r="61" spans="2:13" x14ac:dyDescent="0.2">
      <c r="B61" s="63">
        <v>1</v>
      </c>
      <c r="C61" s="125" t="s">
        <v>78</v>
      </c>
      <c r="D61" s="99">
        <v>10.5</v>
      </c>
      <c r="E61" s="99">
        <v>10.5</v>
      </c>
      <c r="F61" s="99">
        <v>10.5</v>
      </c>
      <c r="G61" s="99">
        <v>10.5</v>
      </c>
      <c r="H61" s="99">
        <v>10.5</v>
      </c>
      <c r="I61" s="99">
        <v>10.5</v>
      </c>
      <c r="J61" s="99">
        <v>10.5</v>
      </c>
      <c r="K61" s="99">
        <v>10.5</v>
      </c>
      <c r="L61" s="3"/>
      <c r="M61" s="3"/>
    </row>
    <row r="62" spans="2:13" x14ac:dyDescent="0.2">
      <c r="B62" s="63">
        <v>2</v>
      </c>
      <c r="C62" s="142" t="s">
        <v>0</v>
      </c>
      <c r="D62" s="99">
        <v>12.75</v>
      </c>
      <c r="E62" s="99">
        <v>12.75</v>
      </c>
      <c r="F62" s="99">
        <v>12.75</v>
      </c>
      <c r="G62" s="99">
        <v>12.75</v>
      </c>
      <c r="H62" s="99">
        <v>12.75</v>
      </c>
      <c r="I62" s="99">
        <v>12.75</v>
      </c>
      <c r="J62" s="99">
        <v>12.75</v>
      </c>
      <c r="K62" s="99">
        <v>12.75</v>
      </c>
    </row>
    <row r="63" spans="2:13" x14ac:dyDescent="0.2">
      <c r="B63" s="63">
        <v>3</v>
      </c>
      <c r="C63" s="142" t="s">
        <v>136</v>
      </c>
      <c r="D63" s="99">
        <v>14.375</v>
      </c>
      <c r="E63" s="99">
        <v>14.375</v>
      </c>
      <c r="F63" s="99">
        <v>14.375</v>
      </c>
      <c r="G63" s="99">
        <v>14.375</v>
      </c>
      <c r="H63" s="99">
        <v>14.375</v>
      </c>
      <c r="I63" s="99">
        <v>14.375</v>
      </c>
      <c r="J63" s="99">
        <v>14.375</v>
      </c>
      <c r="K63" s="99">
        <v>14.375</v>
      </c>
    </row>
    <row r="64" spans="2:13" x14ac:dyDescent="0.2">
      <c r="B64" s="63">
        <v>4</v>
      </c>
      <c r="C64" s="142" t="s">
        <v>137</v>
      </c>
      <c r="D64" s="99">
        <v>16.25</v>
      </c>
      <c r="E64" s="99">
        <v>16.25</v>
      </c>
      <c r="F64" s="99">
        <v>16.25</v>
      </c>
      <c r="G64" s="99">
        <v>16.25</v>
      </c>
      <c r="H64" s="99">
        <v>16.25</v>
      </c>
      <c r="I64" s="99">
        <v>16.25</v>
      </c>
      <c r="J64" s="99">
        <v>16.25</v>
      </c>
      <c r="K64" s="99">
        <v>16.25</v>
      </c>
      <c r="L64" s="101"/>
      <c r="M64" s="101"/>
    </row>
    <row r="65" spans="2:13" x14ac:dyDescent="0.2">
      <c r="B65" s="63">
        <v>5</v>
      </c>
      <c r="C65" s="142" t="s">
        <v>138</v>
      </c>
      <c r="D65" s="99">
        <v>16.625</v>
      </c>
      <c r="E65" s="99">
        <v>16.625</v>
      </c>
      <c r="F65" s="99">
        <v>16.625</v>
      </c>
      <c r="G65" s="99">
        <v>16.625</v>
      </c>
      <c r="H65" s="99">
        <v>16.625</v>
      </c>
      <c r="I65" s="99">
        <v>16.625</v>
      </c>
      <c r="J65" s="99">
        <v>16.625</v>
      </c>
      <c r="K65" s="99">
        <v>16.625</v>
      </c>
      <c r="L65" s="3"/>
      <c r="M65" s="3"/>
    </row>
    <row r="66" spans="2:13" x14ac:dyDescent="0.2">
      <c r="D66" s="102"/>
      <c r="E66" s="102"/>
      <c r="F66" s="102"/>
      <c r="G66" s="102"/>
      <c r="H66" s="102"/>
      <c r="I66" s="86"/>
      <c r="J66" s="86"/>
      <c r="K66" s="86"/>
    </row>
    <row r="67" spans="2:13" x14ac:dyDescent="0.2">
      <c r="D67" t="s">
        <v>104</v>
      </c>
      <c r="I67" s="86"/>
      <c r="J67" s="86"/>
      <c r="K67" s="86"/>
    </row>
    <row r="68" spans="2:13" x14ac:dyDescent="0.2">
      <c r="B68" s="63">
        <v>1</v>
      </c>
      <c r="C68" s="125" t="s">
        <v>78</v>
      </c>
      <c r="D68" s="100">
        <f>D61-$F$37</f>
        <v>-3.5999999999999996</v>
      </c>
      <c r="E68" s="100">
        <f t="shared" ref="E68:K68" si="12">E61-$F$37</f>
        <v>-3.5999999999999996</v>
      </c>
      <c r="F68" s="100">
        <f t="shared" si="12"/>
        <v>-3.5999999999999996</v>
      </c>
      <c r="G68" s="100">
        <f t="shared" si="12"/>
        <v>-3.5999999999999996</v>
      </c>
      <c r="H68" s="100">
        <f t="shared" si="12"/>
        <v>-3.5999999999999996</v>
      </c>
      <c r="I68" s="100">
        <f t="shared" si="12"/>
        <v>-3.5999999999999996</v>
      </c>
      <c r="J68" s="100">
        <f t="shared" si="12"/>
        <v>-3.5999999999999996</v>
      </c>
      <c r="K68" s="100">
        <f t="shared" si="12"/>
        <v>-3.5999999999999996</v>
      </c>
      <c r="L68" s="3"/>
      <c r="M68" s="3"/>
    </row>
    <row r="69" spans="2:13" x14ac:dyDescent="0.2">
      <c r="B69" s="63">
        <v>2</v>
      </c>
      <c r="C69" s="142" t="s">
        <v>0</v>
      </c>
      <c r="D69" s="100">
        <f t="shared" ref="D69:K69" si="13">D62-$F$37</f>
        <v>-1.3499999999999996</v>
      </c>
      <c r="E69" s="100">
        <f t="shared" si="13"/>
        <v>-1.3499999999999996</v>
      </c>
      <c r="F69" s="100">
        <f t="shared" si="13"/>
        <v>-1.3499999999999996</v>
      </c>
      <c r="G69" s="100">
        <f t="shared" si="13"/>
        <v>-1.3499999999999996</v>
      </c>
      <c r="H69" s="100">
        <f t="shared" si="13"/>
        <v>-1.3499999999999996</v>
      </c>
      <c r="I69" s="100">
        <f t="shared" si="13"/>
        <v>-1.3499999999999996</v>
      </c>
      <c r="J69" s="100">
        <f t="shared" si="13"/>
        <v>-1.3499999999999996</v>
      </c>
      <c r="K69" s="100">
        <f t="shared" si="13"/>
        <v>-1.3499999999999996</v>
      </c>
    </row>
    <row r="70" spans="2:13" x14ac:dyDescent="0.2">
      <c r="B70" s="63">
        <v>3</v>
      </c>
      <c r="C70" s="142" t="s">
        <v>136</v>
      </c>
      <c r="D70" s="100">
        <f t="shared" ref="D70:K70" si="14">D63-$F$37</f>
        <v>0.27500000000000036</v>
      </c>
      <c r="E70" s="100">
        <f t="shared" si="14"/>
        <v>0.27500000000000036</v>
      </c>
      <c r="F70" s="100">
        <f t="shared" si="14"/>
        <v>0.27500000000000036</v>
      </c>
      <c r="G70" s="100">
        <f t="shared" si="14"/>
        <v>0.27500000000000036</v>
      </c>
      <c r="H70" s="100">
        <f t="shared" si="14"/>
        <v>0.27500000000000036</v>
      </c>
      <c r="I70" s="100">
        <f t="shared" si="14"/>
        <v>0.27500000000000036</v>
      </c>
      <c r="J70" s="100">
        <f t="shared" si="14"/>
        <v>0.27500000000000036</v>
      </c>
      <c r="K70" s="100">
        <f t="shared" si="14"/>
        <v>0.27500000000000036</v>
      </c>
    </row>
    <row r="71" spans="2:13" x14ac:dyDescent="0.2">
      <c r="B71" s="63">
        <v>4</v>
      </c>
      <c r="C71" s="142" t="s">
        <v>137</v>
      </c>
      <c r="D71" s="100">
        <f t="shared" ref="D71:K71" si="15">D64-$F$37</f>
        <v>2.1500000000000004</v>
      </c>
      <c r="E71" s="100">
        <f t="shared" si="15"/>
        <v>2.1500000000000004</v>
      </c>
      <c r="F71" s="100">
        <f t="shared" si="15"/>
        <v>2.1500000000000004</v>
      </c>
      <c r="G71" s="100">
        <f t="shared" si="15"/>
        <v>2.1500000000000004</v>
      </c>
      <c r="H71" s="100">
        <f t="shared" si="15"/>
        <v>2.1500000000000004</v>
      </c>
      <c r="I71" s="100">
        <f t="shared" si="15"/>
        <v>2.1500000000000004</v>
      </c>
      <c r="J71" s="100">
        <f t="shared" si="15"/>
        <v>2.1500000000000004</v>
      </c>
      <c r="K71" s="100">
        <f t="shared" si="15"/>
        <v>2.1500000000000004</v>
      </c>
      <c r="L71" s="101"/>
      <c r="M71" s="101"/>
    </row>
    <row r="72" spans="2:13" x14ac:dyDescent="0.2">
      <c r="B72" s="63">
        <v>5</v>
      </c>
      <c r="C72" s="142" t="s">
        <v>138</v>
      </c>
      <c r="D72" s="100">
        <f t="shared" ref="D72:K72" si="16">D65-$F$37</f>
        <v>2.5250000000000004</v>
      </c>
      <c r="E72" s="100">
        <f t="shared" si="16"/>
        <v>2.5250000000000004</v>
      </c>
      <c r="F72" s="100">
        <f t="shared" si="16"/>
        <v>2.5250000000000004</v>
      </c>
      <c r="G72" s="100">
        <f t="shared" si="16"/>
        <v>2.5250000000000004</v>
      </c>
      <c r="H72" s="100">
        <f t="shared" si="16"/>
        <v>2.5250000000000004</v>
      </c>
      <c r="I72" s="100">
        <f t="shared" si="16"/>
        <v>2.5250000000000004</v>
      </c>
      <c r="J72" s="100">
        <f t="shared" si="16"/>
        <v>2.5250000000000004</v>
      </c>
      <c r="K72" s="100">
        <f t="shared" si="16"/>
        <v>2.5250000000000004</v>
      </c>
      <c r="L72" s="3"/>
      <c r="M72" s="3"/>
    </row>
    <row r="73" spans="2:13" x14ac:dyDescent="0.2">
      <c r="D73" s="102"/>
      <c r="E73" s="102"/>
      <c r="F73" s="102"/>
      <c r="G73" s="102"/>
      <c r="H73" s="102"/>
      <c r="I73" s="86"/>
      <c r="J73" s="86"/>
      <c r="K73" s="86"/>
    </row>
    <row r="74" spans="2:13" x14ac:dyDescent="0.2">
      <c r="D74" t="s">
        <v>100</v>
      </c>
      <c r="I74" s="86"/>
      <c r="J74" s="86"/>
      <c r="K74" s="86"/>
    </row>
    <row r="75" spans="2:13" x14ac:dyDescent="0.2">
      <c r="B75" s="63">
        <v>1</v>
      </c>
      <c r="C75" s="125" t="s">
        <v>78</v>
      </c>
      <c r="D75" s="100">
        <f>D68*D68</f>
        <v>12.959999999999997</v>
      </c>
      <c r="E75" s="100">
        <f t="shared" ref="E75:K75" si="17">E68*E68</f>
        <v>12.959999999999997</v>
      </c>
      <c r="F75" s="100">
        <f t="shared" si="17"/>
        <v>12.959999999999997</v>
      </c>
      <c r="G75" s="100">
        <f t="shared" si="17"/>
        <v>12.959999999999997</v>
      </c>
      <c r="H75" s="100">
        <f t="shared" si="17"/>
        <v>12.959999999999997</v>
      </c>
      <c r="I75" s="100">
        <f t="shared" si="17"/>
        <v>12.959999999999997</v>
      </c>
      <c r="J75" s="100">
        <f t="shared" si="17"/>
        <v>12.959999999999997</v>
      </c>
      <c r="K75" s="100">
        <f t="shared" si="17"/>
        <v>12.959999999999997</v>
      </c>
    </row>
    <row r="76" spans="2:13" x14ac:dyDescent="0.2">
      <c r="B76" s="63">
        <v>2</v>
      </c>
      <c r="C76" s="142" t="s">
        <v>0</v>
      </c>
      <c r="D76" s="100">
        <f t="shared" ref="D76:K76" si="18">D69*D69</f>
        <v>1.8224999999999991</v>
      </c>
      <c r="E76" s="100">
        <f t="shared" si="18"/>
        <v>1.8224999999999991</v>
      </c>
      <c r="F76" s="100">
        <f t="shared" si="18"/>
        <v>1.8224999999999991</v>
      </c>
      <c r="G76" s="100">
        <f t="shared" si="18"/>
        <v>1.8224999999999991</v>
      </c>
      <c r="H76" s="100">
        <f t="shared" si="18"/>
        <v>1.8224999999999991</v>
      </c>
      <c r="I76" s="100">
        <f t="shared" si="18"/>
        <v>1.8224999999999991</v>
      </c>
      <c r="J76" s="100">
        <f t="shared" si="18"/>
        <v>1.8224999999999991</v>
      </c>
      <c r="K76" s="100">
        <f t="shared" si="18"/>
        <v>1.8224999999999991</v>
      </c>
    </row>
    <row r="77" spans="2:13" x14ac:dyDescent="0.2">
      <c r="B77" s="63">
        <v>3</v>
      </c>
      <c r="C77" s="142" t="s">
        <v>136</v>
      </c>
      <c r="D77" s="100">
        <f t="shared" ref="D77:K77" si="19">D70*D70</f>
        <v>7.5625000000000192E-2</v>
      </c>
      <c r="E77" s="100">
        <f t="shared" si="19"/>
        <v>7.5625000000000192E-2</v>
      </c>
      <c r="F77" s="100">
        <f t="shared" si="19"/>
        <v>7.5625000000000192E-2</v>
      </c>
      <c r="G77" s="100">
        <f t="shared" si="19"/>
        <v>7.5625000000000192E-2</v>
      </c>
      <c r="H77" s="100">
        <f t="shared" si="19"/>
        <v>7.5625000000000192E-2</v>
      </c>
      <c r="I77" s="100">
        <f t="shared" si="19"/>
        <v>7.5625000000000192E-2</v>
      </c>
      <c r="J77" s="100">
        <f t="shared" si="19"/>
        <v>7.5625000000000192E-2</v>
      </c>
      <c r="K77" s="100">
        <f t="shared" si="19"/>
        <v>7.5625000000000192E-2</v>
      </c>
    </row>
    <row r="78" spans="2:13" x14ac:dyDescent="0.2">
      <c r="B78" s="63">
        <v>4</v>
      </c>
      <c r="C78" s="142" t="s">
        <v>137</v>
      </c>
      <c r="D78" s="100">
        <f t="shared" ref="D78:K78" si="20">D71*D71</f>
        <v>4.6225000000000014</v>
      </c>
      <c r="E78" s="100">
        <f t="shared" si="20"/>
        <v>4.6225000000000014</v>
      </c>
      <c r="F78" s="100">
        <f t="shared" si="20"/>
        <v>4.6225000000000014</v>
      </c>
      <c r="G78" s="100">
        <f t="shared" si="20"/>
        <v>4.6225000000000014</v>
      </c>
      <c r="H78" s="100">
        <f t="shared" si="20"/>
        <v>4.6225000000000014</v>
      </c>
      <c r="I78" s="100">
        <f t="shared" si="20"/>
        <v>4.6225000000000014</v>
      </c>
      <c r="J78" s="100">
        <f t="shared" si="20"/>
        <v>4.6225000000000014</v>
      </c>
      <c r="K78" s="100">
        <f t="shared" si="20"/>
        <v>4.6225000000000014</v>
      </c>
    </row>
    <row r="79" spans="2:13" x14ac:dyDescent="0.2">
      <c r="B79" s="63">
        <v>5</v>
      </c>
      <c r="C79" s="142" t="s">
        <v>138</v>
      </c>
      <c r="D79" s="100">
        <f t="shared" ref="D79:K79" si="21">D72*D72</f>
        <v>6.3756250000000021</v>
      </c>
      <c r="E79" s="100">
        <f t="shared" si="21"/>
        <v>6.3756250000000021</v>
      </c>
      <c r="F79" s="100">
        <f t="shared" si="21"/>
        <v>6.3756250000000021</v>
      </c>
      <c r="G79" s="100">
        <f t="shared" si="21"/>
        <v>6.3756250000000021</v>
      </c>
      <c r="H79" s="100">
        <f t="shared" si="21"/>
        <v>6.3756250000000021</v>
      </c>
      <c r="I79" s="100">
        <f t="shared" si="21"/>
        <v>6.3756250000000021</v>
      </c>
      <c r="J79" s="100">
        <f t="shared" si="21"/>
        <v>6.3756250000000021</v>
      </c>
      <c r="K79" s="100">
        <f t="shared" si="21"/>
        <v>6.3756250000000021</v>
      </c>
    </row>
    <row r="80" spans="2:13" ht="13.5" thickBot="1" x14ac:dyDescent="0.25">
      <c r="I80" s="86"/>
      <c r="J80" s="86"/>
      <c r="K80" s="86"/>
    </row>
    <row r="81" spans="2:13" ht="13.5" thickBot="1" x14ac:dyDescent="0.25">
      <c r="D81" t="s">
        <v>105</v>
      </c>
      <c r="F81" s="103">
        <f>SUM(D75:K79)</f>
        <v>206.85000000000014</v>
      </c>
      <c r="I81" s="86"/>
      <c r="J81" s="86"/>
      <c r="K81" s="86"/>
    </row>
    <row r="82" spans="2:13" x14ac:dyDescent="0.2">
      <c r="I82" s="86"/>
      <c r="J82" s="86"/>
      <c r="K82" s="86"/>
    </row>
    <row r="83" spans="2:13" x14ac:dyDescent="0.2">
      <c r="B83" s="7"/>
      <c r="C83" s="7" t="s">
        <v>106</v>
      </c>
      <c r="I83" s="86"/>
      <c r="J83" s="86"/>
      <c r="K83" s="86"/>
    </row>
    <row r="84" spans="2:13" x14ac:dyDescent="0.2">
      <c r="D84" t="s">
        <v>107</v>
      </c>
      <c r="I84" s="86"/>
      <c r="J84" s="86"/>
      <c r="K84" s="86"/>
    </row>
    <row r="85" spans="2:13" x14ac:dyDescent="0.2">
      <c r="B85" s="63">
        <v>1</v>
      </c>
      <c r="C85" s="125" t="s">
        <v>78</v>
      </c>
      <c r="D85" s="114">
        <f>C6-$L6</f>
        <v>-0.5</v>
      </c>
      <c r="E85" s="114">
        <f t="shared" ref="E85:K85" si="22">D6-$L6</f>
        <v>-0.5</v>
      </c>
      <c r="F85" s="114">
        <f t="shared" si="22"/>
        <v>0.5</v>
      </c>
      <c r="G85" s="114">
        <f t="shared" si="22"/>
        <v>0.5</v>
      </c>
      <c r="H85" s="114">
        <f t="shared" si="22"/>
        <v>-2.5</v>
      </c>
      <c r="I85" s="114">
        <f t="shared" si="22"/>
        <v>0.5</v>
      </c>
      <c r="J85" s="114">
        <f t="shared" si="22"/>
        <v>1.5</v>
      </c>
      <c r="K85" s="114">
        <f t="shared" si="22"/>
        <v>0.5</v>
      </c>
      <c r="L85" s="3"/>
      <c r="M85" s="3"/>
    </row>
    <row r="86" spans="2:13" x14ac:dyDescent="0.2">
      <c r="B86" s="63">
        <v>2</v>
      </c>
      <c r="C86" s="142" t="s">
        <v>0</v>
      </c>
      <c r="D86" s="114">
        <f t="shared" ref="D86:K86" si="23">C7-$L7</f>
        <v>-1.75</v>
      </c>
      <c r="E86" s="114">
        <f t="shared" si="23"/>
        <v>-1.75</v>
      </c>
      <c r="F86" s="114">
        <f t="shared" si="23"/>
        <v>0.25</v>
      </c>
      <c r="G86" s="114">
        <f t="shared" si="23"/>
        <v>0.25</v>
      </c>
      <c r="H86" s="114">
        <f t="shared" si="23"/>
        <v>1.25</v>
      </c>
      <c r="I86" s="114">
        <f t="shared" si="23"/>
        <v>0.25</v>
      </c>
      <c r="J86" s="114">
        <f t="shared" si="23"/>
        <v>0.25</v>
      </c>
      <c r="K86" s="114">
        <f t="shared" si="23"/>
        <v>1.25</v>
      </c>
      <c r="L86" s="3"/>
      <c r="M86" s="3"/>
    </row>
    <row r="87" spans="2:13" x14ac:dyDescent="0.2">
      <c r="B87" s="63">
        <v>3</v>
      </c>
      <c r="C87" s="142" t="s">
        <v>136</v>
      </c>
      <c r="D87" s="114">
        <f t="shared" ref="D87:K87" si="24">C8-$L8</f>
        <v>-1.375</v>
      </c>
      <c r="E87" s="114">
        <f t="shared" si="24"/>
        <v>-2.375</v>
      </c>
      <c r="F87" s="114">
        <f t="shared" si="24"/>
        <v>0.625</v>
      </c>
      <c r="G87" s="114">
        <f t="shared" si="24"/>
        <v>1.625</v>
      </c>
      <c r="H87" s="114">
        <f t="shared" si="24"/>
        <v>0.625</v>
      </c>
      <c r="I87" s="114">
        <f t="shared" si="24"/>
        <v>0.625</v>
      </c>
      <c r="J87" s="114">
        <f t="shared" si="24"/>
        <v>0.625</v>
      </c>
      <c r="K87" s="114">
        <f t="shared" si="24"/>
        <v>-0.375</v>
      </c>
      <c r="L87" s="3"/>
      <c r="M87" s="3"/>
    </row>
    <row r="88" spans="2:13" x14ac:dyDescent="0.2">
      <c r="B88" s="63">
        <v>4</v>
      </c>
      <c r="C88" s="142" t="s">
        <v>137</v>
      </c>
      <c r="D88" s="114">
        <f t="shared" ref="D88:K88" si="25">C9-$L9</f>
        <v>-1.25</v>
      </c>
      <c r="E88" s="114">
        <f t="shared" si="25"/>
        <v>-1.25</v>
      </c>
      <c r="F88" s="114">
        <f t="shared" si="25"/>
        <v>-2.25</v>
      </c>
      <c r="G88" s="114">
        <f t="shared" si="25"/>
        <v>0.75</v>
      </c>
      <c r="H88" s="114">
        <f t="shared" si="25"/>
        <v>0.75</v>
      </c>
      <c r="I88" s="114">
        <f t="shared" si="25"/>
        <v>0.75</v>
      </c>
      <c r="J88" s="114">
        <f t="shared" si="25"/>
        <v>1.75</v>
      </c>
      <c r="K88" s="114">
        <f t="shared" si="25"/>
        <v>0.75</v>
      </c>
      <c r="L88" s="101"/>
      <c r="M88" s="101"/>
    </row>
    <row r="89" spans="2:13" x14ac:dyDescent="0.2">
      <c r="B89" s="63">
        <v>5</v>
      </c>
      <c r="C89" s="142" t="s">
        <v>138</v>
      </c>
      <c r="D89" s="114">
        <f t="shared" ref="D89:K89" si="26">C10-$L10</f>
        <v>-3.625</v>
      </c>
      <c r="E89" s="114">
        <f t="shared" si="26"/>
        <v>-1.625</v>
      </c>
      <c r="F89" s="114">
        <f t="shared" si="26"/>
        <v>1.375</v>
      </c>
      <c r="G89" s="114">
        <f t="shared" si="26"/>
        <v>0.375</v>
      </c>
      <c r="H89" s="114">
        <f t="shared" si="26"/>
        <v>0.375</v>
      </c>
      <c r="I89" s="114">
        <f t="shared" si="26"/>
        <v>0.375</v>
      </c>
      <c r="J89" s="114">
        <f t="shared" si="26"/>
        <v>1.375</v>
      </c>
      <c r="K89" s="114">
        <f t="shared" si="26"/>
        <v>1.375</v>
      </c>
      <c r="L89" s="3"/>
      <c r="M89" s="3"/>
    </row>
    <row r="90" spans="2:13" x14ac:dyDescent="0.2">
      <c r="D90" s="102"/>
      <c r="E90" s="102"/>
      <c r="F90" s="102"/>
      <c r="G90" s="102"/>
      <c r="H90" s="102"/>
      <c r="I90" s="86"/>
      <c r="J90" s="86"/>
      <c r="K90" s="86"/>
    </row>
    <row r="91" spans="2:13" x14ac:dyDescent="0.2">
      <c r="D91" t="s">
        <v>100</v>
      </c>
      <c r="I91" s="86"/>
      <c r="J91" s="86"/>
      <c r="K91" s="86"/>
    </row>
    <row r="92" spans="2:13" x14ac:dyDescent="0.2">
      <c r="B92" s="63">
        <v>1</v>
      </c>
      <c r="C92" s="125" t="s">
        <v>78</v>
      </c>
      <c r="D92" s="100">
        <f>D85*D85</f>
        <v>0.25</v>
      </c>
      <c r="E92" s="100">
        <f t="shared" ref="E92:K92" si="27">E85*E85</f>
        <v>0.25</v>
      </c>
      <c r="F92" s="100">
        <f t="shared" si="27"/>
        <v>0.25</v>
      </c>
      <c r="G92" s="100">
        <f t="shared" si="27"/>
        <v>0.25</v>
      </c>
      <c r="H92" s="100">
        <f t="shared" si="27"/>
        <v>6.25</v>
      </c>
      <c r="I92" s="100">
        <f t="shared" si="27"/>
        <v>0.25</v>
      </c>
      <c r="J92" s="100">
        <f t="shared" si="27"/>
        <v>2.25</v>
      </c>
      <c r="K92" s="100">
        <f t="shared" si="27"/>
        <v>0.25</v>
      </c>
    </row>
    <row r="93" spans="2:13" x14ac:dyDescent="0.2">
      <c r="B93" s="63">
        <v>2</v>
      </c>
      <c r="C93" s="142" t="s">
        <v>0</v>
      </c>
      <c r="D93" s="100">
        <f t="shared" ref="D93:K93" si="28">D86*D86</f>
        <v>3.0625</v>
      </c>
      <c r="E93" s="100">
        <f t="shared" si="28"/>
        <v>3.0625</v>
      </c>
      <c r="F93" s="100">
        <f t="shared" si="28"/>
        <v>6.25E-2</v>
      </c>
      <c r="G93" s="100">
        <f t="shared" si="28"/>
        <v>6.25E-2</v>
      </c>
      <c r="H93" s="100">
        <f t="shared" si="28"/>
        <v>1.5625</v>
      </c>
      <c r="I93" s="100">
        <f t="shared" si="28"/>
        <v>6.25E-2</v>
      </c>
      <c r="J93" s="100">
        <f t="shared" si="28"/>
        <v>6.25E-2</v>
      </c>
      <c r="K93" s="100">
        <f t="shared" si="28"/>
        <v>1.5625</v>
      </c>
    </row>
    <row r="94" spans="2:13" x14ac:dyDescent="0.2">
      <c r="B94" s="63">
        <v>3</v>
      </c>
      <c r="C94" s="142" t="s">
        <v>136</v>
      </c>
      <c r="D94" s="100">
        <f t="shared" ref="D94:K94" si="29">D87*D87</f>
        <v>1.890625</v>
      </c>
      <c r="E94" s="100">
        <f t="shared" si="29"/>
        <v>5.640625</v>
      </c>
      <c r="F94" s="100">
        <f t="shared" si="29"/>
        <v>0.390625</v>
      </c>
      <c r="G94" s="100">
        <f t="shared" si="29"/>
        <v>2.640625</v>
      </c>
      <c r="H94" s="100">
        <f t="shared" si="29"/>
        <v>0.390625</v>
      </c>
      <c r="I94" s="100">
        <f t="shared" si="29"/>
        <v>0.390625</v>
      </c>
      <c r="J94" s="100">
        <f t="shared" si="29"/>
        <v>0.390625</v>
      </c>
      <c r="K94" s="100">
        <f t="shared" si="29"/>
        <v>0.140625</v>
      </c>
    </row>
    <row r="95" spans="2:13" x14ac:dyDescent="0.2">
      <c r="B95" s="63">
        <v>4</v>
      </c>
      <c r="C95" s="142" t="s">
        <v>137</v>
      </c>
      <c r="D95" s="100">
        <f t="shared" ref="D95:K95" si="30">D88*D88</f>
        <v>1.5625</v>
      </c>
      <c r="E95" s="100">
        <f t="shared" si="30"/>
        <v>1.5625</v>
      </c>
      <c r="F95" s="100">
        <f t="shared" si="30"/>
        <v>5.0625</v>
      </c>
      <c r="G95" s="100">
        <f t="shared" si="30"/>
        <v>0.5625</v>
      </c>
      <c r="H95" s="100">
        <f t="shared" si="30"/>
        <v>0.5625</v>
      </c>
      <c r="I95" s="100">
        <f t="shared" si="30"/>
        <v>0.5625</v>
      </c>
      <c r="J95" s="100">
        <f t="shared" si="30"/>
        <v>3.0625</v>
      </c>
      <c r="K95" s="100">
        <f t="shared" si="30"/>
        <v>0.5625</v>
      </c>
    </row>
    <row r="96" spans="2:13" x14ac:dyDescent="0.2">
      <c r="B96" s="63">
        <v>5</v>
      </c>
      <c r="C96" s="142" t="s">
        <v>138</v>
      </c>
      <c r="D96" s="100">
        <f t="shared" ref="D96:K96" si="31">D89*D89</f>
        <v>13.140625</v>
      </c>
      <c r="E96" s="100">
        <f t="shared" si="31"/>
        <v>2.640625</v>
      </c>
      <c r="F96" s="100">
        <f t="shared" si="31"/>
        <v>1.890625</v>
      </c>
      <c r="G96" s="100">
        <f t="shared" si="31"/>
        <v>0.140625</v>
      </c>
      <c r="H96" s="100">
        <f t="shared" si="31"/>
        <v>0.140625</v>
      </c>
      <c r="I96" s="100">
        <f t="shared" si="31"/>
        <v>0.140625</v>
      </c>
      <c r="J96" s="100">
        <f t="shared" si="31"/>
        <v>1.890625</v>
      </c>
      <c r="K96" s="100">
        <f t="shared" si="31"/>
        <v>1.890625</v>
      </c>
    </row>
    <row r="97" spans="1:17" ht="13.5" thickBot="1" x14ac:dyDescent="0.25">
      <c r="I97" s="86"/>
      <c r="J97" s="86"/>
      <c r="K97" s="86"/>
    </row>
    <row r="98" spans="1:17" ht="13.5" thickBot="1" x14ac:dyDescent="0.25">
      <c r="D98" t="s">
        <v>108</v>
      </c>
      <c r="F98" s="103">
        <f>SUM(D92:K96)</f>
        <v>66.75</v>
      </c>
      <c r="I98" s="86"/>
      <c r="J98" s="86"/>
      <c r="K98" s="86"/>
    </row>
    <row r="99" spans="1:17" x14ac:dyDescent="0.2">
      <c r="I99" s="86"/>
      <c r="J99" s="86"/>
      <c r="K99" s="86"/>
    </row>
    <row r="100" spans="1:17" x14ac:dyDescent="0.2">
      <c r="B100" s="7"/>
      <c r="C100" s="7" t="s">
        <v>109</v>
      </c>
      <c r="D100" s="7"/>
      <c r="E100" s="7"/>
      <c r="I100" s="86"/>
      <c r="J100" s="86"/>
      <c r="K100" s="86"/>
    </row>
    <row r="101" spans="1:17" x14ac:dyDescent="0.2">
      <c r="C101" s="66" t="s">
        <v>110</v>
      </c>
      <c r="D101" s="100">
        <f>F57</f>
        <v>273.59999999999997</v>
      </c>
      <c r="I101" s="86"/>
      <c r="J101" s="86"/>
      <c r="K101" s="86"/>
    </row>
    <row r="102" spans="1:17" x14ac:dyDescent="0.2">
      <c r="C102" s="66" t="s">
        <v>111</v>
      </c>
      <c r="D102" s="100">
        <f>F98+F81</f>
        <v>273.60000000000014</v>
      </c>
      <c r="I102" s="86"/>
      <c r="J102" s="86"/>
      <c r="K102" s="86"/>
    </row>
    <row r="103" spans="1:17" x14ac:dyDescent="0.2">
      <c r="I103" s="86"/>
      <c r="J103" s="86"/>
      <c r="K103" s="86"/>
    </row>
    <row r="104" spans="1:17" x14ac:dyDescent="0.2">
      <c r="A104">
        <v>7</v>
      </c>
      <c r="B104" s="7" t="s">
        <v>112</v>
      </c>
      <c r="C104" s="7"/>
      <c r="D104" s="7"/>
      <c r="I104" s="86"/>
      <c r="J104" s="86"/>
      <c r="K104" s="86"/>
    </row>
    <row r="105" spans="1:17" ht="38.25" x14ac:dyDescent="0.2">
      <c r="C105" s="10" t="s">
        <v>90</v>
      </c>
      <c r="D105" s="15" t="s">
        <v>91</v>
      </c>
      <c r="E105" s="15" t="s">
        <v>11</v>
      </c>
      <c r="F105" s="15" t="s">
        <v>10</v>
      </c>
      <c r="G105" s="104" t="s">
        <v>5</v>
      </c>
      <c r="I105" s="86"/>
      <c r="J105" s="86"/>
      <c r="K105" s="86"/>
    </row>
    <row r="106" spans="1:17" x14ac:dyDescent="0.2">
      <c r="C106" s="8" t="s">
        <v>92</v>
      </c>
      <c r="D106" s="97" t="s">
        <v>93</v>
      </c>
      <c r="E106" s="141" t="s">
        <v>55</v>
      </c>
      <c r="F106" s="97" t="s">
        <v>60</v>
      </c>
      <c r="G106" s="182" t="s">
        <v>58</v>
      </c>
      <c r="I106" s="86" t="s">
        <v>113</v>
      </c>
      <c r="J106" s="86"/>
      <c r="K106" s="86"/>
      <c r="M106" s="7" t="s">
        <v>123</v>
      </c>
    </row>
    <row r="107" spans="1:17" x14ac:dyDescent="0.2">
      <c r="C107" s="8" t="s">
        <v>94</v>
      </c>
      <c r="D107" s="97" t="s">
        <v>54</v>
      </c>
      <c r="E107" s="141" t="s">
        <v>57</v>
      </c>
      <c r="F107" s="97" t="s">
        <v>63</v>
      </c>
      <c r="G107" s="182"/>
      <c r="I107" s="86" t="s">
        <v>114</v>
      </c>
      <c r="J107" s="86"/>
      <c r="K107" s="86"/>
      <c r="M107" s="125"/>
      <c r="N107" s="125"/>
      <c r="O107" s="125"/>
      <c r="P107" s="125"/>
      <c r="Q107" s="125"/>
    </row>
    <row r="108" spans="1:17" x14ac:dyDescent="0.2">
      <c r="C108" s="8" t="s">
        <v>16</v>
      </c>
      <c r="D108" s="97" t="s">
        <v>64</v>
      </c>
      <c r="E108" s="141" t="s">
        <v>65</v>
      </c>
      <c r="F108" s="97" t="s">
        <v>61</v>
      </c>
      <c r="G108" s="182"/>
      <c r="I108" s="86" t="s">
        <v>115</v>
      </c>
      <c r="J108" s="86"/>
      <c r="K108" s="86"/>
      <c r="M108" s="125"/>
      <c r="N108" s="125"/>
      <c r="O108" s="125"/>
      <c r="P108" s="125"/>
      <c r="Q108" s="125"/>
    </row>
    <row r="109" spans="1:17" x14ac:dyDescent="0.2">
      <c r="I109" s="86"/>
      <c r="J109" s="86"/>
      <c r="K109" s="86"/>
      <c r="M109" s="125"/>
      <c r="N109" s="125"/>
      <c r="O109" s="125"/>
      <c r="P109" s="125"/>
      <c r="Q109" s="125"/>
    </row>
    <row r="110" spans="1:17" ht="38.25" x14ac:dyDescent="0.2">
      <c r="C110" s="10" t="s">
        <v>90</v>
      </c>
      <c r="D110" s="15" t="s">
        <v>91</v>
      </c>
      <c r="E110" s="15" t="s">
        <v>11</v>
      </c>
      <c r="F110" s="15" t="s">
        <v>10</v>
      </c>
      <c r="G110" s="104" t="s">
        <v>5</v>
      </c>
      <c r="I110" s="184" t="s">
        <v>133</v>
      </c>
      <c r="J110" s="184"/>
      <c r="K110" s="143">
        <v>1.9</v>
      </c>
      <c r="M110" s="125"/>
      <c r="N110" s="125"/>
      <c r="O110" s="125"/>
      <c r="P110" s="125"/>
      <c r="Q110" s="125"/>
    </row>
    <row r="111" spans="1:17" x14ac:dyDescent="0.2">
      <c r="C111" s="8" t="s">
        <v>92</v>
      </c>
      <c r="D111" s="100">
        <f>F81</f>
        <v>206.85000000000014</v>
      </c>
      <c r="E111" s="92">
        <v>4</v>
      </c>
      <c r="F111" s="97">
        <f>D111/E111</f>
        <v>51.712500000000034</v>
      </c>
      <c r="G111" s="183">
        <f>F111/F112</f>
        <v>27.115168539325857</v>
      </c>
      <c r="J111" s="144"/>
      <c r="K111" s="144"/>
      <c r="M111" s="125"/>
      <c r="N111" s="125"/>
      <c r="O111" s="125"/>
      <c r="P111" s="125"/>
      <c r="Q111" s="125"/>
    </row>
    <row r="112" spans="1:17" x14ac:dyDescent="0.2">
      <c r="C112" s="8" t="s">
        <v>94</v>
      </c>
      <c r="D112" s="100">
        <f>F98</f>
        <v>66.75</v>
      </c>
      <c r="E112" s="92">
        <v>35</v>
      </c>
      <c r="F112" s="145">
        <f>D112/E112</f>
        <v>1.9071428571428573</v>
      </c>
      <c r="G112" s="183"/>
      <c r="I112" t="s">
        <v>120</v>
      </c>
      <c r="J112" s="144"/>
      <c r="K112" s="144"/>
      <c r="M112" s="125"/>
      <c r="N112" s="125"/>
      <c r="O112" s="125"/>
      <c r="P112" s="125"/>
      <c r="Q112" s="125"/>
    </row>
    <row r="113" spans="1:17" x14ac:dyDescent="0.2">
      <c r="C113" s="8" t="s">
        <v>16</v>
      </c>
      <c r="D113" s="100">
        <f>F57</f>
        <v>273.59999999999997</v>
      </c>
      <c r="E113" s="92">
        <v>39</v>
      </c>
      <c r="F113" s="123">
        <f>D113/E113</f>
        <v>7.0153846153846144</v>
      </c>
      <c r="G113" s="183"/>
      <c r="I113" s="124">
        <v>7</v>
      </c>
      <c r="J113" s="86"/>
      <c r="K113" s="86"/>
      <c r="M113" s="125"/>
      <c r="N113" s="125"/>
      <c r="O113" s="125"/>
      <c r="P113" s="125"/>
      <c r="Q113" s="125"/>
    </row>
    <row r="114" spans="1:17" x14ac:dyDescent="0.2">
      <c r="I114" s="86"/>
      <c r="J114" s="86"/>
      <c r="K114" s="86"/>
      <c r="M114" s="125"/>
      <c r="N114" s="125"/>
      <c r="O114" s="125"/>
      <c r="P114" s="125"/>
      <c r="Q114" s="125"/>
    </row>
    <row r="115" spans="1:17" x14ac:dyDescent="0.2">
      <c r="D115" s="105" t="s">
        <v>121</v>
      </c>
      <c r="E115" s="106"/>
      <c r="F115" s="107">
        <f>_xlfn.F.INV.RT(0.05,E111,E112)</f>
        <v>2.641465186128567</v>
      </c>
      <c r="H115" s="108" t="s">
        <v>116</v>
      </c>
      <c r="I115" s="86"/>
      <c r="J115" s="86"/>
      <c r="K115" s="86"/>
    </row>
    <row r="116" spans="1:17" x14ac:dyDescent="0.2">
      <c r="I116" s="86"/>
      <c r="J116" s="86"/>
      <c r="K116" s="86"/>
    </row>
    <row r="117" spans="1:17" x14ac:dyDescent="0.2">
      <c r="D117" s="140" t="s">
        <v>145</v>
      </c>
      <c r="E117" s="140"/>
      <c r="F117" s="140"/>
      <c r="G117" s="108" t="s">
        <v>132</v>
      </c>
      <c r="I117" s="86"/>
      <c r="J117" s="86"/>
      <c r="K117" s="86"/>
    </row>
    <row r="118" spans="1:17" x14ac:dyDescent="0.2">
      <c r="I118" s="86"/>
      <c r="J118" s="86"/>
      <c r="K118" s="86"/>
    </row>
    <row r="119" spans="1:17" x14ac:dyDescent="0.2">
      <c r="B119" t="s">
        <v>117</v>
      </c>
      <c r="C119" s="7"/>
      <c r="D119" s="165" t="s">
        <v>146</v>
      </c>
      <c r="E119" s="166"/>
      <c r="F119" s="166"/>
      <c r="G119" s="166"/>
      <c r="H119" s="166"/>
      <c r="I119" s="166"/>
      <c r="J119" s="166"/>
      <c r="K119" s="166"/>
      <c r="L119" s="167"/>
    </row>
    <row r="120" spans="1:17" x14ac:dyDescent="0.2">
      <c r="C120" s="7"/>
      <c r="D120" s="168"/>
      <c r="E120" s="169"/>
      <c r="F120" s="169"/>
      <c r="G120" s="169"/>
      <c r="H120" s="169"/>
      <c r="I120" s="169"/>
      <c r="J120" s="169"/>
      <c r="K120" s="169"/>
      <c r="L120" s="170"/>
    </row>
    <row r="121" spans="1:17" x14ac:dyDescent="0.2">
      <c r="C121" s="7"/>
      <c r="D121" s="171"/>
      <c r="E121" s="172"/>
      <c r="F121" s="172"/>
      <c r="G121" s="172"/>
      <c r="H121" s="172"/>
      <c r="I121" s="172"/>
      <c r="J121" s="172"/>
      <c r="K121" s="172"/>
      <c r="L121" s="173"/>
    </row>
    <row r="122" spans="1:17" x14ac:dyDescent="0.2">
      <c r="C122" s="7"/>
      <c r="D122" s="9"/>
      <c r="I122" s="86"/>
      <c r="J122" s="86"/>
      <c r="K122" s="86"/>
    </row>
    <row r="123" spans="1:17" x14ac:dyDescent="0.2">
      <c r="A123" s="109">
        <v>8</v>
      </c>
      <c r="B123" s="109" t="s">
        <v>118</v>
      </c>
      <c r="C123" s="7"/>
      <c r="D123" s="7"/>
      <c r="E123" s="7"/>
      <c r="F123" s="7"/>
      <c r="G123" s="7"/>
      <c r="H123" s="7"/>
      <c r="I123" s="110"/>
      <c r="J123" s="110"/>
      <c r="K123" s="110"/>
      <c r="L123" s="7"/>
      <c r="M123" s="7"/>
    </row>
    <row r="124" spans="1:17" x14ac:dyDescent="0.2">
      <c r="C124" s="7"/>
      <c r="I124" s="111">
        <f>1-F112/F113</f>
        <v>0.72814849624060152</v>
      </c>
      <c r="J124" s="86"/>
      <c r="K124" s="86"/>
    </row>
    <row r="125" spans="1:17" x14ac:dyDescent="0.2">
      <c r="C125" s="7"/>
      <c r="I125" s="86"/>
      <c r="J125" s="86"/>
      <c r="K125" s="86"/>
    </row>
    <row r="126" spans="1:17" x14ac:dyDescent="0.2">
      <c r="C126" s="7"/>
      <c r="I126" s="86"/>
      <c r="J126" s="86"/>
      <c r="K126" s="86"/>
    </row>
    <row r="127" spans="1:17" x14ac:dyDescent="0.2">
      <c r="B127" t="s">
        <v>45</v>
      </c>
      <c r="C127" s="7"/>
      <c r="D127" s="174" t="s">
        <v>147</v>
      </c>
      <c r="E127" s="174"/>
      <c r="F127" s="174"/>
      <c r="G127" s="174"/>
      <c r="H127" s="174"/>
      <c r="I127" s="174"/>
      <c r="J127" s="174"/>
      <c r="K127" s="174"/>
      <c r="L127" s="174"/>
    </row>
    <row r="128" spans="1:17" x14ac:dyDescent="0.2">
      <c r="B128" t="s">
        <v>119</v>
      </c>
      <c r="C128" s="7"/>
      <c r="D128" s="174"/>
      <c r="E128" s="174"/>
      <c r="F128" s="174"/>
      <c r="G128" s="174"/>
      <c r="H128" s="174"/>
      <c r="I128" s="174"/>
      <c r="J128" s="174"/>
      <c r="K128" s="174"/>
      <c r="L128" s="174"/>
    </row>
    <row r="129" spans="3:12" x14ac:dyDescent="0.2">
      <c r="C129" s="7"/>
      <c r="D129" s="174"/>
      <c r="E129" s="174"/>
      <c r="F129" s="174"/>
      <c r="G129" s="174"/>
      <c r="H129" s="174"/>
      <c r="I129" s="174"/>
      <c r="J129" s="174"/>
      <c r="K129" s="174"/>
      <c r="L129" s="174"/>
    </row>
  </sheetData>
  <mergeCells count="10">
    <mergeCell ref="N5:N6"/>
    <mergeCell ref="D119:L121"/>
    <mergeCell ref="D127:L129"/>
    <mergeCell ref="E13:L14"/>
    <mergeCell ref="E16:L17"/>
    <mergeCell ref="F25:L26"/>
    <mergeCell ref="G29:G31"/>
    <mergeCell ref="G106:G108"/>
    <mergeCell ref="G111:G113"/>
    <mergeCell ref="I110:J110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selection activeCell="D33" sqref="D33"/>
    </sheetView>
  </sheetViews>
  <sheetFormatPr defaultRowHeight="12.75" x14ac:dyDescent="0.2"/>
  <sheetData>
    <row r="1" spans="1:8" s="23" customFormat="1" x14ac:dyDescent="0.2">
      <c r="A1" s="37" t="s">
        <v>25</v>
      </c>
      <c r="B1" s="22"/>
      <c r="C1" s="22"/>
      <c r="D1" s="22"/>
      <c r="E1" s="22"/>
      <c r="F1" s="22"/>
      <c r="G1" s="22"/>
      <c r="H1" s="22"/>
    </row>
    <row r="2" spans="1:8" x14ac:dyDescent="0.2">
      <c r="A2" s="37" t="s">
        <v>125</v>
      </c>
    </row>
    <row r="3" spans="1:8" x14ac:dyDescent="0.2">
      <c r="A3" s="37" t="s">
        <v>26</v>
      </c>
    </row>
    <row r="4" spans="1:8" x14ac:dyDescent="0.2">
      <c r="A4" s="37" t="s">
        <v>27</v>
      </c>
    </row>
    <row r="5" spans="1:8" x14ac:dyDescent="0.2">
      <c r="A5" s="37" t="s">
        <v>22</v>
      </c>
    </row>
    <row r="6" spans="1:8" x14ac:dyDescent="0.2">
      <c r="A6" s="37" t="s">
        <v>23</v>
      </c>
    </row>
    <row r="7" spans="1:8" x14ac:dyDescent="0.2">
      <c r="A7" s="37" t="s">
        <v>24</v>
      </c>
    </row>
    <row r="8" spans="1:8" x14ac:dyDescent="0.2">
      <c r="A8" s="37"/>
    </row>
    <row r="9" spans="1:8" x14ac:dyDescent="0.2">
      <c r="A9" s="37"/>
    </row>
    <row r="10" spans="1:8" x14ac:dyDescent="0.2">
      <c r="A10" s="37"/>
    </row>
    <row r="11" spans="1:8" x14ac:dyDescent="0.2">
      <c r="A11" s="37"/>
    </row>
    <row r="12" spans="1:8" x14ac:dyDescent="0.2">
      <c r="A12" s="37"/>
    </row>
    <row r="13" spans="1:8" x14ac:dyDescent="0.2">
      <c r="A13" s="37"/>
    </row>
    <row r="14" spans="1:8" x14ac:dyDescent="0.2">
      <c r="A14" s="37"/>
    </row>
    <row r="15" spans="1:8" x14ac:dyDescent="0.2">
      <c r="A15" s="37"/>
    </row>
    <row r="16" spans="1:8" x14ac:dyDescent="0.2">
      <c r="A16" s="37"/>
    </row>
    <row r="17" spans="1:1" x14ac:dyDescent="0.2">
      <c r="A17" s="37"/>
    </row>
    <row r="18" spans="1:1" x14ac:dyDescent="0.2">
      <c r="A18" s="37"/>
    </row>
    <row r="19" spans="1:1" x14ac:dyDescent="0.2">
      <c r="A19" s="37"/>
    </row>
    <row r="20" spans="1:1" x14ac:dyDescent="0.2">
      <c r="A20" s="37"/>
    </row>
    <row r="21" spans="1:1" x14ac:dyDescent="0.2">
      <c r="A21" s="37"/>
    </row>
    <row r="22" spans="1:1" x14ac:dyDescent="0.2">
      <c r="A22" s="37"/>
    </row>
    <row r="23" spans="1:1" x14ac:dyDescent="0.2">
      <c r="A23" s="37"/>
    </row>
    <row r="24" spans="1:1" x14ac:dyDescent="0.2">
      <c r="A24" s="37"/>
    </row>
    <row r="25" spans="1:1" x14ac:dyDescent="0.2">
      <c r="A25" s="37"/>
    </row>
    <row r="26" spans="1:1" x14ac:dyDescent="0.2">
      <c r="A26" s="37"/>
    </row>
    <row r="27" spans="1:1" x14ac:dyDescent="0.2">
      <c r="A27" s="37"/>
    </row>
    <row r="28" spans="1:1" x14ac:dyDescent="0.2">
      <c r="A28" s="37"/>
    </row>
    <row r="29" spans="1:1" x14ac:dyDescent="0.2">
      <c r="A29" s="37"/>
    </row>
    <row r="30" spans="1:1" x14ac:dyDescent="0.2">
      <c r="A30" s="37"/>
    </row>
    <row r="31" spans="1:1" x14ac:dyDescent="0.2">
      <c r="A31" s="37"/>
    </row>
    <row r="32" spans="1:1" x14ac:dyDescent="0.2">
      <c r="A32" s="37"/>
    </row>
    <row r="33" spans="1:1" x14ac:dyDescent="0.2">
      <c r="A33" s="37"/>
    </row>
    <row r="34" spans="1:1" x14ac:dyDescent="0.2">
      <c r="A34" s="37"/>
    </row>
    <row r="35" spans="1:1" x14ac:dyDescent="0.2">
      <c r="A35" s="37"/>
    </row>
    <row r="36" spans="1:1" x14ac:dyDescent="0.2">
      <c r="A36" s="37"/>
    </row>
    <row r="37" spans="1:1" x14ac:dyDescent="0.2">
      <c r="A37" s="37"/>
    </row>
    <row r="38" spans="1:1" x14ac:dyDescent="0.2">
      <c r="A38" s="37"/>
    </row>
    <row r="39" spans="1:1" x14ac:dyDescent="0.2">
      <c r="A39" s="37"/>
    </row>
    <row r="40" spans="1:1" x14ac:dyDescent="0.2">
      <c r="A40" s="37"/>
    </row>
    <row r="41" spans="1:1" x14ac:dyDescent="0.2">
      <c r="A41" s="37"/>
    </row>
    <row r="42" spans="1:1" x14ac:dyDescent="0.2">
      <c r="A42" s="37"/>
    </row>
    <row r="43" spans="1:1" x14ac:dyDescent="0.2">
      <c r="A43" s="37"/>
    </row>
    <row r="44" spans="1:1" x14ac:dyDescent="0.2">
      <c r="A44" s="37"/>
    </row>
    <row r="45" spans="1:1" x14ac:dyDescent="0.2">
      <c r="A45" s="37"/>
    </row>
    <row r="46" spans="1:1" x14ac:dyDescent="0.2">
      <c r="A46" s="37"/>
    </row>
    <row r="47" spans="1:1" x14ac:dyDescent="0.2">
      <c r="A47" s="37"/>
    </row>
    <row r="48" spans="1:1" x14ac:dyDescent="0.2">
      <c r="A48" s="37"/>
    </row>
    <row r="49" spans="1:1" x14ac:dyDescent="0.2">
      <c r="A49" s="37"/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37"/>
    </row>
    <row r="54" spans="1:1" x14ac:dyDescent="0.2">
      <c r="A54" s="37"/>
    </row>
    <row r="55" spans="1:1" x14ac:dyDescent="0.2">
      <c r="A55" s="37"/>
    </row>
    <row r="56" spans="1:1" x14ac:dyDescent="0.2">
      <c r="A56" s="37"/>
    </row>
    <row r="57" spans="1:1" x14ac:dyDescent="0.2">
      <c r="A57" s="37"/>
    </row>
    <row r="58" spans="1:1" x14ac:dyDescent="0.2">
      <c r="A58" s="37"/>
    </row>
    <row r="59" spans="1:1" x14ac:dyDescent="0.2">
      <c r="A59" s="37"/>
    </row>
    <row r="60" spans="1:1" x14ac:dyDescent="0.2">
      <c r="A60" s="37"/>
    </row>
    <row r="61" spans="1:1" x14ac:dyDescent="0.2">
      <c r="A61" s="37"/>
    </row>
    <row r="62" spans="1:1" x14ac:dyDescent="0.2">
      <c r="A62" s="37"/>
    </row>
    <row r="63" spans="1:1" x14ac:dyDescent="0.2">
      <c r="A63" s="37"/>
    </row>
    <row r="64" spans="1:1" x14ac:dyDescent="0.2">
      <c r="A64" s="37"/>
    </row>
    <row r="65" spans="1:1" x14ac:dyDescent="0.2">
      <c r="A65" s="37"/>
    </row>
    <row r="66" spans="1:1" x14ac:dyDescent="0.2">
      <c r="A66" s="37"/>
    </row>
    <row r="67" spans="1:1" x14ac:dyDescent="0.2">
      <c r="A67" s="37"/>
    </row>
    <row r="68" spans="1:1" x14ac:dyDescent="0.2">
      <c r="A68" s="37"/>
    </row>
    <row r="69" spans="1:1" x14ac:dyDescent="0.2">
      <c r="A69" s="37"/>
    </row>
    <row r="70" spans="1:1" x14ac:dyDescent="0.2">
      <c r="A70" s="37"/>
    </row>
    <row r="71" spans="1:1" x14ac:dyDescent="0.2">
      <c r="A71" s="37"/>
    </row>
    <row r="72" spans="1:1" x14ac:dyDescent="0.2">
      <c r="A72" s="37"/>
    </row>
    <row r="73" spans="1:1" x14ac:dyDescent="0.2">
      <c r="A73" s="37"/>
    </row>
    <row r="74" spans="1:1" x14ac:dyDescent="0.2">
      <c r="A74" s="37"/>
    </row>
    <row r="75" spans="1:1" x14ac:dyDescent="0.2">
      <c r="A75" s="37"/>
    </row>
    <row r="76" spans="1:1" x14ac:dyDescent="0.2">
      <c r="A76" s="37"/>
    </row>
    <row r="77" spans="1:1" x14ac:dyDescent="0.2">
      <c r="A77" s="37"/>
    </row>
    <row r="78" spans="1:1" x14ac:dyDescent="0.2">
      <c r="A78" s="37"/>
    </row>
    <row r="79" spans="1:1" x14ac:dyDescent="0.2">
      <c r="A79" s="37"/>
    </row>
    <row r="80" spans="1:1" x14ac:dyDescent="0.2">
      <c r="A80" s="37"/>
    </row>
    <row r="81" spans="1:1" x14ac:dyDescent="0.2">
      <c r="A81" s="37"/>
    </row>
    <row r="82" spans="1:1" x14ac:dyDescent="0.2">
      <c r="A82" s="37"/>
    </row>
    <row r="83" spans="1:1" x14ac:dyDescent="0.2">
      <c r="A83" s="37"/>
    </row>
    <row r="84" spans="1:1" x14ac:dyDescent="0.2">
      <c r="A84" s="37"/>
    </row>
    <row r="85" spans="1:1" x14ac:dyDescent="0.2">
      <c r="A85" s="37"/>
    </row>
    <row r="86" spans="1:1" x14ac:dyDescent="0.2">
      <c r="A86" s="37"/>
    </row>
    <row r="87" spans="1:1" x14ac:dyDescent="0.2">
      <c r="A87" s="37"/>
    </row>
    <row r="88" spans="1:1" x14ac:dyDescent="0.2">
      <c r="A88" s="37"/>
    </row>
    <row r="89" spans="1:1" x14ac:dyDescent="0.2">
      <c r="A89" s="37"/>
    </row>
    <row r="90" spans="1:1" x14ac:dyDescent="0.2">
      <c r="A90" s="37"/>
    </row>
    <row r="91" spans="1:1" x14ac:dyDescent="0.2">
      <c r="A91" s="37"/>
    </row>
    <row r="92" spans="1:1" x14ac:dyDescent="0.2">
      <c r="A92" s="37"/>
    </row>
    <row r="93" spans="1:1" x14ac:dyDescent="0.2">
      <c r="A93" s="37"/>
    </row>
    <row r="94" spans="1:1" x14ac:dyDescent="0.2">
      <c r="A94" s="37"/>
    </row>
    <row r="95" spans="1:1" x14ac:dyDescent="0.2">
      <c r="A95" s="37"/>
    </row>
    <row r="96" spans="1:1" x14ac:dyDescent="0.2">
      <c r="A96" s="37"/>
    </row>
    <row r="97" spans="1:1" x14ac:dyDescent="0.2">
      <c r="A97" s="37"/>
    </row>
    <row r="98" spans="1:1" x14ac:dyDescent="0.2">
      <c r="A98" s="37"/>
    </row>
    <row r="99" spans="1:1" x14ac:dyDescent="0.2">
      <c r="A99" s="37"/>
    </row>
    <row r="100" spans="1:1" x14ac:dyDescent="0.2">
      <c r="A100" s="37"/>
    </row>
    <row r="101" spans="1:1" x14ac:dyDescent="0.2">
      <c r="A101" s="37"/>
    </row>
    <row r="102" spans="1:1" x14ac:dyDescent="0.2">
      <c r="A102" s="37"/>
    </row>
    <row r="103" spans="1:1" x14ac:dyDescent="0.2">
      <c r="A103" s="37"/>
    </row>
    <row r="104" spans="1:1" x14ac:dyDescent="0.2">
      <c r="A104" s="37"/>
    </row>
    <row r="105" spans="1:1" x14ac:dyDescent="0.2">
      <c r="A105" s="37"/>
    </row>
    <row r="106" spans="1:1" x14ac:dyDescent="0.2">
      <c r="A106" s="37"/>
    </row>
    <row r="107" spans="1:1" x14ac:dyDescent="0.2">
      <c r="A107" s="37"/>
    </row>
    <row r="108" spans="1:1" x14ac:dyDescent="0.2">
      <c r="A108" s="37"/>
    </row>
    <row r="109" spans="1:1" x14ac:dyDescent="0.2">
      <c r="A109" s="37"/>
    </row>
    <row r="110" spans="1:1" x14ac:dyDescent="0.2">
      <c r="A110" s="37"/>
    </row>
    <row r="111" spans="1:1" x14ac:dyDescent="0.2">
      <c r="A111" s="37"/>
    </row>
    <row r="112" spans="1:1" x14ac:dyDescent="0.2">
      <c r="A112" s="37"/>
    </row>
    <row r="113" spans="1:1" x14ac:dyDescent="0.2">
      <c r="A113" s="37"/>
    </row>
    <row r="114" spans="1:1" x14ac:dyDescent="0.2">
      <c r="A114" s="37"/>
    </row>
    <row r="115" spans="1:1" x14ac:dyDescent="0.2">
      <c r="A115" s="37"/>
    </row>
    <row r="116" spans="1:1" x14ac:dyDescent="0.2">
      <c r="A116" s="37"/>
    </row>
    <row r="117" spans="1:1" x14ac:dyDescent="0.2">
      <c r="A117" s="37"/>
    </row>
    <row r="118" spans="1:1" x14ac:dyDescent="0.2">
      <c r="A118" s="37"/>
    </row>
    <row r="119" spans="1:1" x14ac:dyDescent="0.2">
      <c r="A119" s="37"/>
    </row>
    <row r="120" spans="1:1" x14ac:dyDescent="0.2">
      <c r="A120" s="37"/>
    </row>
    <row r="121" spans="1:1" x14ac:dyDescent="0.2">
      <c r="A121" s="37"/>
    </row>
    <row r="122" spans="1:1" x14ac:dyDescent="0.2">
      <c r="A122" s="37"/>
    </row>
    <row r="123" spans="1:1" x14ac:dyDescent="0.2">
      <c r="A123" s="37"/>
    </row>
    <row r="124" spans="1:1" x14ac:dyDescent="0.2">
      <c r="A124" s="37"/>
    </row>
    <row r="125" spans="1:1" x14ac:dyDescent="0.2">
      <c r="A125" s="37"/>
    </row>
    <row r="126" spans="1:1" x14ac:dyDescent="0.2">
      <c r="A126" s="37"/>
    </row>
    <row r="127" spans="1:1" x14ac:dyDescent="0.2">
      <c r="A127" s="37"/>
    </row>
    <row r="128" spans="1:1" x14ac:dyDescent="0.2">
      <c r="A128" s="37"/>
    </row>
    <row r="129" spans="1:1" x14ac:dyDescent="0.2">
      <c r="A129" s="37"/>
    </row>
    <row r="130" spans="1:1" x14ac:dyDescent="0.2">
      <c r="A130" s="37"/>
    </row>
    <row r="131" spans="1:1" x14ac:dyDescent="0.2">
      <c r="A131" s="37"/>
    </row>
    <row r="132" spans="1:1" x14ac:dyDescent="0.2">
      <c r="A132" s="37"/>
    </row>
    <row r="133" spans="1:1" x14ac:dyDescent="0.2">
      <c r="A133" s="37"/>
    </row>
    <row r="134" spans="1:1" x14ac:dyDescent="0.2">
      <c r="A134" s="37"/>
    </row>
    <row r="135" spans="1:1" x14ac:dyDescent="0.2">
      <c r="A135" s="37"/>
    </row>
    <row r="136" spans="1:1" x14ac:dyDescent="0.2">
      <c r="A136" s="37"/>
    </row>
    <row r="137" spans="1:1" x14ac:dyDescent="0.2">
      <c r="A137" s="37"/>
    </row>
    <row r="138" spans="1:1" x14ac:dyDescent="0.2">
      <c r="A138" s="37"/>
    </row>
    <row r="139" spans="1:1" x14ac:dyDescent="0.2">
      <c r="A139" s="37"/>
    </row>
    <row r="140" spans="1:1" x14ac:dyDescent="0.2">
      <c r="A140" s="37"/>
    </row>
    <row r="141" spans="1:1" x14ac:dyDescent="0.2">
      <c r="A141" s="37"/>
    </row>
    <row r="142" spans="1:1" x14ac:dyDescent="0.2">
      <c r="A142" s="37"/>
    </row>
    <row r="143" spans="1:1" x14ac:dyDescent="0.2">
      <c r="A143" s="37"/>
    </row>
    <row r="144" spans="1:1" x14ac:dyDescent="0.2">
      <c r="A144" s="37"/>
    </row>
    <row r="145" spans="1:1" x14ac:dyDescent="0.2">
      <c r="A145" s="37"/>
    </row>
    <row r="146" spans="1:1" x14ac:dyDescent="0.2">
      <c r="A146" s="37"/>
    </row>
    <row r="147" spans="1:1" x14ac:dyDescent="0.2">
      <c r="A147" s="37"/>
    </row>
    <row r="148" spans="1:1" x14ac:dyDescent="0.2">
      <c r="A148" s="37"/>
    </row>
    <row r="149" spans="1:1" x14ac:dyDescent="0.2">
      <c r="A149" s="37"/>
    </row>
    <row r="150" spans="1:1" x14ac:dyDescent="0.2">
      <c r="A150" s="37"/>
    </row>
    <row r="151" spans="1:1" x14ac:dyDescent="0.2">
      <c r="A151" s="37"/>
    </row>
    <row r="152" spans="1:1" x14ac:dyDescent="0.2">
      <c r="A152" s="37"/>
    </row>
    <row r="153" spans="1:1" x14ac:dyDescent="0.2">
      <c r="A153" s="37"/>
    </row>
    <row r="154" spans="1:1" x14ac:dyDescent="0.2">
      <c r="A154" s="37"/>
    </row>
    <row r="155" spans="1:1" x14ac:dyDescent="0.2">
      <c r="A155" s="37"/>
    </row>
    <row r="156" spans="1:1" x14ac:dyDescent="0.2">
      <c r="A156" s="37"/>
    </row>
    <row r="157" spans="1:1" x14ac:dyDescent="0.2">
      <c r="A157" s="37"/>
    </row>
    <row r="158" spans="1:1" x14ac:dyDescent="0.2">
      <c r="A158" s="37"/>
    </row>
    <row r="159" spans="1:1" x14ac:dyDescent="0.2">
      <c r="A159" s="37"/>
    </row>
    <row r="160" spans="1:1" x14ac:dyDescent="0.2">
      <c r="A160" s="37"/>
    </row>
    <row r="161" spans="1:1" x14ac:dyDescent="0.2">
      <c r="A161" s="37"/>
    </row>
    <row r="162" spans="1:1" x14ac:dyDescent="0.2">
      <c r="A162" s="37"/>
    </row>
    <row r="163" spans="1:1" x14ac:dyDescent="0.2">
      <c r="A163" s="37"/>
    </row>
    <row r="164" spans="1:1" x14ac:dyDescent="0.2">
      <c r="A164" s="37"/>
    </row>
    <row r="165" spans="1:1" x14ac:dyDescent="0.2">
      <c r="A165" s="37"/>
    </row>
    <row r="166" spans="1:1" x14ac:dyDescent="0.2">
      <c r="A166" s="37"/>
    </row>
    <row r="167" spans="1:1" x14ac:dyDescent="0.2">
      <c r="A167" s="37"/>
    </row>
    <row r="168" spans="1:1" x14ac:dyDescent="0.2">
      <c r="A168" s="37"/>
    </row>
    <row r="169" spans="1:1" x14ac:dyDescent="0.2">
      <c r="A169" s="37"/>
    </row>
    <row r="170" spans="1:1" x14ac:dyDescent="0.2">
      <c r="A170" s="37"/>
    </row>
    <row r="171" spans="1:1" x14ac:dyDescent="0.2">
      <c r="A171" s="37"/>
    </row>
    <row r="172" spans="1:1" x14ac:dyDescent="0.2">
      <c r="A172" s="37"/>
    </row>
    <row r="173" spans="1:1" x14ac:dyDescent="0.2">
      <c r="A173" s="37"/>
    </row>
    <row r="174" spans="1:1" x14ac:dyDescent="0.2">
      <c r="A174" s="37"/>
    </row>
    <row r="175" spans="1:1" x14ac:dyDescent="0.2">
      <c r="A175" s="37"/>
    </row>
    <row r="176" spans="1:1" x14ac:dyDescent="0.2">
      <c r="A176" s="37"/>
    </row>
    <row r="177" spans="1:1" x14ac:dyDescent="0.2">
      <c r="A177" s="37"/>
    </row>
    <row r="178" spans="1:1" x14ac:dyDescent="0.2">
      <c r="A178" s="37"/>
    </row>
    <row r="179" spans="1:1" x14ac:dyDescent="0.2">
      <c r="A179" s="37"/>
    </row>
    <row r="180" spans="1:1" x14ac:dyDescent="0.2">
      <c r="A180" s="37"/>
    </row>
    <row r="181" spans="1:1" x14ac:dyDescent="0.2">
      <c r="A181" s="37"/>
    </row>
    <row r="182" spans="1:1" x14ac:dyDescent="0.2">
      <c r="A182" s="37"/>
    </row>
    <row r="183" spans="1:1" x14ac:dyDescent="0.2">
      <c r="A183" s="37"/>
    </row>
    <row r="184" spans="1:1" x14ac:dyDescent="0.2">
      <c r="A184" s="37"/>
    </row>
    <row r="185" spans="1:1" x14ac:dyDescent="0.2">
      <c r="A185" s="37"/>
    </row>
    <row r="186" spans="1:1" x14ac:dyDescent="0.2">
      <c r="A186" s="37"/>
    </row>
    <row r="187" spans="1:1" x14ac:dyDescent="0.2">
      <c r="A187" s="37"/>
    </row>
    <row r="188" spans="1:1" x14ac:dyDescent="0.2">
      <c r="A188" s="37"/>
    </row>
    <row r="189" spans="1:1" x14ac:dyDescent="0.2">
      <c r="A189" s="37"/>
    </row>
    <row r="190" spans="1:1" x14ac:dyDescent="0.2">
      <c r="A190" s="37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workbookViewId="0">
      <selection activeCell="K65" sqref="K65"/>
    </sheetView>
  </sheetViews>
  <sheetFormatPr defaultColWidth="8.85546875" defaultRowHeight="12.75" x14ac:dyDescent="0.2"/>
  <cols>
    <col min="1" max="1" width="4.42578125" style="14" customWidth="1"/>
    <col min="2" max="2" width="16" style="14" customWidth="1"/>
    <col min="3" max="3" width="9.5703125" style="14" customWidth="1"/>
    <col min="4" max="4" width="8.85546875" style="14" customWidth="1"/>
    <col min="5" max="5" width="10.140625" style="14" customWidth="1"/>
    <col min="6" max="6" width="8.85546875" style="14"/>
    <col min="7" max="7" width="9.5703125" style="14" customWidth="1"/>
    <col min="8" max="16384" width="8.85546875" style="14"/>
  </cols>
  <sheetData>
    <row r="1" spans="1:20" customFormat="1" x14ac:dyDescent="0.2">
      <c r="A1" s="7" t="s">
        <v>129</v>
      </c>
    </row>
    <row r="2" spans="1:20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</row>
    <row r="3" spans="1:20" ht="15" x14ac:dyDescent="0.25">
      <c r="H3" s="40"/>
      <c r="I3" s="41"/>
      <c r="J3" s="42"/>
      <c r="K3" s="43"/>
      <c r="L3" s="41"/>
      <c r="M3" s="41"/>
      <c r="N3" s="41"/>
      <c r="R3" s="44"/>
    </row>
    <row r="4" spans="1:20" ht="15.75" x14ac:dyDescent="0.2">
      <c r="A4" s="50"/>
      <c r="B4" s="58" t="s">
        <v>29</v>
      </c>
    </row>
    <row r="5" spans="1:20" ht="15.75" x14ac:dyDescent="0.2">
      <c r="A5" s="50"/>
      <c r="B5" s="51" t="s">
        <v>30</v>
      </c>
    </row>
    <row r="6" spans="1:20" ht="15.75" x14ac:dyDescent="0.2">
      <c r="A6" s="34"/>
      <c r="B6" s="51"/>
    </row>
    <row r="7" spans="1:20" ht="51" x14ac:dyDescent="0.2">
      <c r="B7" s="15" t="s">
        <v>31</v>
      </c>
      <c r="C7" s="19" t="s">
        <v>124</v>
      </c>
      <c r="D7" s="15" t="s">
        <v>11</v>
      </c>
      <c r="E7" s="24" t="s">
        <v>20</v>
      </c>
      <c r="F7" t="s">
        <v>122</v>
      </c>
      <c r="I7" s="128" t="s">
        <v>126</v>
      </c>
      <c r="P7" s="128" t="s">
        <v>126</v>
      </c>
    </row>
    <row r="8" spans="1:20" ht="13.35" customHeight="1" x14ac:dyDescent="0.2">
      <c r="B8" s="16" t="s">
        <v>32</v>
      </c>
      <c r="C8" s="17"/>
      <c r="D8" s="17"/>
      <c r="E8" s="18"/>
      <c r="F8"/>
      <c r="I8" s="129" t="s">
        <v>155</v>
      </c>
      <c r="J8" s="129"/>
      <c r="K8" s="129"/>
      <c r="L8" s="129"/>
      <c r="M8" s="129"/>
      <c r="N8" s="129"/>
      <c r="P8" s="129" t="s">
        <v>155</v>
      </c>
      <c r="Q8" s="129"/>
      <c r="R8" s="135"/>
      <c r="S8" s="129"/>
      <c r="T8" s="129"/>
    </row>
    <row r="9" spans="1:20" ht="13.35" customHeight="1" x14ac:dyDescent="0.2">
      <c r="B9" s="13" t="s">
        <v>12</v>
      </c>
      <c r="C9" s="30">
        <v>1.4067000000000001</v>
      </c>
      <c r="D9" s="20">
        <v>3</v>
      </c>
      <c r="E9" s="29">
        <v>0.70399999999999996</v>
      </c>
      <c r="F9" t="s">
        <v>152</v>
      </c>
      <c r="I9" s="129"/>
      <c r="J9" s="129"/>
      <c r="K9" s="129"/>
      <c r="L9" s="129"/>
      <c r="M9" s="129"/>
      <c r="N9" s="129"/>
      <c r="P9" s="129"/>
      <c r="Q9" s="129"/>
      <c r="R9" s="129"/>
      <c r="S9" s="129"/>
      <c r="T9" s="129"/>
    </row>
    <row r="10" spans="1:20" x14ac:dyDescent="0.2">
      <c r="B10" s="16" t="s">
        <v>33</v>
      </c>
      <c r="C10" s="56"/>
      <c r="D10" s="55"/>
      <c r="E10" s="36"/>
      <c r="F10"/>
      <c r="G10" s="45"/>
      <c r="H10" s="42"/>
      <c r="I10" s="129" t="s">
        <v>153</v>
      </c>
      <c r="J10" s="129"/>
      <c r="K10" s="129"/>
      <c r="L10" s="129"/>
      <c r="M10" s="129"/>
      <c r="N10" s="129"/>
      <c r="P10" s="129" t="s">
        <v>156</v>
      </c>
      <c r="Q10" s="129"/>
      <c r="R10" s="129"/>
      <c r="S10" s="129"/>
      <c r="T10" s="129"/>
    </row>
    <row r="11" spans="1:20" ht="15" customHeight="1" x14ac:dyDescent="0.2">
      <c r="B11" s="13" t="s">
        <v>12</v>
      </c>
      <c r="C11" s="30">
        <v>1.5973999999999999</v>
      </c>
      <c r="D11" s="20">
        <v>4</v>
      </c>
      <c r="E11" s="29">
        <v>0.80930000000000002</v>
      </c>
      <c r="F11" t="s">
        <v>152</v>
      </c>
      <c r="G11" s="45"/>
      <c r="H11" s="42"/>
      <c r="I11" s="129" t="s">
        <v>154</v>
      </c>
      <c r="J11" s="129"/>
      <c r="K11" s="129"/>
      <c r="L11" s="129"/>
      <c r="M11" s="129"/>
      <c r="N11" s="129"/>
      <c r="P11" s="129" t="s">
        <v>157</v>
      </c>
      <c r="Q11" s="129"/>
      <c r="R11" s="129"/>
      <c r="S11" s="129"/>
      <c r="T11" s="129"/>
    </row>
    <row r="12" spans="1:20" ht="14.45" customHeight="1" x14ac:dyDescent="0.2">
      <c r="B12" s="115"/>
      <c r="C12" s="57"/>
      <c r="D12" s="57"/>
      <c r="E12" s="57"/>
      <c r="F12" s="6"/>
      <c r="G12" s="116"/>
      <c r="H12" s="3"/>
      <c r="I12" s="133"/>
      <c r="J12" s="134"/>
      <c r="K12" s="129"/>
      <c r="L12" s="129"/>
      <c r="M12" s="129"/>
      <c r="N12" s="129"/>
      <c r="P12" s="129"/>
      <c r="Q12" s="129"/>
      <c r="R12" s="135"/>
      <c r="S12" s="129"/>
      <c r="T12" s="129"/>
    </row>
    <row r="13" spans="1:20" ht="14.45" customHeight="1" x14ac:dyDescent="0.2">
      <c r="B13" s="117"/>
      <c r="C13" s="118"/>
      <c r="D13" s="118"/>
      <c r="E13" s="118"/>
      <c r="F13" s="119"/>
      <c r="G13" s="120"/>
      <c r="H13" s="3"/>
      <c r="I13" s="45"/>
      <c r="J13" s="42"/>
      <c r="R13" s="44"/>
    </row>
    <row r="14" spans="1:20" ht="15.75" x14ac:dyDescent="0.25">
      <c r="B14" s="52"/>
      <c r="C14" s="54"/>
      <c r="D14" s="54"/>
      <c r="E14" s="54"/>
      <c r="F14" s="54"/>
      <c r="G14" s="54"/>
      <c r="H14" s="40"/>
      <c r="I14" s="45"/>
      <c r="J14" s="42"/>
      <c r="K14" s="43"/>
      <c r="L14" s="41"/>
      <c r="M14" s="41"/>
      <c r="N14" s="41"/>
      <c r="R14" s="44"/>
    </row>
    <row r="15" spans="1:20" ht="15" x14ac:dyDescent="0.25">
      <c r="A15" s="14">
        <v>1</v>
      </c>
      <c r="B15" s="128" t="s">
        <v>34</v>
      </c>
      <c r="C15" s="128"/>
      <c r="D15" s="128"/>
      <c r="E15" s="128"/>
      <c r="F15" s="128"/>
      <c r="G15" s="128"/>
      <c r="H15" s="128"/>
      <c r="I15" s="128"/>
      <c r="J15" s="42"/>
      <c r="K15" s="43"/>
      <c r="L15" s="41"/>
      <c r="M15" s="41"/>
      <c r="N15" s="41"/>
      <c r="R15" s="44"/>
    </row>
    <row r="16" spans="1:20" ht="15" x14ac:dyDescent="0.25">
      <c r="B16" s="128"/>
      <c r="C16" s="128"/>
      <c r="D16" s="128"/>
      <c r="E16" s="128"/>
      <c r="F16" s="128"/>
      <c r="G16" s="128"/>
      <c r="H16" s="128"/>
      <c r="I16" s="128"/>
      <c r="J16" s="42"/>
      <c r="K16" s="43"/>
      <c r="L16" s="41"/>
      <c r="M16" s="41"/>
      <c r="N16" s="41"/>
      <c r="R16" s="44"/>
    </row>
    <row r="17" spans="1:46" ht="15" x14ac:dyDescent="0.25">
      <c r="B17" s="188" t="s">
        <v>158</v>
      </c>
      <c r="C17" s="189"/>
      <c r="D17" s="189"/>
      <c r="E17" s="189"/>
      <c r="F17" s="189"/>
      <c r="G17" s="189"/>
      <c r="H17" s="189"/>
      <c r="I17" s="190"/>
      <c r="J17" s="42"/>
      <c r="K17" s="43"/>
      <c r="L17" s="41"/>
      <c r="M17" s="41"/>
      <c r="N17" s="41"/>
    </row>
    <row r="18" spans="1:46" ht="15" x14ac:dyDescent="0.25">
      <c r="B18" s="191"/>
      <c r="C18" s="192"/>
      <c r="D18" s="192"/>
      <c r="E18" s="192"/>
      <c r="F18" s="192"/>
      <c r="G18" s="192"/>
      <c r="H18" s="192"/>
      <c r="I18" s="193"/>
      <c r="J18" s="42"/>
      <c r="K18" s="43"/>
      <c r="L18" s="41"/>
      <c r="M18" s="41"/>
      <c r="N18" s="41"/>
    </row>
    <row r="19" spans="1:46" ht="15" x14ac:dyDescent="0.25">
      <c r="J19" s="42"/>
      <c r="K19" s="43"/>
      <c r="L19" s="41"/>
      <c r="M19" s="41"/>
      <c r="N19" s="41"/>
    </row>
    <row r="20" spans="1:46" ht="15" x14ac:dyDescent="0.25">
      <c r="A20" s="14">
        <v>2</v>
      </c>
      <c r="B20" s="49" t="s">
        <v>35</v>
      </c>
      <c r="J20" s="42"/>
      <c r="K20" s="43"/>
      <c r="L20" s="41"/>
      <c r="M20" s="41"/>
      <c r="N20" s="41"/>
    </row>
    <row r="21" spans="1:46" ht="15" x14ac:dyDescent="0.25">
      <c r="B21" s="49" t="s">
        <v>127</v>
      </c>
      <c r="J21" s="42"/>
      <c r="K21" s="43"/>
      <c r="L21" s="41"/>
      <c r="M21" s="41"/>
      <c r="N21" s="41"/>
    </row>
    <row r="22" spans="1:46" ht="15" x14ac:dyDescent="0.25">
      <c r="J22" s="42"/>
      <c r="K22" s="43"/>
      <c r="L22" s="41"/>
      <c r="M22" s="41"/>
      <c r="N22" s="41"/>
    </row>
    <row r="23" spans="1:46" ht="31.35" customHeight="1" x14ac:dyDescent="0.2">
      <c r="B23" s="60" t="s">
        <v>36</v>
      </c>
      <c r="C23" s="60" t="s">
        <v>37</v>
      </c>
      <c r="D23" s="185" t="s">
        <v>38</v>
      </c>
      <c r="E23" s="185"/>
      <c r="F23" s="185"/>
      <c r="G23" s="185"/>
      <c r="H23" s="185"/>
      <c r="I23" s="185"/>
      <c r="J23" s="185"/>
      <c r="K23" s="185"/>
      <c r="N23" s="53" t="s">
        <v>39</v>
      </c>
      <c r="O23" s="53" t="s">
        <v>41</v>
      </c>
    </row>
    <row r="24" spans="1:46" x14ac:dyDescent="0.2">
      <c r="B24" s="132">
        <v>0</v>
      </c>
      <c r="C24" s="14">
        <v>10</v>
      </c>
      <c r="D24" s="149">
        <v>10</v>
      </c>
      <c r="E24" s="149">
        <v>10</v>
      </c>
      <c r="F24" s="149">
        <v>11</v>
      </c>
      <c r="G24" s="149">
        <v>11</v>
      </c>
      <c r="H24" s="149">
        <v>13</v>
      </c>
      <c r="I24" s="149">
        <v>12</v>
      </c>
      <c r="J24" s="149">
        <v>15</v>
      </c>
      <c r="K24" s="149">
        <v>15</v>
      </c>
      <c r="L24" s="149">
        <v>13</v>
      </c>
      <c r="M24" s="149">
        <v>15</v>
      </c>
      <c r="N24" s="64">
        <f>AVERAGE(D24:M24)</f>
        <v>12.5</v>
      </c>
      <c r="O24" s="97">
        <f>_xlfn.VAR.S(D24:M24)</f>
        <v>4.0555555555555554</v>
      </c>
      <c r="P24" s="1"/>
      <c r="Q24" s="1"/>
      <c r="R24" s="5"/>
      <c r="S24" s="5"/>
      <c r="T24" s="5"/>
      <c r="U24" s="5"/>
      <c r="V24" s="5"/>
      <c r="W24" s="5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</row>
    <row r="25" spans="1:46" x14ac:dyDescent="0.2">
      <c r="B25" s="132">
        <v>10</v>
      </c>
      <c r="C25" s="14">
        <v>10</v>
      </c>
      <c r="D25" s="149">
        <v>11</v>
      </c>
      <c r="E25" s="149">
        <v>11</v>
      </c>
      <c r="F25" s="149">
        <v>13</v>
      </c>
      <c r="G25" s="149">
        <v>13</v>
      </c>
      <c r="H25" s="149">
        <v>15</v>
      </c>
      <c r="I25" s="149">
        <v>16</v>
      </c>
      <c r="J25" s="149">
        <v>15</v>
      </c>
      <c r="K25" s="149">
        <v>14</v>
      </c>
      <c r="L25" s="149">
        <v>18</v>
      </c>
      <c r="M25" s="149">
        <v>17</v>
      </c>
      <c r="N25" s="64">
        <f t="shared" ref="N25:N27" si="0">AVERAGE(D25:M25)</f>
        <v>14.3</v>
      </c>
      <c r="O25" s="97">
        <f t="shared" ref="O25:O27" si="1">_xlfn.VAR.S(D25:M25)</f>
        <v>5.5666666666666567</v>
      </c>
      <c r="P25" s="4"/>
      <c r="Q25" s="4"/>
      <c r="R25" s="46"/>
      <c r="S25" s="46"/>
      <c r="T25" s="4"/>
      <c r="U25" s="4"/>
      <c r="V25" s="4"/>
      <c r="W25" s="4"/>
    </row>
    <row r="26" spans="1:46" x14ac:dyDescent="0.2">
      <c r="B26" s="132">
        <v>20</v>
      </c>
      <c r="C26" s="14">
        <v>10</v>
      </c>
      <c r="D26" s="149">
        <v>8</v>
      </c>
      <c r="E26" s="149">
        <v>11</v>
      </c>
      <c r="F26" s="149">
        <v>14</v>
      </c>
      <c r="G26" s="149">
        <v>13</v>
      </c>
      <c r="H26" s="149">
        <v>15</v>
      </c>
      <c r="I26" s="149">
        <v>15</v>
      </c>
      <c r="J26" s="149">
        <v>17</v>
      </c>
      <c r="K26" s="149">
        <v>17</v>
      </c>
      <c r="L26" s="149">
        <v>17</v>
      </c>
      <c r="M26" s="149">
        <v>17</v>
      </c>
      <c r="N26" s="64">
        <f t="shared" si="0"/>
        <v>14.4</v>
      </c>
      <c r="O26" s="97">
        <f t="shared" si="1"/>
        <v>9.1555555555555657</v>
      </c>
      <c r="P26" s="4"/>
      <c r="Q26" s="46"/>
      <c r="R26" s="46"/>
      <c r="S26" s="4"/>
      <c r="T26" s="4"/>
      <c r="U26" s="4"/>
      <c r="V26" s="4"/>
      <c r="W26" s="4"/>
    </row>
    <row r="27" spans="1:46" ht="13.5" thickBot="1" x14ac:dyDescent="0.25">
      <c r="B27" s="132">
        <v>30</v>
      </c>
      <c r="C27" s="14">
        <v>10</v>
      </c>
      <c r="D27" s="149">
        <v>12</v>
      </c>
      <c r="E27" s="149">
        <v>11</v>
      </c>
      <c r="F27" s="149">
        <v>13</v>
      </c>
      <c r="G27" s="149">
        <v>14</v>
      </c>
      <c r="H27" s="149">
        <v>15</v>
      </c>
      <c r="I27" s="149">
        <v>14</v>
      </c>
      <c r="J27" s="149">
        <v>18</v>
      </c>
      <c r="K27" s="149">
        <v>17</v>
      </c>
      <c r="L27" s="149">
        <v>18</v>
      </c>
      <c r="M27" s="150">
        <v>18</v>
      </c>
      <c r="N27" s="64">
        <f t="shared" si="0"/>
        <v>15</v>
      </c>
      <c r="O27" s="97">
        <f t="shared" si="1"/>
        <v>6.8888888888888893</v>
      </c>
      <c r="P27" s="46"/>
      <c r="Q27" s="46"/>
      <c r="R27" s="4"/>
      <c r="S27" s="4"/>
      <c r="T27" s="4"/>
      <c r="U27" s="4"/>
      <c r="V27" s="4"/>
      <c r="W27" s="4"/>
    </row>
    <row r="28" spans="1:46" ht="15.75" x14ac:dyDescent="0.2">
      <c r="B28" s="61"/>
      <c r="C28" s="62"/>
      <c r="D28" s="62"/>
      <c r="E28" s="63"/>
      <c r="F28" s="63"/>
      <c r="G28" s="63"/>
      <c r="H28" s="63"/>
      <c r="I28" s="63"/>
      <c r="J28" s="60"/>
      <c r="K28" s="60"/>
      <c r="L28" s="63"/>
      <c r="M28" s="63"/>
      <c r="N28" s="63"/>
      <c r="O28" s="63"/>
      <c r="P28" s="46"/>
      <c r="Q28" s="46"/>
      <c r="R28" s="4"/>
      <c r="S28" s="4"/>
      <c r="T28" s="4"/>
      <c r="U28" s="4"/>
      <c r="V28" s="4"/>
      <c r="W28" s="4"/>
    </row>
    <row r="29" spans="1:46" ht="15.75" x14ac:dyDescent="0.2">
      <c r="B29" s="61"/>
      <c r="C29" s="62"/>
      <c r="D29" s="62"/>
      <c r="E29" s="63"/>
      <c r="F29" s="63"/>
      <c r="G29" s="63"/>
      <c r="H29" s="63"/>
      <c r="I29" s="63"/>
      <c r="J29" s="60"/>
      <c r="K29" s="60"/>
      <c r="L29" s="63"/>
      <c r="M29" s="63"/>
      <c r="N29" s="63"/>
      <c r="O29" s="63"/>
    </row>
    <row r="30" spans="1:46" ht="15.75" x14ac:dyDescent="0.2">
      <c r="B30" s="59"/>
      <c r="C30"/>
      <c r="D30"/>
      <c r="J30"/>
      <c r="K30"/>
    </row>
    <row r="31" spans="1:46" ht="15.75" x14ac:dyDescent="0.2">
      <c r="B31" s="59"/>
      <c r="C31"/>
      <c r="D31"/>
      <c r="J31"/>
      <c r="K31"/>
    </row>
    <row r="32" spans="1:46" ht="15.75" x14ac:dyDescent="0.2">
      <c r="B32" s="59"/>
      <c r="C32"/>
      <c r="D32"/>
      <c r="J32"/>
      <c r="K32"/>
    </row>
    <row r="33" spans="2:15" ht="15.75" x14ac:dyDescent="0.2">
      <c r="B33" s="59"/>
      <c r="C33"/>
      <c r="D33"/>
      <c r="J33"/>
      <c r="K33"/>
    </row>
    <row r="34" spans="2:15" ht="15.75" x14ac:dyDescent="0.2">
      <c r="B34" s="59"/>
      <c r="C34"/>
      <c r="D34"/>
      <c r="J34"/>
      <c r="K34"/>
    </row>
    <row r="35" spans="2:15" ht="15.75" x14ac:dyDescent="0.2">
      <c r="B35" s="59"/>
      <c r="C35"/>
      <c r="D35"/>
      <c r="J35"/>
      <c r="K35"/>
    </row>
    <row r="36" spans="2:15" ht="15.75" x14ac:dyDescent="0.2">
      <c r="B36" s="59"/>
      <c r="C36"/>
      <c r="D36"/>
      <c r="J36"/>
      <c r="K36"/>
    </row>
    <row r="37" spans="2:15" ht="15.75" x14ac:dyDescent="0.2">
      <c r="B37" s="59"/>
      <c r="C37"/>
      <c r="D37"/>
      <c r="J37"/>
      <c r="K37"/>
    </row>
    <row r="38" spans="2:15" ht="15.75" x14ac:dyDescent="0.2">
      <c r="B38" s="59"/>
      <c r="C38"/>
      <c r="D38"/>
      <c r="J38"/>
      <c r="K38"/>
    </row>
    <row r="39" spans="2:15" ht="15.75" x14ac:dyDescent="0.2">
      <c r="B39" s="59"/>
      <c r="C39"/>
      <c r="D39"/>
      <c r="J39"/>
      <c r="K39"/>
    </row>
    <row r="40" spans="2:15" ht="15.75" x14ac:dyDescent="0.2">
      <c r="B40" s="59"/>
      <c r="C40"/>
      <c r="D40"/>
      <c r="J40"/>
      <c r="K40"/>
    </row>
    <row r="41" spans="2:15" ht="15.75" x14ac:dyDescent="0.2">
      <c r="B41" s="59"/>
      <c r="C41"/>
      <c r="D41"/>
      <c r="J41"/>
      <c r="K41"/>
    </row>
    <row r="42" spans="2:15" ht="15.75" x14ac:dyDescent="0.2">
      <c r="B42" s="59"/>
      <c r="C42"/>
      <c r="D42"/>
      <c r="J42"/>
      <c r="K42"/>
    </row>
    <row r="43" spans="2:15" ht="15.75" x14ac:dyDescent="0.2">
      <c r="B43" s="59"/>
      <c r="C43"/>
      <c r="D43"/>
      <c r="J43"/>
      <c r="K43"/>
    </row>
    <row r="44" spans="2:15" ht="15.75" x14ac:dyDescent="0.2">
      <c r="B44" s="59"/>
      <c r="C44"/>
      <c r="D44"/>
      <c r="J44"/>
      <c r="K44"/>
    </row>
    <row r="45" spans="2:15" ht="15.75" x14ac:dyDescent="0.2">
      <c r="B45" s="59"/>
      <c r="C45"/>
      <c r="D45"/>
      <c r="J45"/>
      <c r="K45"/>
    </row>
    <row r="46" spans="2:15" ht="15.75" x14ac:dyDescent="0.2">
      <c r="B46" s="59"/>
      <c r="C46"/>
      <c r="D46"/>
      <c r="J46"/>
      <c r="K46"/>
    </row>
    <row r="47" spans="2:15" ht="31.35" customHeight="1" x14ac:dyDescent="0.2">
      <c r="B47" s="60" t="s">
        <v>40</v>
      </c>
      <c r="C47" s="60" t="s">
        <v>37</v>
      </c>
      <c r="D47" s="185" t="s">
        <v>38</v>
      </c>
      <c r="E47" s="185"/>
      <c r="F47" s="185"/>
      <c r="G47" s="185"/>
      <c r="H47" s="185"/>
      <c r="I47" s="185"/>
      <c r="J47" s="185"/>
      <c r="K47" s="185"/>
      <c r="N47" s="53" t="s">
        <v>39</v>
      </c>
      <c r="O47" s="53" t="s">
        <v>41</v>
      </c>
    </row>
    <row r="48" spans="2:15" x14ac:dyDescent="0.2">
      <c r="B48" s="125" t="s">
        <v>78</v>
      </c>
      <c r="C48" s="14">
        <v>8</v>
      </c>
      <c r="D48" s="149">
        <v>10</v>
      </c>
      <c r="E48" s="149">
        <v>10</v>
      </c>
      <c r="F48" s="149">
        <v>11</v>
      </c>
      <c r="G48" s="149">
        <v>11</v>
      </c>
      <c r="H48" s="149">
        <v>8</v>
      </c>
      <c r="I48" s="149">
        <v>11</v>
      </c>
      <c r="J48" s="149">
        <v>12</v>
      </c>
      <c r="K48" s="149">
        <v>11</v>
      </c>
      <c r="N48" s="64">
        <f>AVERAGE(D48:K48)</f>
        <v>10.5</v>
      </c>
      <c r="O48" s="64">
        <f>_xlfn.VAR.S(D48:K48)</f>
        <v>1.4285714285714286</v>
      </c>
    </row>
    <row r="49" spans="2:15" x14ac:dyDescent="0.2">
      <c r="B49" s="148" t="s">
        <v>0</v>
      </c>
      <c r="C49" s="14">
        <v>8</v>
      </c>
      <c r="D49" s="149">
        <v>11</v>
      </c>
      <c r="E49" s="149">
        <v>11</v>
      </c>
      <c r="F49" s="149">
        <v>13</v>
      </c>
      <c r="G49" s="149">
        <v>13</v>
      </c>
      <c r="H49" s="149">
        <v>14</v>
      </c>
      <c r="I49" s="149">
        <v>13</v>
      </c>
      <c r="J49" s="149">
        <v>13</v>
      </c>
      <c r="K49" s="149">
        <v>14</v>
      </c>
      <c r="N49" s="64">
        <f t="shared" ref="N49:N52" si="2">AVERAGE(D49:K49)</f>
        <v>12.75</v>
      </c>
      <c r="O49" s="64">
        <f t="shared" ref="O49:O52" si="3">_xlfn.VAR.S(D49:K49)</f>
        <v>1.3571428571428572</v>
      </c>
    </row>
    <row r="50" spans="2:15" x14ac:dyDescent="0.2">
      <c r="B50" s="148" t="s">
        <v>136</v>
      </c>
      <c r="C50" s="14">
        <v>8</v>
      </c>
      <c r="D50" s="149">
        <v>13</v>
      </c>
      <c r="E50" s="149">
        <v>12</v>
      </c>
      <c r="F50" s="149">
        <v>15</v>
      </c>
      <c r="G50" s="149">
        <v>16</v>
      </c>
      <c r="H50" s="149">
        <v>15</v>
      </c>
      <c r="I50" s="149">
        <v>15</v>
      </c>
      <c r="J50" s="149">
        <v>15</v>
      </c>
      <c r="K50" s="149">
        <v>14</v>
      </c>
      <c r="N50" s="64">
        <f t="shared" si="2"/>
        <v>14.375</v>
      </c>
      <c r="O50" s="64">
        <f t="shared" si="3"/>
        <v>1.6964285714285714</v>
      </c>
    </row>
    <row r="51" spans="2:15" x14ac:dyDescent="0.2">
      <c r="B51" s="148" t="s">
        <v>137</v>
      </c>
      <c r="C51" s="14">
        <v>8</v>
      </c>
      <c r="D51" s="149">
        <v>15</v>
      </c>
      <c r="E51" s="149">
        <v>15</v>
      </c>
      <c r="F51" s="149">
        <v>14</v>
      </c>
      <c r="G51" s="149">
        <v>17</v>
      </c>
      <c r="H51" s="149">
        <v>17</v>
      </c>
      <c r="I51" s="149">
        <v>17</v>
      </c>
      <c r="J51" s="149">
        <v>18</v>
      </c>
      <c r="K51" s="149">
        <v>17</v>
      </c>
      <c r="N51" s="64">
        <f t="shared" si="2"/>
        <v>16.25</v>
      </c>
      <c r="O51" s="64">
        <f t="shared" si="3"/>
        <v>1.9285714285714286</v>
      </c>
    </row>
    <row r="52" spans="2:15" ht="13.5" thickBot="1" x14ac:dyDescent="0.25">
      <c r="B52" s="148" t="s">
        <v>138</v>
      </c>
      <c r="C52" s="14">
        <v>8</v>
      </c>
      <c r="D52" s="149">
        <v>13</v>
      </c>
      <c r="E52" s="149">
        <v>15</v>
      </c>
      <c r="F52" s="149">
        <v>18</v>
      </c>
      <c r="G52" s="149">
        <v>17</v>
      </c>
      <c r="H52" s="149">
        <v>17</v>
      </c>
      <c r="I52" s="149">
        <v>17</v>
      </c>
      <c r="J52" s="149">
        <v>18</v>
      </c>
      <c r="K52" s="150">
        <v>18</v>
      </c>
      <c r="N52" s="64">
        <f t="shared" si="2"/>
        <v>16.625</v>
      </c>
      <c r="O52" s="64">
        <f t="shared" si="3"/>
        <v>3.125</v>
      </c>
    </row>
    <row r="53" spans="2:15" ht="15.75" x14ac:dyDescent="0.2">
      <c r="B53" s="61"/>
      <c r="C53" s="62"/>
      <c r="D53" s="62"/>
      <c r="E53" s="63"/>
      <c r="F53" s="63"/>
      <c r="G53" s="63"/>
      <c r="H53" s="63"/>
      <c r="I53" s="63"/>
      <c r="J53" s="60"/>
      <c r="K53" s="60"/>
      <c r="N53" s="63"/>
      <c r="O53" s="63"/>
    </row>
    <row r="55" spans="2:15" ht="15" x14ac:dyDescent="0.25">
      <c r="J55" s="42"/>
      <c r="K55" s="43"/>
      <c r="L55" s="41"/>
      <c r="M55" s="41"/>
      <c r="N55" s="41"/>
    </row>
    <row r="76" spans="1:9" x14ac:dyDescent="0.2">
      <c r="A76" s="14">
        <v>3</v>
      </c>
      <c r="B76" s="128" t="s">
        <v>42</v>
      </c>
      <c r="C76" s="128"/>
      <c r="D76" s="128"/>
      <c r="E76" s="128"/>
      <c r="F76" s="128"/>
      <c r="G76" s="128"/>
      <c r="H76" s="128"/>
      <c r="I76" s="128"/>
    </row>
    <row r="78" spans="1:9" x14ac:dyDescent="0.2">
      <c r="B78" s="186" t="s">
        <v>159</v>
      </c>
      <c r="C78" s="187"/>
      <c r="D78" s="187"/>
      <c r="E78" s="187"/>
      <c r="F78" s="187"/>
      <c r="G78" s="187"/>
      <c r="H78" s="187"/>
      <c r="I78" s="187"/>
    </row>
    <row r="79" spans="1:9" x14ac:dyDescent="0.2">
      <c r="B79" s="187"/>
      <c r="C79" s="187"/>
      <c r="D79" s="187"/>
      <c r="E79" s="187"/>
      <c r="F79" s="187"/>
      <c r="G79" s="187"/>
      <c r="H79" s="187"/>
      <c r="I79" s="187"/>
    </row>
    <row r="80" spans="1:9" x14ac:dyDescent="0.2">
      <c r="B80" s="187"/>
      <c r="C80" s="187"/>
      <c r="D80" s="187"/>
      <c r="E80" s="187"/>
      <c r="F80" s="187"/>
      <c r="G80" s="187"/>
      <c r="H80" s="187"/>
      <c r="I80" s="187"/>
    </row>
    <row r="91" spans="15:21" x14ac:dyDescent="0.2">
      <c r="O91" s="1"/>
      <c r="P91" s="4"/>
      <c r="Q91" s="4"/>
      <c r="R91" s="46"/>
      <c r="S91" s="46"/>
      <c r="U91" s="1"/>
    </row>
    <row r="92" spans="15:21" x14ac:dyDescent="0.2">
      <c r="O92" s="1"/>
      <c r="P92" s="4"/>
      <c r="Q92" s="46"/>
      <c r="R92" s="46"/>
      <c r="S92" s="46"/>
      <c r="U92" s="1"/>
    </row>
    <row r="93" spans="15:21" x14ac:dyDescent="0.2">
      <c r="O93" s="5"/>
      <c r="P93" s="46"/>
      <c r="Q93" s="46"/>
      <c r="R93" s="4"/>
      <c r="S93" s="4"/>
      <c r="U93" s="1"/>
    </row>
    <row r="94" spans="15:21" x14ac:dyDescent="0.2">
      <c r="O94" s="5"/>
      <c r="P94" s="46"/>
      <c r="Q94" s="4"/>
      <c r="R94" s="4"/>
      <c r="S94" s="4"/>
      <c r="U94" s="1"/>
    </row>
    <row r="95" spans="15:21" x14ac:dyDescent="0.2">
      <c r="O95" s="5"/>
      <c r="P95" s="4"/>
      <c r="Q95" s="4"/>
      <c r="R95" s="4"/>
      <c r="S95" s="4"/>
      <c r="U95" s="1"/>
    </row>
    <row r="96" spans="15:21" x14ac:dyDescent="0.2">
      <c r="O96" s="5"/>
      <c r="P96" s="4"/>
      <c r="Q96" s="4"/>
      <c r="R96" s="4"/>
      <c r="S96" s="4"/>
      <c r="U96" s="1"/>
    </row>
    <row r="97" spans="15:21" x14ac:dyDescent="0.2">
      <c r="O97" s="5"/>
      <c r="P97" s="4"/>
      <c r="Q97" s="4"/>
      <c r="R97" s="4"/>
      <c r="S97" s="4"/>
      <c r="U97" s="1"/>
    </row>
    <row r="98" spans="15:21" x14ac:dyDescent="0.2">
      <c r="O98" s="5"/>
      <c r="P98" s="4"/>
      <c r="Q98" s="4"/>
      <c r="R98" s="4"/>
      <c r="S98" s="4"/>
      <c r="U98" s="1"/>
    </row>
  </sheetData>
  <sortState ref="M76:N107">
    <sortCondition ref="M76"/>
  </sortState>
  <mergeCells count="4">
    <mergeCell ref="D23:K23"/>
    <mergeCell ref="D47:K47"/>
    <mergeCell ref="B78:I80"/>
    <mergeCell ref="B17:I1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workbookViewId="0">
      <selection activeCell="D55" sqref="D55"/>
    </sheetView>
  </sheetViews>
  <sheetFormatPr defaultRowHeight="12.75" x14ac:dyDescent="0.2"/>
  <cols>
    <col min="2" max="2" width="16.42578125" customWidth="1"/>
    <col min="3" max="3" width="13.42578125" customWidth="1"/>
    <col min="12" max="12" width="16.42578125" customWidth="1"/>
    <col min="15" max="15" width="14.140625" customWidth="1"/>
    <col min="17" max="17" width="8.85546875" style="3"/>
  </cols>
  <sheetData>
    <row r="1" spans="1:23" x14ac:dyDescent="0.2">
      <c r="A1" s="7" t="s">
        <v>129</v>
      </c>
    </row>
    <row r="2" spans="1:23" s="23" customFormat="1" ht="15.75" x14ac:dyDescent="0.25">
      <c r="A2" s="21" t="s">
        <v>142</v>
      </c>
      <c r="B2" s="22"/>
      <c r="C2" s="22"/>
      <c r="D2" s="22"/>
      <c r="E2" s="22"/>
      <c r="F2" s="22"/>
      <c r="G2" s="22" t="s">
        <v>151</v>
      </c>
      <c r="H2" s="22"/>
      <c r="Q2" s="72"/>
    </row>
    <row r="3" spans="1:23" s="23" customFormat="1" ht="15.75" x14ac:dyDescent="0.25">
      <c r="A3" s="21"/>
      <c r="B3" s="22"/>
      <c r="C3" s="22"/>
      <c r="D3" s="22"/>
      <c r="E3" s="22"/>
      <c r="F3" s="22"/>
      <c r="G3" s="22"/>
      <c r="H3" s="22"/>
      <c r="Q3" s="72"/>
    </row>
    <row r="4" spans="1:23" s="14" customFormat="1" ht="15.75" x14ac:dyDescent="0.25">
      <c r="B4" s="51" t="s">
        <v>43</v>
      </c>
      <c r="H4" s="40"/>
      <c r="I4" s="41"/>
      <c r="J4" s="42"/>
      <c r="K4" s="43"/>
      <c r="L4" s="41"/>
      <c r="M4" s="41"/>
      <c r="N4" s="41"/>
      <c r="R4" s="44"/>
    </row>
    <row r="5" spans="1:23" ht="15" x14ac:dyDescent="0.25">
      <c r="B5" s="7" t="s">
        <v>28</v>
      </c>
      <c r="C5" s="14"/>
      <c r="I5" s="40"/>
      <c r="J5" s="41"/>
    </row>
    <row r="6" spans="1:23" ht="51" x14ac:dyDescent="0.2">
      <c r="B6" s="201" t="s">
        <v>9</v>
      </c>
      <c r="C6" s="201"/>
      <c r="D6" s="15" t="s">
        <v>21</v>
      </c>
      <c r="E6" s="15" t="s">
        <v>11</v>
      </c>
      <c r="F6" s="15" t="s">
        <v>10</v>
      </c>
      <c r="G6" s="15" t="s">
        <v>1</v>
      </c>
      <c r="H6" s="24" t="s">
        <v>20</v>
      </c>
      <c r="I6" s="9"/>
      <c r="J6" s="45"/>
      <c r="M6" s="15" t="s">
        <v>21</v>
      </c>
      <c r="N6" s="15" t="s">
        <v>11</v>
      </c>
      <c r="O6" s="15" t="s">
        <v>10</v>
      </c>
      <c r="P6" s="15" t="s">
        <v>1</v>
      </c>
      <c r="Q6" s="73"/>
    </row>
    <row r="7" spans="1:23" ht="17.45" customHeight="1" x14ac:dyDescent="0.2">
      <c r="C7" s="11"/>
      <c r="D7" s="12" t="s">
        <v>3</v>
      </c>
      <c r="E7" s="27" t="s">
        <v>51</v>
      </c>
      <c r="F7" s="12" t="s">
        <v>4</v>
      </c>
      <c r="G7" s="12" t="s">
        <v>5</v>
      </c>
      <c r="H7" s="12" t="s">
        <v>2</v>
      </c>
      <c r="I7" s="26" t="s">
        <v>13</v>
      </c>
      <c r="J7" s="45"/>
      <c r="L7" s="8"/>
      <c r="M7" s="12" t="s">
        <v>3</v>
      </c>
      <c r="N7" s="27" t="s">
        <v>51</v>
      </c>
      <c r="O7" s="12" t="s">
        <v>4</v>
      </c>
      <c r="P7" s="12" t="s">
        <v>5</v>
      </c>
      <c r="Q7" s="25"/>
      <c r="R7" s="71"/>
    </row>
    <row r="8" spans="1:23" x14ac:dyDescent="0.2">
      <c r="B8" s="8" t="s">
        <v>6</v>
      </c>
      <c r="C8" s="13"/>
      <c r="D8" s="68">
        <v>36.200000000000003</v>
      </c>
      <c r="E8" s="69">
        <v>3</v>
      </c>
      <c r="F8" s="68">
        <v>12.067</v>
      </c>
      <c r="G8" s="70">
        <v>12.638999999999999</v>
      </c>
      <c r="H8" s="70">
        <v>1.291E-5</v>
      </c>
      <c r="I8" s="7" t="s">
        <v>161</v>
      </c>
      <c r="J8" s="45"/>
      <c r="L8" s="8" t="s">
        <v>6</v>
      </c>
      <c r="M8" s="68" t="s">
        <v>52</v>
      </c>
      <c r="N8" s="69" t="s">
        <v>55</v>
      </c>
      <c r="O8" s="68" t="s">
        <v>60</v>
      </c>
      <c r="P8" s="70" t="s">
        <v>58</v>
      </c>
      <c r="Q8" s="74"/>
      <c r="R8" s="7"/>
    </row>
    <row r="9" spans="1:23" x14ac:dyDescent="0.2">
      <c r="B9" s="8" t="s">
        <v>7</v>
      </c>
      <c r="C9" s="13"/>
      <c r="D9" s="68">
        <v>206.85</v>
      </c>
      <c r="E9" s="69">
        <v>4</v>
      </c>
      <c r="F9" s="68">
        <v>51.712000000000003</v>
      </c>
      <c r="G9" s="70">
        <v>54.167000000000002</v>
      </c>
      <c r="H9" s="70">
        <v>8.4500000000000006E-14</v>
      </c>
      <c r="I9" s="7" t="s">
        <v>161</v>
      </c>
      <c r="J9" s="45"/>
      <c r="L9" s="8" t="s">
        <v>7</v>
      </c>
      <c r="M9" s="68" t="s">
        <v>53</v>
      </c>
      <c r="N9" s="69" t="s">
        <v>56</v>
      </c>
      <c r="O9" s="68" t="s">
        <v>62</v>
      </c>
      <c r="P9" s="70" t="s">
        <v>59</v>
      </c>
      <c r="Q9" s="74"/>
      <c r="R9" s="7"/>
    </row>
    <row r="10" spans="1:23" ht="16.350000000000001" customHeight="1" x14ac:dyDescent="0.2">
      <c r="B10" s="10" t="s">
        <v>8</v>
      </c>
      <c r="C10" s="13"/>
      <c r="D10" s="38">
        <v>30.55</v>
      </c>
      <c r="E10" s="39">
        <v>32</v>
      </c>
      <c r="F10" s="38">
        <v>0.95499999999999996</v>
      </c>
      <c r="G10" s="77"/>
      <c r="H10" s="75"/>
      <c r="J10" s="45"/>
      <c r="L10" s="10" t="s">
        <v>8</v>
      </c>
      <c r="M10" s="38" t="s">
        <v>54</v>
      </c>
      <c r="N10" s="39" t="s">
        <v>57</v>
      </c>
      <c r="O10" s="38" t="s">
        <v>63</v>
      </c>
      <c r="P10" s="77"/>
      <c r="Q10" s="75"/>
    </row>
    <row r="11" spans="1:23" ht="16.350000000000001" customHeight="1" x14ac:dyDescent="0.2">
      <c r="B11" s="202" t="s">
        <v>16</v>
      </c>
      <c r="C11" s="203"/>
      <c r="D11" s="38">
        <f>SUM(D8:D10)</f>
        <v>273.60000000000002</v>
      </c>
      <c r="E11" s="38">
        <f>SUM(E8:E10)</f>
        <v>39</v>
      </c>
      <c r="F11" s="76"/>
      <c r="G11" s="77"/>
      <c r="H11" s="75"/>
      <c r="J11" s="45"/>
      <c r="L11" s="10" t="s">
        <v>16</v>
      </c>
      <c r="M11" s="38" t="s">
        <v>64</v>
      </c>
      <c r="N11" s="39" t="s">
        <v>65</v>
      </c>
      <c r="O11" s="38" t="s">
        <v>61</v>
      </c>
      <c r="P11" s="77"/>
      <c r="Q11" s="75"/>
    </row>
    <row r="12" spans="1:23" s="3" customFormat="1" ht="12.6" customHeight="1" x14ac:dyDescent="0.2">
      <c r="B12" s="28"/>
      <c r="C12" s="28"/>
      <c r="D12" s="48"/>
      <c r="F12" s="47"/>
      <c r="G12" s="14"/>
      <c r="H12" s="14"/>
      <c r="I12" s="40"/>
      <c r="J12" s="45"/>
    </row>
    <row r="13" spans="1:23" x14ac:dyDescent="0.2">
      <c r="A13" s="7">
        <v>1</v>
      </c>
      <c r="B13" s="7" t="s">
        <v>47</v>
      </c>
    </row>
    <row r="14" spans="1:23" x14ac:dyDescent="0.2">
      <c r="B14" s="7" t="s">
        <v>48</v>
      </c>
      <c r="O14" t="s">
        <v>128</v>
      </c>
    </row>
    <row r="15" spans="1:23" ht="15" x14ac:dyDescent="0.2">
      <c r="B15" s="7"/>
      <c r="O15" s="152" t="s">
        <v>168</v>
      </c>
      <c r="P15" s="136"/>
      <c r="Q15" s="136"/>
      <c r="R15" s="136"/>
      <c r="S15" s="136"/>
      <c r="T15" s="136"/>
      <c r="U15" s="126"/>
      <c r="V15" s="126"/>
      <c r="W15" s="126"/>
    </row>
    <row r="16" spans="1:23" ht="15" x14ac:dyDescent="0.2">
      <c r="A16" s="7" t="s">
        <v>46</v>
      </c>
      <c r="B16" s="194" t="s">
        <v>160</v>
      </c>
      <c r="C16" s="195"/>
      <c r="D16" s="196"/>
      <c r="O16" s="151"/>
      <c r="P16" s="136"/>
      <c r="Q16" s="136"/>
      <c r="R16" s="136"/>
      <c r="S16" s="136"/>
      <c r="T16" s="136"/>
      <c r="U16" s="126"/>
      <c r="V16" s="126"/>
      <c r="W16" s="126"/>
    </row>
    <row r="17" spans="1:23" ht="15" x14ac:dyDescent="0.2">
      <c r="O17" s="152" t="s">
        <v>169</v>
      </c>
      <c r="P17" s="136"/>
      <c r="Q17" s="136"/>
      <c r="R17" s="136"/>
      <c r="S17" s="136"/>
      <c r="T17" s="136"/>
      <c r="U17" s="126"/>
      <c r="V17" s="126"/>
      <c r="W17" s="126"/>
    </row>
    <row r="18" spans="1:23" ht="13.35" customHeight="1" x14ac:dyDescent="0.2">
      <c r="A18" s="67" t="s">
        <v>14</v>
      </c>
      <c r="B18" s="200" t="s">
        <v>162</v>
      </c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O18" s="152" t="s">
        <v>170</v>
      </c>
      <c r="P18" s="136"/>
      <c r="Q18" s="136"/>
      <c r="R18" s="136"/>
      <c r="S18" s="136"/>
      <c r="T18" s="136"/>
      <c r="U18" s="126"/>
      <c r="V18" s="126"/>
      <c r="W18" s="126"/>
    </row>
    <row r="19" spans="1:23" ht="15" x14ac:dyDescent="0.2"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O19" s="152" t="s">
        <v>171</v>
      </c>
      <c r="P19" s="136"/>
      <c r="Q19" s="136"/>
      <c r="R19" s="136"/>
      <c r="S19" s="136"/>
      <c r="T19" s="136"/>
      <c r="U19" s="126"/>
      <c r="V19" s="126"/>
      <c r="W19" s="126"/>
    </row>
    <row r="20" spans="1:23" ht="15" x14ac:dyDescent="0.2"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O20" s="152" t="s">
        <v>172</v>
      </c>
      <c r="P20" s="136"/>
      <c r="Q20" s="136"/>
      <c r="R20" s="136"/>
      <c r="S20" s="136"/>
      <c r="T20" s="136"/>
      <c r="U20" s="126"/>
      <c r="V20" s="126"/>
      <c r="W20" s="126"/>
    </row>
    <row r="21" spans="1:23" ht="15" x14ac:dyDescent="0.2">
      <c r="O21" s="152" t="s">
        <v>173</v>
      </c>
      <c r="P21" s="136"/>
      <c r="Q21" s="136"/>
      <c r="R21" s="136"/>
      <c r="S21" s="136"/>
      <c r="T21" s="136"/>
      <c r="U21" s="126"/>
      <c r="V21" s="126"/>
      <c r="W21" s="126"/>
    </row>
    <row r="22" spans="1:23" ht="15" x14ac:dyDescent="0.2">
      <c r="A22" s="67" t="s">
        <v>15</v>
      </c>
      <c r="B22" s="200" t="s">
        <v>165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O22" s="152" t="s">
        <v>174</v>
      </c>
      <c r="P22" s="136"/>
      <c r="Q22" s="136"/>
      <c r="R22" s="136"/>
      <c r="S22" s="136"/>
      <c r="T22" s="136"/>
      <c r="U22" s="126"/>
      <c r="V22" s="126"/>
      <c r="W22" s="126"/>
    </row>
    <row r="23" spans="1:23" ht="15" x14ac:dyDescent="0.2"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O23" s="153" t="s">
        <v>175</v>
      </c>
      <c r="P23" s="136"/>
      <c r="Q23" s="136"/>
      <c r="R23" s="136"/>
      <c r="S23" s="136"/>
      <c r="T23" s="136"/>
      <c r="U23" s="126"/>
      <c r="V23" s="126"/>
      <c r="W23" s="126"/>
    </row>
    <row r="24" spans="1:23" ht="15" x14ac:dyDescent="0.2"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O24" s="136"/>
      <c r="P24" s="136"/>
      <c r="Q24" s="136"/>
      <c r="R24" s="136"/>
      <c r="S24" s="136"/>
      <c r="T24" s="136"/>
      <c r="U24" s="126"/>
      <c r="V24" s="126"/>
      <c r="W24" s="126"/>
    </row>
    <row r="26" spans="1:23" x14ac:dyDescent="0.2">
      <c r="A26" s="67" t="s">
        <v>45</v>
      </c>
      <c r="B26" t="s">
        <v>44</v>
      </c>
      <c r="F26" s="194" t="s">
        <v>164</v>
      </c>
      <c r="G26" s="195"/>
      <c r="H26" s="195"/>
      <c r="I26" s="195"/>
      <c r="J26" s="195"/>
      <c r="K26" s="195"/>
      <c r="L26" s="196"/>
    </row>
    <row r="28" spans="1:23" x14ac:dyDescent="0.2">
      <c r="A28" s="7" t="s">
        <v>49</v>
      </c>
      <c r="B28" s="194" t="s">
        <v>144</v>
      </c>
      <c r="C28" s="195"/>
      <c r="D28" s="196"/>
    </row>
    <row r="30" spans="1:23" x14ac:dyDescent="0.2">
      <c r="A30" s="67" t="s">
        <v>14</v>
      </c>
      <c r="B30" s="200" t="s">
        <v>166</v>
      </c>
      <c r="C30" s="200"/>
      <c r="D30" s="200"/>
      <c r="E30" s="200"/>
      <c r="F30" s="200"/>
      <c r="G30" s="200"/>
      <c r="H30" s="200"/>
      <c r="I30" s="200"/>
      <c r="J30" s="200"/>
      <c r="K30" s="200"/>
      <c r="L30" s="200"/>
    </row>
    <row r="31" spans="1:23" x14ac:dyDescent="0.2"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</row>
    <row r="32" spans="1:23" x14ac:dyDescent="0.2"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</row>
    <row r="34" spans="1:12" x14ac:dyDescent="0.2">
      <c r="A34" s="67" t="s">
        <v>15</v>
      </c>
      <c r="B34" s="200" t="s">
        <v>163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</row>
    <row r="35" spans="1:12" x14ac:dyDescent="0.2"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</row>
    <row r="36" spans="1:12" x14ac:dyDescent="0.2"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</row>
    <row r="38" spans="1:12" x14ac:dyDescent="0.2">
      <c r="A38" s="67" t="s">
        <v>45</v>
      </c>
      <c r="B38" t="s">
        <v>44</v>
      </c>
      <c r="F38" s="194" t="s">
        <v>167</v>
      </c>
      <c r="G38" s="195"/>
      <c r="H38" s="195"/>
      <c r="I38" s="195"/>
      <c r="J38" s="195"/>
      <c r="K38" s="195"/>
      <c r="L38" s="196"/>
    </row>
    <row r="42" spans="1:12" x14ac:dyDescent="0.2">
      <c r="A42" s="7">
        <v>2</v>
      </c>
      <c r="B42" s="7" t="s">
        <v>50</v>
      </c>
    </row>
    <row r="44" spans="1:12" x14ac:dyDescent="0.2">
      <c r="A44" s="7" t="s">
        <v>46</v>
      </c>
      <c r="B44" s="194" t="s">
        <v>160</v>
      </c>
      <c r="C44" s="195"/>
      <c r="D44" s="196"/>
      <c r="E44" s="66" t="s">
        <v>66</v>
      </c>
      <c r="F44" s="100">
        <v>36.200000000000003</v>
      </c>
      <c r="G44" s="66" t="s">
        <v>64</v>
      </c>
      <c r="H44" s="100">
        <v>273.60000000000002</v>
      </c>
    </row>
    <row r="46" spans="1:12" x14ac:dyDescent="0.2">
      <c r="B46" s="66" t="s">
        <v>67</v>
      </c>
      <c r="C46" s="65" t="s">
        <v>68</v>
      </c>
      <c r="D46" s="137">
        <f>F44/H44</f>
        <v>0.13230994152046782</v>
      </c>
    </row>
    <row r="48" spans="1:12" x14ac:dyDescent="0.2">
      <c r="A48" s="7" t="s">
        <v>7</v>
      </c>
      <c r="B48" s="194" t="s">
        <v>144</v>
      </c>
      <c r="C48" s="195"/>
      <c r="D48" s="196"/>
      <c r="E48" s="66" t="s">
        <v>69</v>
      </c>
      <c r="F48" s="100">
        <v>206.85</v>
      </c>
      <c r="G48" s="66" t="s">
        <v>64</v>
      </c>
      <c r="H48" s="100">
        <v>273.60000000000002</v>
      </c>
    </row>
    <row r="50" spans="1:12" x14ac:dyDescent="0.2">
      <c r="B50" s="66" t="s">
        <v>67</v>
      </c>
      <c r="C50" s="65" t="s">
        <v>72</v>
      </c>
      <c r="D50" s="137">
        <f>F48/H48</f>
        <v>0.75603070175438591</v>
      </c>
    </row>
    <row r="52" spans="1:12" x14ac:dyDescent="0.2">
      <c r="A52" s="7" t="s">
        <v>70</v>
      </c>
      <c r="D52" s="175" t="s">
        <v>176</v>
      </c>
      <c r="E52" s="176"/>
      <c r="F52" s="176"/>
      <c r="G52" s="176"/>
      <c r="H52" s="176"/>
      <c r="I52" s="176"/>
      <c r="J52" s="176"/>
      <c r="K52" s="176"/>
      <c r="L52" s="177"/>
    </row>
    <row r="53" spans="1:12" x14ac:dyDescent="0.2">
      <c r="D53" s="197"/>
      <c r="E53" s="198"/>
      <c r="F53" s="198"/>
      <c r="G53" s="198"/>
      <c r="H53" s="198"/>
      <c r="I53" s="198"/>
      <c r="J53" s="198"/>
      <c r="K53" s="198"/>
      <c r="L53" s="199"/>
    </row>
    <row r="54" spans="1:12" x14ac:dyDescent="0.2">
      <c r="D54" s="178"/>
      <c r="E54" s="179"/>
      <c r="F54" s="179"/>
      <c r="G54" s="179"/>
      <c r="H54" s="179"/>
      <c r="I54" s="179"/>
      <c r="J54" s="179"/>
      <c r="K54" s="179"/>
      <c r="L54" s="180"/>
    </row>
  </sheetData>
  <mergeCells count="13">
    <mergeCell ref="B30:L32"/>
    <mergeCell ref="B6:C6"/>
    <mergeCell ref="B18:L20"/>
    <mergeCell ref="B22:L24"/>
    <mergeCell ref="F26:L26"/>
    <mergeCell ref="B16:D16"/>
    <mergeCell ref="B11:C11"/>
    <mergeCell ref="B28:D28"/>
    <mergeCell ref="B44:D44"/>
    <mergeCell ref="B48:D48"/>
    <mergeCell ref="D52:L54"/>
    <mergeCell ref="B34:L36"/>
    <mergeCell ref="F38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7_data12_ for R_</vt:lpstr>
      <vt:lpstr>7_data</vt:lpstr>
      <vt:lpstr>7_data-for_Excel</vt:lpstr>
      <vt:lpstr>7_1факт_Excel</vt:lpstr>
      <vt:lpstr>7_R_101</vt:lpstr>
      <vt:lpstr>7_Отчет_усл._прим-сти</vt:lpstr>
      <vt:lpstr>7_Гипотезы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Шилов Глеб Васильевич</cp:lastModifiedBy>
  <cp:lastPrinted>2009-06-22T17:39:56Z</cp:lastPrinted>
  <dcterms:created xsi:type="dcterms:W3CDTF">2007-02-19T13:03:08Z</dcterms:created>
  <dcterms:modified xsi:type="dcterms:W3CDTF">2023-04-20T07:14:17Z</dcterms:modified>
</cp:coreProperties>
</file>