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95" yWindow="720" windowWidth="18855" windowHeight="10770" tabRatio="804" activeTab="3"/>
  </bookViews>
  <sheets>
    <sheet name="9-data" sheetId="6" r:id="rId1"/>
    <sheet name="data9_var12" sheetId="9" r:id="rId2"/>
    <sheet name="9-описание регрессии" sheetId="12" r:id="rId3"/>
    <sheet name="9-Анализ 3 моделей" sheetId="11" r:id="rId4"/>
  </sheets>
  <calcPr calcId="144525"/>
</workbook>
</file>

<file path=xl/calcChain.xml><?xml version="1.0" encoding="utf-8"?>
<calcChain xmlns="http://schemas.openxmlformats.org/spreadsheetml/2006/main">
  <c r="T29" i="11" l="1"/>
  <c r="M29" i="11"/>
  <c r="C29" i="11"/>
  <c r="G88" i="12" l="1"/>
  <c r="G89" i="12"/>
  <c r="G90" i="12"/>
  <c r="G87" i="12"/>
  <c r="F88" i="12"/>
  <c r="F89" i="12"/>
  <c r="F90" i="12"/>
  <c r="F87" i="12"/>
  <c r="E86" i="12"/>
  <c r="D13" i="12" l="1"/>
  <c r="E13" i="12"/>
  <c r="C13" i="12"/>
  <c r="G49" i="6"/>
  <c r="H49" i="6"/>
  <c r="I49" i="6"/>
  <c r="J49" i="6"/>
  <c r="F49" i="6"/>
  <c r="I46" i="6"/>
  <c r="J46" i="6"/>
  <c r="H46" i="6"/>
  <c r="G46" i="6"/>
  <c r="F46" i="6"/>
</calcChain>
</file>

<file path=xl/sharedStrings.xml><?xml version="1.0" encoding="utf-8"?>
<sst xmlns="http://schemas.openxmlformats.org/spreadsheetml/2006/main" count="268" uniqueCount="161">
  <si>
    <t>Коэффициенты корреляции с урожайностью</t>
  </si>
  <si>
    <t>Коэффициенты детерминации с урожайностью</t>
  </si>
  <si>
    <t>Данные по варианту</t>
  </si>
  <si>
    <t>Опишите, как полученны данные данного варианта и каков объем данных</t>
  </si>
  <si>
    <t xml:space="preserve">Какая переменная является откликом (зависимой переменной), каковы единицы измерения? </t>
  </si>
  <si>
    <t xml:space="preserve">Какие переменные являются независимыми переменными, каковы единицы измерения? </t>
  </si>
  <si>
    <t>(значимые коэффициенты выделить жирным)</t>
  </si>
  <si>
    <t>Значимые  для n =</t>
  </si>
  <si>
    <t xml:space="preserve">  превышает</t>
  </si>
  <si>
    <t>Какие условия накладываются на X и Y для возможности  проведения корреляционного анализа?</t>
  </si>
  <si>
    <t>Существует ли зависимость  между показателем и урожайностью (да/нет)</t>
  </si>
  <si>
    <r>
      <t xml:space="preserve">Оценить силу связи, </t>
    </r>
    <r>
      <rPr>
        <i/>
        <sz val="12"/>
        <color theme="1"/>
        <rFont val="Times New Roman"/>
        <family val="1"/>
        <charset val="204"/>
      </rPr>
      <t>если она есть</t>
    </r>
  </si>
  <si>
    <t xml:space="preserve">Какие из агрохимических свойств влияют на урожайность, а какие нет? </t>
  </si>
  <si>
    <t xml:space="preserve"> Какие свойства влияют на отклик? Почему Вы так решили?</t>
  </si>
  <si>
    <t>Какие условия накладываются на X  (X1, X2...) и Y для возможности проведения регрессионного анализа?</t>
  </si>
  <si>
    <t>Что такое коэффициент множественной корреляции? Чему он равен?</t>
  </si>
  <si>
    <t>Чему равен коэффициент детерминации? Сильно ли он отличается от скорректированного коэффициента детерминации?</t>
  </si>
  <si>
    <t>Что такое Intercept? Чему он равен в вашем случае?</t>
  </si>
  <si>
    <t>Coefficients:</t>
  </si>
  <si>
    <t>Analysis of Variance Table</t>
  </si>
  <si>
    <t xml:space="preserve">Выпишите окончательное уравнение регрессии. Укажите единицы для коэффициентов регрессии и переменных. </t>
  </si>
  <si>
    <t>уравнение:</t>
  </si>
  <si>
    <t>Одномерная модель (model1)</t>
  </si>
  <si>
    <t>Полная модель (model2)</t>
  </si>
  <si>
    <t>Другая модель  (model3)</t>
  </si>
  <si>
    <t>Какую задачу предстоит решить?</t>
  </si>
  <si>
    <t>Для каждой из модели существует ли  линейная зависимость между откликом и независимыми переменными? (да/нет) На основании чего делается такой вывод?</t>
  </si>
  <si>
    <r>
      <t>R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</si>
  <si>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R</t>
    </r>
    <r>
      <rPr>
        <vertAlign val="superscript"/>
        <sz val="12"/>
        <color theme="1"/>
        <rFont val="Times New Roman"/>
        <family val="1"/>
        <charset val="204"/>
      </rPr>
      <t xml:space="preserve">2 </t>
    </r>
    <r>
      <rPr>
        <vertAlign val="subscript"/>
        <sz val="12"/>
        <color theme="1"/>
        <rFont val="Times New Roman"/>
        <family val="1"/>
        <charset val="204"/>
      </rPr>
      <t>adj</t>
    </r>
  </si>
  <si>
    <t>Какая модель лучше описывает данные? Почему?</t>
  </si>
  <si>
    <t>Результаты дисперсионного анализа. Регрессия как фактор.</t>
  </si>
  <si>
    <t>Источник варьиро-вания</t>
  </si>
  <si>
    <t>Сумма квадр.</t>
  </si>
  <si>
    <t>числ.ст. свободы.</t>
  </si>
  <si>
    <t>средний квадрат</t>
  </si>
  <si>
    <t>F-критерий</t>
  </si>
  <si>
    <t>Но: предсказание Y по регрес-</t>
  </si>
  <si>
    <t xml:space="preserve">сионной модели не лучше </t>
  </si>
  <si>
    <t>Sums of Squares</t>
  </si>
  <si>
    <t>df</t>
  </si>
  <si>
    <t>Mean Squares</t>
  </si>
  <si>
    <t>F</t>
  </si>
  <si>
    <t>p-level</t>
  </si>
  <si>
    <t>предсказания Y по его среднему</t>
  </si>
  <si>
    <t>Регрессия</t>
  </si>
  <si>
    <t>Regress.</t>
  </si>
  <si>
    <t>Остатки</t>
  </si>
  <si>
    <t>Residual</t>
  </si>
  <si>
    <t>Сумма</t>
  </si>
  <si>
    <t>Total</t>
  </si>
  <si>
    <t>p</t>
  </si>
  <si>
    <t>коэфф.</t>
  </si>
  <si>
    <t>станд.ош.</t>
  </si>
  <si>
    <t>t-крит.</t>
  </si>
  <si>
    <t>B</t>
  </si>
  <si>
    <t>коэфф-тов В</t>
  </si>
  <si>
    <t>Но:</t>
  </si>
  <si>
    <t>Intercpt -Св.член</t>
  </si>
  <si>
    <t>bo=0</t>
  </si>
  <si>
    <r>
      <t>Ho</t>
    </r>
    <r>
      <rPr>
        <sz val="12"/>
        <color indexed="8"/>
        <rFont val="Times New Roman"/>
        <family val="1"/>
        <charset val="204"/>
      </rPr>
      <t xml:space="preserve"> -&gt; H1</t>
    </r>
  </si>
  <si>
    <t>b1=0</t>
  </si>
  <si>
    <t>b2=0</t>
  </si>
  <si>
    <t>b3=0</t>
  </si>
  <si>
    <t>b4=0</t>
  </si>
  <si>
    <t>b5=0</t>
  </si>
  <si>
    <t>p-value</t>
  </si>
  <si>
    <t>Intercept</t>
  </si>
  <si>
    <t xml:space="preserve">Доверительные интервалы для коэффициентов регрессии </t>
  </si>
  <si>
    <t>Доверит. интервал</t>
  </si>
  <si>
    <t>от</t>
  </si>
  <si>
    <t>до</t>
  </si>
  <si>
    <t>1. РЕГРЕССИЯ ОТ ОДНОЙ ПЕРЕМЕННОЙ</t>
  </si>
  <si>
    <t>2. РЕГРЕССИЯ ОТ ВСЕХ ПЕРЕМЕННОЙ</t>
  </si>
  <si>
    <t>Из R</t>
  </si>
  <si>
    <t xml:space="preserve">Коэффициент детерминации </t>
  </si>
  <si>
    <t>Коэффициент детерминации скорректированный</t>
  </si>
  <si>
    <t>3. РЕГРЕССИЯ ОТ НЕСКОЛЬКИХ ЗНАЧИМЫХ ПЕРЕМЕННЫХ</t>
  </si>
  <si>
    <t>Но: предсказание Y по регрессионной модели не лучше предсказания Y по его среднему</t>
  </si>
  <si>
    <t xml:space="preserve">Значение F </t>
  </si>
  <si>
    <t>число ст. свободы</t>
  </si>
  <si>
    <t xml:space="preserve">Вывод: </t>
  </si>
  <si>
    <t>Проверка значимости коэффициентов регрессии</t>
  </si>
  <si>
    <t>t(0,05;VR)</t>
  </si>
  <si>
    <r>
      <t>V</t>
    </r>
    <r>
      <rPr>
        <i/>
        <vertAlign val="subscript"/>
        <sz val="14"/>
        <color theme="1"/>
        <rFont val="Times New Roman"/>
        <family val="1"/>
        <charset val="204"/>
      </rPr>
      <t>R</t>
    </r>
  </si>
  <si>
    <t>R</t>
  </si>
  <si>
    <r>
      <t>(извлеките корень из R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</si>
  <si>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t>Задача 9. Регрессионный  анализ</t>
  </si>
  <si>
    <t>Студент Трашко М.Д.</t>
  </si>
  <si>
    <t>Вариант 12</t>
  </si>
  <si>
    <t>K2O, мг/100г</t>
  </si>
  <si>
    <t>NO3, мг/100г</t>
  </si>
  <si>
    <t>hum,%</t>
  </si>
  <si>
    <t>P2O5, мг/100г</t>
  </si>
  <si>
    <t>pH</t>
  </si>
  <si>
    <t>урожай ц/га</t>
  </si>
  <si>
    <t>черноземы</t>
  </si>
  <si>
    <t>Урожайность пшеницы</t>
  </si>
  <si>
    <t>Данные представляют собой результаты обследования сельскохозяйственного угодия. Для данного варианта указан тип почвы - черноземы. Каждому наблюдению (делянке на поле), соответствует урожай сельскохозяйственной культуры, указанный в пересчете на ц/га, и почвенные свойства, измеренные в смешанном почвенном образце, в данном случае – это содержание гумуса, рН, содержание подвижного фосфора, калия и нитратов. Пробоотбор производился буром из пахотного горизонта. На данном угодье было заложено 26 делянок и, следовательно, отбиралось 26 смешанных образцов.</t>
  </si>
  <si>
    <t>Задача анализа данных состоит в том, чтобы определить существует ли зависимость урожая зерновых культур от агрохимических показателей.</t>
  </si>
  <si>
    <t>нет</t>
  </si>
  <si>
    <t>да</t>
  </si>
  <si>
    <t>слабая</t>
  </si>
  <si>
    <t>средняя</t>
  </si>
  <si>
    <t>На урожайность влияют содержание нитратов, гумуса, подвижного фосфора и pH. Не влияет - содержание калия.</t>
  </si>
  <si>
    <t>Откликом является урожайность пшеницы. Измеряется в центнерах на гектар.</t>
  </si>
  <si>
    <t>Независимые переменные это - содержание калия (мг/100г), нитратов (мг/100г), гумуса (%), подвижного фосфора (мг/100г) и pH (безразмерная величина)</t>
  </si>
  <si>
    <t>Наличие достаточно большого количества наблюдений о величине исследуемых факторных и результативных показателей (в динамике или за текущий год по совокупности однородных объектов). Исследуемые факторы должны иметь количественное изменение и отражение в тех или иных источниках информации.</t>
  </si>
  <si>
    <t>hum</t>
  </si>
  <si>
    <t>P2O5</t>
  </si>
  <si>
    <t>yield</t>
  </si>
  <si>
    <t>k2o</t>
  </si>
  <si>
    <t>no3</t>
  </si>
  <si>
    <t>p2o5</t>
  </si>
  <si>
    <t>ph</t>
  </si>
  <si>
    <t>Response: yield</t>
  </si>
  <si>
    <t xml:space="preserve">          Df Sum Sq Mean Sq F value    Pr(&gt;F)    </t>
  </si>
  <si>
    <t>p2o5       1 6.9188  6.9188   23.05 6.887e-05 ***</t>
  </si>
  <si>
    <t xml:space="preserve">Residuals 24 7.2039  0.3002                      </t>
  </si>
  <si>
    <t>---</t>
  </si>
  <si>
    <t>Signif. codes:  0 ‘***’ 0.001 ‘**’ 0.01 ‘*’ 0.05 ‘.’ 0.1 ‘ ’ 1</t>
  </si>
  <si>
    <r>
      <t>Но</t>
    </r>
    <r>
      <rPr>
        <sz val="12"/>
        <color indexed="8"/>
        <rFont val="Times New Roman"/>
        <family val="1"/>
        <charset val="204"/>
      </rPr>
      <t xml:space="preserve"> -&gt; Н1</t>
    </r>
  </si>
  <si>
    <r>
      <t xml:space="preserve">Но </t>
    </r>
    <r>
      <rPr>
        <sz val="12"/>
        <color indexed="8"/>
        <rFont val="Times New Roman"/>
        <family val="1"/>
        <charset val="204"/>
      </rPr>
      <t>-&gt; Н1</t>
    </r>
  </si>
  <si>
    <t>Yield = 19,056 + 0,138 * P2O5 (мг/100г)</t>
  </si>
  <si>
    <t xml:space="preserve">            Estimate Std. Error t value Pr(&gt;|t|)    </t>
  </si>
  <si>
    <t>(Intercept) 19.05582    0.43361  43.947  &lt; 2e-16 ***</t>
  </si>
  <si>
    <t>p2o5         0.13787    0.02872   4.801 6.89e-05 ***</t>
  </si>
  <si>
    <t>Residual standard error: 0.5479 on 24 degrees of freedom</t>
  </si>
  <si>
    <t xml:space="preserve">Multiple R-squared:  0.4899,    Adjusted R-squared:  0.4687 </t>
  </si>
  <si>
    <t>F-statistic: 23.05 on 1 and 24 DF,  p-value: 6.887e-05</t>
  </si>
  <si>
    <t>Предсказание урожайности по дисперсионной модели лучше предсказания урожайности по её среднему</t>
  </si>
  <si>
    <t>Но</t>
  </si>
  <si>
    <t>Yield = 7,317 + 0,082 * K2O (мг/100г) + 0,855 * NO3 (мг/100г) + 0,113 * P2O5 (мг/100г)</t>
  </si>
  <si>
    <t>Residual standard error: 0.2939 on 20 degrees of freedom</t>
  </si>
  <si>
    <t xml:space="preserve">Multiple R-squared:  0.8777,    Adjusted R-squared:  0.8471 </t>
  </si>
  <si>
    <t>F-statistic: 28.71 on 5 and 20 DF,  p-value: 1.778e-08</t>
  </si>
  <si>
    <t>(Intercept)  7.31675    1.62392   4.506 0.000216 ***</t>
  </si>
  <si>
    <t xml:space="preserve">k2o          0.08230    0.02651   3.105 0.005581 ** </t>
  </si>
  <si>
    <t>no3          0.85516    0.16718   5.115 5.28e-05 ***</t>
  </si>
  <si>
    <t xml:space="preserve">ph           0.27435    0.14539   1.887 0.073758 .  </t>
  </si>
  <si>
    <t>p2o5         0.11281    0.01610   7.007 8.47e-07 ***</t>
  </si>
  <si>
    <t xml:space="preserve">hum          0.32213    0.20231   1.592 0.127016 </t>
  </si>
  <si>
    <t>Residual standard error: 0.3519 on 22 degrees of freedom</t>
  </si>
  <si>
    <t xml:space="preserve">Multiple R-squared:  0.8071,    Adjusted R-squared:  0.7808 </t>
  </si>
  <si>
    <t>F-statistic: 30.68 on 3 and 22 DF,  p-value: 4.827e-08</t>
  </si>
  <si>
    <t>(Intercept)  7.96865    1.86539   4.272 0.000311 ***</t>
  </si>
  <si>
    <t xml:space="preserve">k2o          0.09353    0.03131   2.987 0.006793 ** </t>
  </si>
  <si>
    <t>no3          1.05476    0.18376   5.740 8.97e-06 ***</t>
  </si>
  <si>
    <t>p2o5         0.11816    0.01875   6.301 2.43e-06 ***</t>
  </si>
  <si>
    <t xml:space="preserve"> N=26</t>
  </si>
  <si>
    <t>Yield = 7,97 + 0,09 * K2O + 1,05 * NO3 + 0,12 * P2O5</t>
  </si>
  <si>
    <t>Попадают ли коэффициенты из полной  модели в доверительные интервалы из 3-ей модели?</t>
  </si>
  <si>
    <t>Выпишите коэффициенты из 2-ой модели</t>
  </si>
  <si>
    <t>Да</t>
  </si>
  <si>
    <t>Yield = 19,056 + 0,138 * P2O5</t>
  </si>
  <si>
    <t>Yield = 7,317 + 0,082 * K2O + 0,855 * NO3 + 0,113 * P2O5</t>
  </si>
  <si>
    <t>Во всех моделях зависимость урожайности линейная, при этом каждая из моделей предсказывает урожайность лучше, чем средние. Поэтому с высокой долей вероятности зависимость линейна</t>
  </si>
  <si>
    <t>Коэффициент множественной корреляции R определяет степень тесноты связи результирующего признака Y со всем набором независимых признаков X1,...,Xk. Он равен корню из коэффициента детерминации.</t>
  </si>
  <si>
    <t>Полная модель лучше описывает данные, так как  у нее коэффициент детерминации ближе всего к единице.</t>
  </si>
  <si>
    <t>Это свободный член уравнения</t>
  </si>
  <si>
    <t>На отклик влияют содержание калия, нитратов и подвижного фосфора, так как они имеют ненулевые коэффициенты в уравнениях. Но нельзя полностью игнорировать вклад других свойств, так как полная модель лучше остальных описывает зависимость отклика.</t>
  </si>
  <si>
    <t>Yield = 7,317 (ц/га) + 0,082 (ц*100г/га*мг) * K2O (мг/100г) + 0,855 (ц*100г/га*мг) * NO3 (мг/100г) + 0,113 (ц*100г/га*мг) * P2O5 (мг/100г)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</si>
</sst>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0.000"/>
    <numFmt numFmtId="166" formatCode="0.00000"/>
    <numFmt numFmtId="167" formatCode="0.000000"/>
    <numFmt numFmtId="168" formatCode="_-* #,##0.000_р_._-;\-* #,##0.000_р_._-;_-* &quot;-&quot;??_р_._-;_-@_-"/>
    <numFmt numFmtId="169" formatCode="0.0000"/>
  </numFmts>
  <fonts count="2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8" tint="-0.249977111117893"/>
      <name val="Calibri"/>
      <family val="2"/>
      <charset val="204"/>
      <scheme val="minor"/>
    </font>
    <font>
      <vertAlign val="super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trike/>
      <sz val="12"/>
      <color indexed="8"/>
      <name val="Times New Roman"/>
      <family val="1"/>
      <charset val="204"/>
    </font>
    <font>
      <sz val="10"/>
      <color indexed="10"/>
      <name val="Arial"/>
      <family val="2"/>
      <charset val="204"/>
    </font>
    <font>
      <sz val="12"/>
      <color indexed="1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b/>
      <sz val="10"/>
      <name val="Arial"/>
      <family val="2"/>
      <charset val="204"/>
    </font>
    <font>
      <sz val="10"/>
      <color rgb="FF000000"/>
      <name val="Lucida Console"/>
      <family val="3"/>
      <charset val="204"/>
    </font>
    <font>
      <sz val="12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164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286">
    <xf numFmtId="0" fontId="0" fillId="0" borderId="0" xfId="0"/>
    <xf numFmtId="2" fontId="0" fillId="0" borderId="0" xfId="0" applyNumberForma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2" fontId="7" fillId="2" borderId="1" xfId="2" applyNumberFormat="1" applyFont="1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Fill="1" applyBorder="1" applyAlignment="1"/>
    <xf numFmtId="0" fontId="8" fillId="2" borderId="1" xfId="2" applyNumberFormat="1" applyFont="1" applyFill="1" applyBorder="1" applyAlignment="1">
      <alignment horizontal="center" vertical="center" wrapText="1"/>
    </xf>
    <xf numFmtId="0" fontId="5" fillId="2" borderId="1" xfId="0" applyFont="1" applyFill="1" applyBorder="1"/>
    <xf numFmtId="1" fontId="7" fillId="0" borderId="0" xfId="2" applyNumberFormat="1" applyFont="1" applyFill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Fill="1"/>
    <xf numFmtId="0" fontId="10" fillId="0" borderId="0" xfId="0" applyFont="1" applyFill="1"/>
    <xf numFmtId="0" fontId="5" fillId="2" borderId="1" xfId="0" applyFont="1" applyFill="1" applyBorder="1" applyAlignment="1">
      <alignment horizontal="left"/>
    </xf>
    <xf numFmtId="165" fontId="5" fillId="2" borderId="2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wrapText="1"/>
    </xf>
    <xf numFmtId="165" fontId="5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1" fillId="0" borderId="0" xfId="0" applyFont="1" applyFill="1"/>
    <xf numFmtId="0" fontId="5" fillId="0" borderId="0" xfId="0" applyFont="1" applyFill="1" applyBorder="1" applyAlignment="1">
      <alignment horizontal="center"/>
    </xf>
    <xf numFmtId="0" fontId="5" fillId="3" borderId="0" xfId="0" applyFont="1" applyFill="1"/>
    <xf numFmtId="0" fontId="9" fillId="0" borderId="0" xfId="0" applyFont="1" applyAlignment="1">
      <alignment horizontal="left" vertical="center"/>
    </xf>
    <xf numFmtId="0" fontId="9" fillId="0" borderId="0" xfId="0" applyFont="1"/>
    <xf numFmtId="0" fontId="0" fillId="0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15" fillId="0" borderId="0" xfId="0" applyFont="1"/>
    <xf numFmtId="0" fontId="16" fillId="0" borderId="0" xfId="0" applyFont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center"/>
    </xf>
    <xf numFmtId="167" fontId="7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0" fontId="5" fillId="0" borderId="3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2" borderId="12" xfId="0" applyFont="1" applyFill="1" applyBorder="1"/>
    <xf numFmtId="0" fontId="7" fillId="2" borderId="12" xfId="0" applyFont="1" applyFill="1" applyBorder="1" applyAlignment="1">
      <alignment horizontal="left" vertical="center"/>
    </xf>
    <xf numFmtId="165" fontId="7" fillId="2" borderId="1" xfId="0" applyNumberFormat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66" fontId="7" fillId="2" borderId="4" xfId="0" applyNumberFormat="1" applyFont="1" applyFill="1" applyBorder="1" applyAlignment="1">
      <alignment horizontal="right" vertical="center"/>
    </xf>
    <xf numFmtId="0" fontId="5" fillId="0" borderId="1" xfId="0" applyFont="1" applyFill="1" applyBorder="1"/>
    <xf numFmtId="0" fontId="7" fillId="0" borderId="1" xfId="0" applyFont="1" applyFill="1" applyBorder="1" applyAlignment="1">
      <alignment horizontal="left" vertical="center"/>
    </xf>
    <xf numFmtId="165" fontId="7" fillId="0" borderId="13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7" fillId="0" borderId="0" xfId="0" applyFont="1" applyAlignment="1">
      <alignment horizontal="left" vertical="top"/>
    </xf>
    <xf numFmtId="0" fontId="3" fillId="0" borderId="0" xfId="4" applyNumberFormat="1" applyFont="1" applyAlignment="1">
      <alignment vertical="top" wrapText="1"/>
    </xf>
    <xf numFmtId="0" fontId="7" fillId="0" borderId="0" xfId="0" applyFont="1" applyBorder="1" applyAlignment="1">
      <alignment horizontal="center" vertical="top"/>
    </xf>
    <xf numFmtId="0" fontId="5" fillId="0" borderId="5" xfId="0" applyFont="1" applyFill="1" applyBorder="1"/>
    <xf numFmtId="0" fontId="5" fillId="0" borderId="6" xfId="0" applyFont="1" applyFill="1" applyBorder="1"/>
    <xf numFmtId="0" fontId="5" fillId="0" borderId="15" xfId="0" applyFont="1" applyFill="1" applyBorder="1"/>
    <xf numFmtId="0" fontId="5" fillId="0" borderId="16" xfId="0" applyFont="1" applyFill="1" applyBorder="1" applyAlignment="1">
      <alignment horizontal="center" wrapText="1"/>
    </xf>
    <xf numFmtId="0" fontId="5" fillId="0" borderId="4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7" xfId="0" applyFont="1" applyFill="1" applyBorder="1"/>
    <xf numFmtId="0" fontId="3" fillId="0" borderId="0" xfId="2" applyNumberFormat="1" applyFont="1" applyBorder="1" applyAlignment="1">
      <alignment vertical="top" wrapText="1"/>
    </xf>
    <xf numFmtId="165" fontId="5" fillId="0" borderId="18" xfId="0" applyNumberFormat="1" applyFont="1" applyFill="1" applyBorder="1" applyAlignment="1">
      <alignment horizontal="center"/>
    </xf>
    <xf numFmtId="165" fontId="5" fillId="0" borderId="7" xfId="0" applyNumberFormat="1" applyFont="1" applyFill="1" applyBorder="1" applyAlignment="1">
      <alignment horizontal="center"/>
    </xf>
    <xf numFmtId="0" fontId="18" fillId="0" borderId="0" xfId="0" applyFont="1" applyAlignment="1">
      <alignment horizontal="left" vertical="center"/>
    </xf>
    <xf numFmtId="165" fontId="5" fillId="0" borderId="20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3" fillId="0" borderId="0" xfId="2" applyNumberFormat="1" applyFont="1" applyBorder="1" applyAlignment="1">
      <alignment vertical="top"/>
    </xf>
    <xf numFmtId="0" fontId="3" fillId="0" borderId="0" xfId="2" applyNumberFormat="1" applyFont="1" applyBorder="1" applyAlignment="1">
      <alignment horizontal="center" vertical="top" wrapText="1"/>
    </xf>
    <xf numFmtId="0" fontId="5" fillId="0" borderId="13" xfId="0" applyFont="1" applyFill="1" applyBorder="1"/>
    <xf numFmtId="165" fontId="5" fillId="0" borderId="15" xfId="0" applyNumberFormat="1" applyFont="1" applyFill="1" applyBorder="1" applyAlignment="1">
      <alignment horizontal="center"/>
    </xf>
    <xf numFmtId="165" fontId="5" fillId="0" borderId="16" xfId="0" applyNumberFormat="1" applyFont="1" applyFill="1" applyBorder="1" applyAlignment="1">
      <alignment horizontal="center"/>
    </xf>
    <xf numFmtId="165" fontId="19" fillId="0" borderId="0" xfId="2" applyNumberFormat="1" applyFont="1" applyBorder="1" applyAlignment="1">
      <alignment horizontal="right" vertical="center"/>
    </xf>
    <xf numFmtId="165" fontId="5" fillId="0" borderId="21" xfId="0" applyNumberFormat="1" applyFont="1" applyFill="1" applyBorder="1" applyAlignment="1">
      <alignment horizontal="center"/>
    </xf>
    <xf numFmtId="165" fontId="5" fillId="0" borderId="22" xfId="0" applyNumberFormat="1" applyFont="1" applyFill="1" applyBorder="1" applyAlignment="1">
      <alignment horizontal="center"/>
    </xf>
    <xf numFmtId="0" fontId="9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167" fontId="20" fillId="0" borderId="0" xfId="5" applyNumberFormat="1" applyFont="1" applyBorder="1" applyAlignment="1">
      <alignment horizontal="right" vertical="center"/>
    </xf>
    <xf numFmtId="166" fontId="20" fillId="0" borderId="0" xfId="5" applyNumberFormat="1" applyFont="1" applyBorder="1" applyAlignment="1">
      <alignment horizontal="right" vertical="center"/>
    </xf>
    <xf numFmtId="0" fontId="7" fillId="0" borderId="1" xfId="4" applyNumberFormat="1" applyFont="1" applyBorder="1" applyAlignment="1"/>
    <xf numFmtId="167" fontId="19" fillId="0" borderId="0" xfId="6" applyNumberFormat="1" applyFont="1" applyBorder="1" applyAlignment="1">
      <alignment horizontal="right" vertical="center"/>
    </xf>
    <xf numFmtId="166" fontId="19" fillId="0" borderId="0" xfId="6" applyNumberFormat="1" applyFont="1" applyBorder="1" applyAlignment="1">
      <alignment horizontal="right" vertical="center"/>
    </xf>
    <xf numFmtId="0" fontId="7" fillId="0" borderId="1" xfId="4" applyNumberFormat="1" applyFont="1" applyBorder="1" applyAlignment="1">
      <alignment horizontal="left" vertical="center"/>
    </xf>
    <xf numFmtId="2" fontId="20" fillId="0" borderId="1" xfId="4" applyNumberFormat="1" applyFont="1" applyBorder="1" applyAlignment="1">
      <alignment horizontal="center" vertical="center"/>
    </xf>
    <xf numFmtId="165" fontId="20" fillId="0" borderId="1" xfId="4" applyNumberFormat="1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167" fontId="20" fillId="0" borderId="0" xfId="5" applyNumberFormat="1" applyFont="1" applyAlignment="1">
      <alignment horizontal="right" vertical="center"/>
    </xf>
    <xf numFmtId="166" fontId="20" fillId="0" borderId="0" xfId="5" applyNumberFormat="1" applyFont="1" applyAlignment="1">
      <alignment horizontal="right" vertical="center"/>
    </xf>
    <xf numFmtId="2" fontId="5" fillId="2" borderId="1" xfId="0" applyNumberFormat="1" applyFont="1" applyFill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right" vertical="center"/>
    </xf>
    <xf numFmtId="167" fontId="7" fillId="0" borderId="0" xfId="0" applyNumberFormat="1" applyFont="1" applyBorder="1" applyAlignment="1">
      <alignment horizontal="right" vertical="center"/>
    </xf>
    <xf numFmtId="2" fontId="8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0" borderId="0" xfId="5" applyNumberFormat="1" applyFont="1" applyBorder="1" applyAlignment="1">
      <alignment horizontal="center" vertical="top" wrapText="1"/>
    </xf>
    <xf numFmtId="167" fontId="7" fillId="0" borderId="0" xfId="5" applyNumberFormat="1" applyFont="1" applyBorder="1" applyAlignment="1">
      <alignment horizontal="right" vertical="center"/>
    </xf>
    <xf numFmtId="166" fontId="7" fillId="0" borderId="0" xfId="5" applyNumberFormat="1" applyFont="1" applyBorder="1" applyAlignment="1">
      <alignment horizontal="right" vertical="center"/>
    </xf>
    <xf numFmtId="166" fontId="7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0" fontId="6" fillId="0" borderId="0" xfId="4" applyFont="1" applyBorder="1" applyAlignment="1"/>
    <xf numFmtId="0" fontId="7" fillId="0" borderId="0" xfId="4" applyNumberFormat="1" applyFont="1" applyBorder="1" applyAlignment="1">
      <alignment horizontal="center" vertical="top" wrapText="1"/>
    </xf>
    <xf numFmtId="0" fontId="7" fillId="0" borderId="0" xfId="4" applyNumberFormat="1" applyFont="1" applyBorder="1" applyAlignment="1">
      <alignment horizontal="left" vertical="center"/>
    </xf>
    <xf numFmtId="166" fontId="20" fillId="0" borderId="0" xfId="4" applyNumberFormat="1" applyFont="1" applyBorder="1" applyAlignment="1">
      <alignment horizontal="right" vertical="center"/>
    </xf>
    <xf numFmtId="165" fontId="20" fillId="0" borderId="0" xfId="4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top" wrapText="1"/>
    </xf>
    <xf numFmtId="165" fontId="7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17" fillId="4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right" vertical="center"/>
    </xf>
    <xf numFmtId="169" fontId="7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2" fillId="0" borderId="0" xfId="0" applyFont="1"/>
    <xf numFmtId="0" fontId="5" fillId="5" borderId="0" xfId="0" applyFont="1" applyFill="1"/>
    <xf numFmtId="0" fontId="7" fillId="5" borderId="0" xfId="0" applyFont="1" applyFill="1" applyAlignment="1">
      <alignment horizontal="center" vertical="top"/>
    </xf>
    <xf numFmtId="0" fontId="6" fillId="5" borderId="0" xfId="0" applyFont="1" applyFill="1"/>
    <xf numFmtId="167" fontId="7" fillId="5" borderId="0" xfId="0" applyNumberFormat="1" applyFont="1" applyFill="1" applyAlignment="1">
      <alignment horizontal="right" vertical="center"/>
    </xf>
    <xf numFmtId="1" fontId="7" fillId="0" borderId="1" xfId="0" applyNumberFormat="1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wrapText="1"/>
    </xf>
    <xf numFmtId="0" fontId="5" fillId="0" borderId="8" xfId="0" applyFont="1" applyFill="1" applyBorder="1"/>
    <xf numFmtId="0" fontId="5" fillId="0" borderId="3" xfId="0" applyFont="1" applyFill="1" applyBorder="1" applyAlignment="1"/>
    <xf numFmtId="0" fontId="5" fillId="0" borderId="7" xfId="0" applyFont="1" applyFill="1" applyBorder="1" applyAlignment="1">
      <alignment horizontal="center"/>
    </xf>
    <xf numFmtId="0" fontId="5" fillId="0" borderId="11" xfId="0" applyFont="1" applyFill="1" applyBorder="1"/>
    <xf numFmtId="0" fontId="5" fillId="0" borderId="12" xfId="0" applyFont="1" applyFill="1" applyBorder="1"/>
    <xf numFmtId="0" fontId="6" fillId="0" borderId="8" xfId="0" applyFont="1" applyFill="1" applyBorder="1" applyAlignment="1">
      <alignment wrapText="1"/>
    </xf>
    <xf numFmtId="165" fontId="6" fillId="0" borderId="17" xfId="0" applyNumberFormat="1" applyFont="1" applyFill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165" fontId="6" fillId="0" borderId="7" xfId="0" applyNumberFormat="1" applyFont="1" applyFill="1" applyBorder="1" applyAlignment="1">
      <alignment horizontal="center"/>
    </xf>
    <xf numFmtId="165" fontId="4" fillId="0" borderId="12" xfId="0" applyNumberFormat="1" applyFont="1" applyFill="1" applyBorder="1" applyAlignment="1">
      <alignment horizontal="center"/>
    </xf>
    <xf numFmtId="0" fontId="6" fillId="0" borderId="13" xfId="0" applyFont="1" applyFill="1" applyBorder="1"/>
    <xf numFmtId="165" fontId="6" fillId="0" borderId="19" xfId="0" applyNumberFormat="1" applyFont="1" applyFill="1" applyBorder="1" applyAlignment="1">
      <alignment horizontal="center"/>
    </xf>
    <xf numFmtId="165" fontId="6" fillId="0" borderId="2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16" fillId="0" borderId="0" xfId="0" applyFont="1" applyFill="1"/>
    <xf numFmtId="165" fontId="3" fillId="0" borderId="0" xfId="2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center"/>
    </xf>
    <xf numFmtId="0" fontId="5" fillId="7" borderId="0" xfId="0" applyFont="1" applyFill="1"/>
    <xf numFmtId="0" fontId="3" fillId="7" borderId="0" xfId="4" applyNumberFormat="1" applyFont="1" applyFill="1" applyAlignment="1">
      <alignment vertical="top" wrapText="1"/>
    </xf>
    <xf numFmtId="0" fontId="5" fillId="0" borderId="0" xfId="0" applyFont="1" applyFill="1" applyBorder="1" applyAlignment="1">
      <alignment horizontal="right"/>
    </xf>
    <xf numFmtId="1" fontId="5" fillId="6" borderId="1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1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165" fontId="19" fillId="5" borderId="0" xfId="2" applyNumberFormat="1" applyFont="1" applyFill="1" applyBorder="1" applyAlignment="1">
      <alignment horizontal="right" vertical="center"/>
    </xf>
    <xf numFmtId="165" fontId="3" fillId="5" borderId="0" xfId="2" applyNumberFormat="1" applyFont="1" applyFill="1" applyBorder="1" applyAlignment="1">
      <alignment horizontal="right" vertical="center"/>
    </xf>
    <xf numFmtId="167" fontId="19" fillId="5" borderId="0" xfId="6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/>
    <xf numFmtId="0" fontId="5" fillId="0" borderId="8" xfId="0" applyFont="1" applyFill="1" applyBorder="1" applyAlignment="1">
      <alignment wrapText="1"/>
    </xf>
    <xf numFmtId="165" fontId="20" fillId="0" borderId="12" xfId="4" applyNumberFormat="1" applyFont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top" wrapText="1"/>
    </xf>
    <xf numFmtId="165" fontId="19" fillId="0" borderId="0" xfId="2" applyNumberFormat="1" applyFont="1" applyFill="1" applyBorder="1" applyAlignment="1">
      <alignment horizontal="right" vertical="center"/>
    </xf>
    <xf numFmtId="165" fontId="5" fillId="0" borderId="1" xfId="0" applyNumberFormat="1" applyFont="1" applyFill="1" applyBorder="1" applyAlignment="1">
      <alignment horizontal="center"/>
    </xf>
    <xf numFmtId="0" fontId="5" fillId="0" borderId="23" xfId="0" applyFont="1" applyFill="1" applyBorder="1"/>
    <xf numFmtId="0" fontId="5" fillId="0" borderId="24" xfId="0" applyFont="1" applyFill="1" applyBorder="1" applyAlignment="1">
      <alignment horizontal="center" wrapText="1"/>
    </xf>
    <xf numFmtId="0" fontId="6" fillId="0" borderId="0" xfId="0" applyFont="1" applyFill="1" applyBorder="1"/>
    <xf numFmtId="167" fontId="7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/>
    </xf>
    <xf numFmtId="167" fontId="20" fillId="0" borderId="0" xfId="5" applyNumberFormat="1" applyFont="1" applyFill="1" applyBorder="1" applyAlignment="1">
      <alignment horizontal="right" vertical="center"/>
    </xf>
    <xf numFmtId="0" fontId="3" fillId="0" borderId="0" xfId="6" applyNumberFormat="1" applyFont="1" applyFill="1" applyBorder="1" applyAlignment="1">
      <alignment vertical="top"/>
    </xf>
    <xf numFmtId="0" fontId="3" fillId="0" borderId="0" xfId="6" applyNumberFormat="1" applyFont="1" applyFill="1" applyBorder="1" applyAlignment="1">
      <alignment horizontal="center" vertical="top" wrapText="1"/>
    </xf>
    <xf numFmtId="167" fontId="19" fillId="0" borderId="0" xfId="6" applyNumberFormat="1" applyFont="1" applyFill="1" applyBorder="1" applyAlignment="1">
      <alignment horizontal="right" vertical="center"/>
    </xf>
    <xf numFmtId="0" fontId="23" fillId="0" borderId="0" xfId="0" applyFont="1"/>
    <xf numFmtId="0" fontId="5" fillId="8" borderId="0" xfId="0" applyFont="1" applyFill="1" applyBorder="1"/>
    <xf numFmtId="0" fontId="26" fillId="0" borderId="0" xfId="0" applyFont="1" applyFill="1"/>
    <xf numFmtId="0" fontId="26" fillId="0" borderId="0" xfId="0" applyFont="1" applyFill="1"/>
    <xf numFmtId="165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7" fillId="0" borderId="0" xfId="0" applyFont="1" applyAlignment="1">
      <alignment vertical="center"/>
    </xf>
    <xf numFmtId="0" fontId="27" fillId="9" borderId="0" xfId="0" applyFont="1" applyFill="1" applyAlignment="1">
      <alignment vertical="center"/>
    </xf>
    <xf numFmtId="165" fontId="28" fillId="0" borderId="17" xfId="0" applyNumberFormat="1" applyFont="1" applyFill="1" applyBorder="1" applyAlignment="1">
      <alignment horizontal="center"/>
    </xf>
    <xf numFmtId="165" fontId="28" fillId="0" borderId="19" xfId="0" applyNumberFormat="1" applyFont="1" applyFill="1" applyBorder="1" applyAlignment="1">
      <alignment horizontal="center"/>
    </xf>
    <xf numFmtId="165" fontId="28" fillId="0" borderId="15" xfId="0" applyNumberFormat="1" applyFont="1" applyFill="1" applyBorder="1" applyAlignment="1">
      <alignment horizontal="center"/>
    </xf>
    <xf numFmtId="165" fontId="28" fillId="0" borderId="12" xfId="0" applyNumberFormat="1" applyFont="1" applyFill="1" applyBorder="1" applyAlignment="1">
      <alignment horizontal="center"/>
    </xf>
    <xf numFmtId="165" fontId="28" fillId="0" borderId="1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  <xf numFmtId="0" fontId="10" fillId="2" borderId="9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10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7" fillId="0" borderId="0" xfId="5" applyNumberFormat="1" applyFont="1" applyBorder="1" applyAlignment="1">
      <alignment horizontal="left" vertical="top"/>
    </xf>
    <xf numFmtId="0" fontId="6" fillId="0" borderId="0" xfId="5" applyFont="1" applyBorder="1"/>
    <xf numFmtId="0" fontId="5" fillId="0" borderId="4" xfId="0" applyFont="1" applyFill="1" applyBorder="1" applyAlignment="1">
      <alignment vertical="top" wrapText="1"/>
    </xf>
    <xf numFmtId="0" fontId="5" fillId="0" borderId="3" xfId="0" applyFont="1" applyBorder="1" applyAlignment="1"/>
    <xf numFmtId="0" fontId="5" fillId="0" borderId="5" xfId="0" applyFont="1" applyFill="1" applyBorder="1" applyAlignment="1">
      <alignment vertical="top"/>
    </xf>
    <xf numFmtId="0" fontId="5" fillId="0" borderId="6" xfId="0" applyFont="1" applyBorder="1" applyAlignment="1"/>
    <xf numFmtId="0" fontId="5" fillId="0" borderId="8" xfId="0" applyFont="1" applyBorder="1" applyAlignment="1"/>
    <xf numFmtId="0" fontId="5" fillId="0" borderId="7" xfId="0" applyFont="1" applyBorder="1" applyAlignment="1"/>
    <xf numFmtId="0" fontId="5" fillId="0" borderId="3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vertical="top" wrapText="1"/>
    </xf>
    <xf numFmtId="0" fontId="5" fillId="0" borderId="12" xfId="0" applyFont="1" applyFill="1" applyBorder="1" applyAlignment="1">
      <alignment vertical="top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5" fontId="7" fillId="0" borderId="11" xfId="0" applyNumberFormat="1" applyFont="1" applyFill="1" applyBorder="1" applyAlignment="1">
      <alignment horizontal="right" vertical="top"/>
    </xf>
    <xf numFmtId="165" fontId="5" fillId="0" borderId="14" xfId="0" applyNumberFormat="1" applyFont="1" applyBorder="1" applyAlignment="1">
      <alignment vertical="top"/>
    </xf>
    <xf numFmtId="165" fontId="5" fillId="0" borderId="12" xfId="0" applyNumberFormat="1" applyFont="1" applyBorder="1" applyAlignment="1">
      <alignment vertical="top"/>
    </xf>
    <xf numFmtId="0" fontId="7" fillId="0" borderId="14" xfId="4" applyNumberFormat="1" applyFont="1" applyBorder="1" applyAlignment="1">
      <alignment horizontal="center" vertical="center" wrapText="1"/>
    </xf>
    <xf numFmtId="0" fontId="7" fillId="0" borderId="7" xfId="4" applyNumberFormat="1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8" fontId="8" fillId="0" borderId="11" xfId="3" applyNumberFormat="1" applyFont="1" applyFill="1" applyBorder="1" applyAlignment="1">
      <alignment horizontal="right" vertical="top"/>
    </xf>
    <xf numFmtId="0" fontId="5" fillId="0" borderId="14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2" borderId="4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</cellXfs>
  <cellStyles count="7">
    <cellStyle name="Обычный" xfId="0" builtinId="0"/>
    <cellStyle name="Обычный 2" xfId="1"/>
    <cellStyle name="Обычный_4 -Многомерн в Stat" xfId="4"/>
    <cellStyle name="Обычный_4 -Многомерн в Stat_1" xfId="6"/>
    <cellStyle name="Обычный_Лист1" xfId="2"/>
    <cellStyle name="Обычный_отчет_новый" xf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="110" zoomScaleNormal="110" workbookViewId="0">
      <selection activeCell="A6" sqref="A6"/>
    </sheetView>
  </sheetViews>
  <sheetFormatPr defaultRowHeight="15.75" x14ac:dyDescent="0.25"/>
  <cols>
    <col min="1" max="16384" width="9.140625" style="4"/>
  </cols>
  <sheetData>
    <row r="1" spans="1:13" x14ac:dyDescent="0.25">
      <c r="A1" s="3" t="s">
        <v>86</v>
      </c>
    </row>
    <row r="2" spans="1:13" s="5" customFormat="1" x14ac:dyDescent="0.25">
      <c r="A2" s="3" t="s">
        <v>87</v>
      </c>
      <c r="B2" s="3"/>
      <c r="C2" s="3"/>
      <c r="D2" s="3"/>
      <c r="E2" s="3"/>
      <c r="F2" s="3"/>
      <c r="H2" s="3"/>
      <c r="I2" s="3" t="s">
        <v>88</v>
      </c>
    </row>
    <row r="4" spans="1:13" x14ac:dyDescent="0.25">
      <c r="A4" s="3" t="s">
        <v>2</v>
      </c>
      <c r="D4" s="196" t="s">
        <v>95</v>
      </c>
    </row>
    <row r="5" spans="1:13" ht="15.6" customHeight="1" x14ac:dyDescent="0.25">
      <c r="D5" s="197" t="s">
        <v>96</v>
      </c>
      <c r="G5" s="7">
        <v>1</v>
      </c>
      <c r="H5" s="24" t="s">
        <v>3</v>
      </c>
      <c r="I5" s="40"/>
      <c r="J5" s="40"/>
      <c r="K5" s="40"/>
      <c r="L5" s="40"/>
      <c r="M5" s="40"/>
    </row>
    <row r="6" spans="1:13" ht="18" customHeight="1" x14ac:dyDescent="0.25">
      <c r="A6" s="11" t="s">
        <v>89</v>
      </c>
      <c r="B6" s="11" t="s">
        <v>90</v>
      </c>
      <c r="C6" s="11" t="s">
        <v>91</v>
      </c>
      <c r="D6" s="11" t="s">
        <v>92</v>
      </c>
      <c r="E6" s="11" t="s">
        <v>93</v>
      </c>
      <c r="F6" s="11" t="s">
        <v>94</v>
      </c>
      <c r="H6" s="40"/>
      <c r="I6" s="40"/>
      <c r="J6" s="40"/>
      <c r="K6" s="40"/>
      <c r="L6" s="40"/>
      <c r="M6" s="40"/>
    </row>
    <row r="7" spans="1:13" x14ac:dyDescent="0.25">
      <c r="A7" s="6">
        <v>23.63</v>
      </c>
      <c r="B7" s="6">
        <v>9.76</v>
      </c>
      <c r="C7" s="6">
        <v>4.99</v>
      </c>
      <c r="D7" s="6">
        <v>16.510000000000002</v>
      </c>
      <c r="E7" s="6">
        <v>5.67</v>
      </c>
      <c r="F7" s="6">
        <v>22.61</v>
      </c>
      <c r="H7" s="207" t="s">
        <v>97</v>
      </c>
      <c r="I7" s="208"/>
      <c r="J7" s="208"/>
      <c r="K7" s="208"/>
      <c r="L7" s="208"/>
      <c r="M7" s="209"/>
    </row>
    <row r="8" spans="1:13" x14ac:dyDescent="0.25">
      <c r="A8" s="6">
        <v>23.3</v>
      </c>
      <c r="B8" s="6">
        <v>9.42</v>
      </c>
      <c r="C8" s="6">
        <v>4.2</v>
      </c>
      <c r="D8" s="6">
        <v>16.21</v>
      </c>
      <c r="E8" s="6">
        <v>5.32</v>
      </c>
      <c r="F8" s="6">
        <v>22.03</v>
      </c>
      <c r="H8" s="210"/>
      <c r="I8" s="211"/>
      <c r="J8" s="211"/>
      <c r="K8" s="211"/>
      <c r="L8" s="211"/>
      <c r="M8" s="212"/>
    </row>
    <row r="9" spans="1:13" x14ac:dyDescent="0.25">
      <c r="A9" s="6">
        <v>22.66</v>
      </c>
      <c r="B9" s="6">
        <v>8.5299999999999994</v>
      </c>
      <c r="C9" s="6">
        <v>4.08</v>
      </c>
      <c r="D9" s="6">
        <v>13.19</v>
      </c>
      <c r="E9" s="6">
        <v>4.7300000000000004</v>
      </c>
      <c r="F9" s="6">
        <v>20.43</v>
      </c>
      <c r="H9" s="210"/>
      <c r="I9" s="211"/>
      <c r="J9" s="211"/>
      <c r="K9" s="211"/>
      <c r="L9" s="211"/>
      <c r="M9" s="212"/>
    </row>
    <row r="10" spans="1:13" x14ac:dyDescent="0.25">
      <c r="A10" s="6">
        <v>20.59</v>
      </c>
      <c r="B10" s="6">
        <v>8.6300000000000008</v>
      </c>
      <c r="C10" s="6">
        <v>4.12</v>
      </c>
      <c r="D10" s="6">
        <v>13.85</v>
      </c>
      <c r="E10" s="6">
        <v>4.53</v>
      </c>
      <c r="F10" s="6">
        <v>20.47</v>
      </c>
      <c r="H10" s="210"/>
      <c r="I10" s="211"/>
      <c r="J10" s="211"/>
      <c r="K10" s="211"/>
      <c r="L10" s="211"/>
      <c r="M10" s="212"/>
    </row>
    <row r="11" spans="1:13" x14ac:dyDescent="0.25">
      <c r="A11" s="6">
        <v>20.260000000000002</v>
      </c>
      <c r="B11" s="6">
        <v>9.3699999999999992</v>
      </c>
      <c r="C11" s="6">
        <v>3.85</v>
      </c>
      <c r="D11" s="6">
        <v>13.73</v>
      </c>
      <c r="E11" s="6">
        <v>4.8099999999999996</v>
      </c>
      <c r="F11" s="6">
        <v>21.48</v>
      </c>
      <c r="H11" s="210"/>
      <c r="I11" s="211"/>
      <c r="J11" s="211"/>
      <c r="K11" s="211"/>
      <c r="L11" s="211"/>
      <c r="M11" s="212"/>
    </row>
    <row r="12" spans="1:13" x14ac:dyDescent="0.25">
      <c r="A12" s="6">
        <v>21.05</v>
      </c>
      <c r="B12" s="6">
        <v>8.5</v>
      </c>
      <c r="C12" s="6">
        <v>4.16</v>
      </c>
      <c r="D12" s="6">
        <v>13.4</v>
      </c>
      <c r="E12" s="6">
        <v>5.45</v>
      </c>
      <c r="F12" s="6">
        <v>20.79</v>
      </c>
      <c r="H12" s="210"/>
      <c r="I12" s="211"/>
      <c r="J12" s="211"/>
      <c r="K12" s="211"/>
      <c r="L12" s="211"/>
      <c r="M12" s="212"/>
    </row>
    <row r="13" spans="1:13" x14ac:dyDescent="0.25">
      <c r="A13" s="6">
        <v>18.940000000000001</v>
      </c>
      <c r="B13" s="6">
        <v>8.76</v>
      </c>
      <c r="C13" s="6">
        <v>3.78</v>
      </c>
      <c r="D13" s="6">
        <v>14.32</v>
      </c>
      <c r="E13" s="6">
        <v>4.96</v>
      </c>
      <c r="F13" s="6">
        <v>20.5</v>
      </c>
      <c r="H13" s="210"/>
      <c r="I13" s="211"/>
      <c r="J13" s="211"/>
      <c r="K13" s="211"/>
      <c r="L13" s="211"/>
      <c r="M13" s="212"/>
    </row>
    <row r="14" spans="1:13" x14ac:dyDescent="0.25">
      <c r="A14" s="6">
        <v>22.4</v>
      </c>
      <c r="B14" s="6">
        <v>8.3800000000000008</v>
      </c>
      <c r="C14" s="6">
        <v>4.38</v>
      </c>
      <c r="D14" s="6">
        <v>20.65</v>
      </c>
      <c r="E14" s="6">
        <v>4.76</v>
      </c>
      <c r="F14" s="6">
        <v>21.34</v>
      </c>
      <c r="H14" s="210"/>
      <c r="I14" s="211"/>
      <c r="J14" s="211"/>
      <c r="K14" s="211"/>
      <c r="L14" s="211"/>
      <c r="M14" s="212"/>
    </row>
    <row r="15" spans="1:13" x14ac:dyDescent="0.25">
      <c r="A15" s="6">
        <v>17.88</v>
      </c>
      <c r="B15" s="6">
        <v>8.73</v>
      </c>
      <c r="C15" s="6">
        <v>3.93</v>
      </c>
      <c r="D15" s="6">
        <v>8.77</v>
      </c>
      <c r="E15" s="6">
        <v>4.83</v>
      </c>
      <c r="F15" s="6">
        <v>19.79</v>
      </c>
      <c r="H15" s="210"/>
      <c r="I15" s="211"/>
      <c r="J15" s="211"/>
      <c r="K15" s="211"/>
      <c r="L15" s="211"/>
      <c r="M15" s="212"/>
    </row>
    <row r="16" spans="1:13" x14ac:dyDescent="0.25">
      <c r="A16" s="6">
        <v>17.100000000000001</v>
      </c>
      <c r="B16" s="6">
        <v>9.4700000000000006</v>
      </c>
      <c r="C16" s="6">
        <v>4.05</v>
      </c>
      <c r="D16" s="6">
        <v>20.350000000000001</v>
      </c>
      <c r="E16" s="6">
        <v>6.03</v>
      </c>
      <c r="F16" s="6">
        <v>22.21</v>
      </c>
      <c r="H16" s="210"/>
      <c r="I16" s="211"/>
      <c r="J16" s="211"/>
      <c r="K16" s="211"/>
      <c r="L16" s="211"/>
      <c r="M16" s="212"/>
    </row>
    <row r="17" spans="1:13" x14ac:dyDescent="0.25">
      <c r="A17" s="6">
        <v>17.72</v>
      </c>
      <c r="B17" s="6">
        <v>9.5399999999999991</v>
      </c>
      <c r="C17" s="6">
        <v>4.2</v>
      </c>
      <c r="D17" s="6">
        <v>8.9499999999999993</v>
      </c>
      <c r="E17" s="6">
        <v>5.07</v>
      </c>
      <c r="F17" s="6">
        <v>20.85</v>
      </c>
      <c r="H17" s="210"/>
      <c r="I17" s="211"/>
      <c r="J17" s="211"/>
      <c r="K17" s="211"/>
      <c r="L17" s="211"/>
      <c r="M17" s="212"/>
    </row>
    <row r="18" spans="1:13" x14ac:dyDescent="0.25">
      <c r="A18" s="6">
        <v>22.63</v>
      </c>
      <c r="B18" s="6">
        <v>9.16</v>
      </c>
      <c r="C18" s="6">
        <v>3.86</v>
      </c>
      <c r="D18" s="6">
        <v>13.48</v>
      </c>
      <c r="E18" s="6">
        <v>5.22</v>
      </c>
      <c r="F18" s="6">
        <v>21.37</v>
      </c>
      <c r="H18" s="210"/>
      <c r="I18" s="211"/>
      <c r="J18" s="211"/>
      <c r="K18" s="211"/>
      <c r="L18" s="211"/>
      <c r="M18" s="212"/>
    </row>
    <row r="19" spans="1:13" x14ac:dyDescent="0.25">
      <c r="A19" s="6">
        <v>15.47</v>
      </c>
      <c r="B19" s="6">
        <v>9.0299999999999994</v>
      </c>
      <c r="C19" s="6">
        <v>4.16</v>
      </c>
      <c r="D19" s="6">
        <v>16.8</v>
      </c>
      <c r="E19" s="6">
        <v>4.71</v>
      </c>
      <c r="F19" s="6">
        <v>20.72</v>
      </c>
      <c r="H19" s="213"/>
      <c r="I19" s="214"/>
      <c r="J19" s="214"/>
      <c r="K19" s="214"/>
      <c r="L19" s="214"/>
      <c r="M19" s="215"/>
    </row>
    <row r="20" spans="1:13" ht="15.6" customHeight="1" x14ac:dyDescent="0.25">
      <c r="A20" s="6">
        <v>17.63</v>
      </c>
      <c r="B20" s="6">
        <v>8.89</v>
      </c>
      <c r="C20" s="6">
        <v>4</v>
      </c>
      <c r="D20" s="6">
        <v>13.47</v>
      </c>
      <c r="E20" s="6">
        <v>4.6399999999999997</v>
      </c>
      <c r="F20" s="6">
        <v>20.77</v>
      </c>
      <c r="H20" s="10"/>
      <c r="I20" s="10"/>
      <c r="J20" s="10"/>
      <c r="K20" s="10"/>
      <c r="L20" s="10"/>
      <c r="M20" s="10"/>
    </row>
    <row r="21" spans="1:13" x14ac:dyDescent="0.25">
      <c r="A21" s="6">
        <v>22.34</v>
      </c>
      <c r="B21" s="6">
        <v>8.8000000000000007</v>
      </c>
      <c r="C21" s="6">
        <v>3.58</v>
      </c>
      <c r="D21" s="6">
        <v>12.59</v>
      </c>
      <c r="E21" s="6">
        <v>5.44</v>
      </c>
      <c r="F21" s="6">
        <v>20.55</v>
      </c>
      <c r="G21" s="4">
        <v>2</v>
      </c>
      <c r="H21" s="10" t="s">
        <v>25</v>
      </c>
      <c r="I21" s="10"/>
      <c r="J21" s="10"/>
      <c r="K21" s="10"/>
      <c r="L21" s="10"/>
      <c r="M21" s="10"/>
    </row>
    <row r="22" spans="1:13" ht="15.6" customHeight="1" x14ac:dyDescent="0.25">
      <c r="A22" s="6">
        <v>18.579999999999998</v>
      </c>
      <c r="B22" s="6">
        <v>8.7899999999999991</v>
      </c>
      <c r="C22" s="6">
        <v>4.12</v>
      </c>
      <c r="D22" s="6">
        <v>15.2</v>
      </c>
      <c r="E22" s="6">
        <v>4.57</v>
      </c>
      <c r="F22" s="6">
        <v>20.97</v>
      </c>
      <c r="H22" s="10"/>
      <c r="I22" s="10"/>
      <c r="J22" s="10"/>
      <c r="K22" s="10"/>
      <c r="L22" s="10"/>
      <c r="M22" s="10"/>
    </row>
    <row r="23" spans="1:13" x14ac:dyDescent="0.25">
      <c r="A23" s="6">
        <v>20.81</v>
      </c>
      <c r="B23" s="6">
        <v>9.18</v>
      </c>
      <c r="C23" s="6">
        <v>3.8</v>
      </c>
      <c r="D23" s="6">
        <v>20.28</v>
      </c>
      <c r="E23" s="6">
        <v>4.22</v>
      </c>
      <c r="F23" s="6">
        <v>21.23</v>
      </c>
      <c r="H23" s="207" t="s">
        <v>98</v>
      </c>
      <c r="I23" s="208"/>
      <c r="J23" s="208"/>
      <c r="K23" s="208"/>
      <c r="L23" s="208"/>
      <c r="M23" s="209"/>
    </row>
    <row r="24" spans="1:13" x14ac:dyDescent="0.25">
      <c r="A24" s="6">
        <v>19.13</v>
      </c>
      <c r="B24" s="6">
        <v>9.34</v>
      </c>
      <c r="C24" s="6">
        <v>4.07</v>
      </c>
      <c r="D24" s="6">
        <v>15.34</v>
      </c>
      <c r="E24" s="6">
        <v>4.6500000000000004</v>
      </c>
      <c r="F24" s="6">
        <v>21.16</v>
      </c>
      <c r="H24" s="210"/>
      <c r="I24" s="211"/>
      <c r="J24" s="211"/>
      <c r="K24" s="211"/>
      <c r="L24" s="211"/>
      <c r="M24" s="212"/>
    </row>
    <row r="25" spans="1:13" x14ac:dyDescent="0.25">
      <c r="A25" s="6">
        <v>20.059999999999999</v>
      </c>
      <c r="B25" s="6">
        <v>9.18</v>
      </c>
      <c r="C25" s="6">
        <v>4.21</v>
      </c>
      <c r="D25" s="6">
        <v>14.32</v>
      </c>
      <c r="E25" s="6">
        <v>5.0199999999999996</v>
      </c>
      <c r="F25" s="6">
        <v>21.09</v>
      </c>
      <c r="H25" s="210"/>
      <c r="I25" s="211"/>
      <c r="J25" s="211"/>
      <c r="K25" s="211"/>
      <c r="L25" s="211"/>
      <c r="M25" s="212"/>
    </row>
    <row r="26" spans="1:13" x14ac:dyDescent="0.25">
      <c r="A26" s="6">
        <v>18.739999999999998</v>
      </c>
      <c r="B26" s="6">
        <v>8.6999999999999993</v>
      </c>
      <c r="C26" s="6">
        <v>4.3600000000000003</v>
      </c>
      <c r="D26" s="6">
        <v>11.94</v>
      </c>
      <c r="E26" s="6">
        <v>4.78</v>
      </c>
      <c r="F26" s="6">
        <v>20.03</v>
      </c>
      <c r="H26" s="213"/>
      <c r="I26" s="214"/>
      <c r="J26" s="214"/>
      <c r="K26" s="214"/>
      <c r="L26" s="214"/>
      <c r="M26" s="215"/>
    </row>
    <row r="27" spans="1:13" ht="15.6" customHeight="1" x14ac:dyDescent="0.25">
      <c r="A27" s="12">
        <v>23.69</v>
      </c>
      <c r="B27" s="12">
        <v>8.82</v>
      </c>
      <c r="C27" s="12">
        <v>4.03</v>
      </c>
      <c r="D27" s="12">
        <v>7.33</v>
      </c>
      <c r="E27" s="12">
        <v>5.43</v>
      </c>
      <c r="F27" s="12">
        <v>20.5</v>
      </c>
    </row>
    <row r="28" spans="1:13" ht="15.6" customHeight="1" x14ac:dyDescent="0.25">
      <c r="A28" s="12">
        <v>21.06</v>
      </c>
      <c r="B28" s="12">
        <v>8.57</v>
      </c>
      <c r="C28" s="12">
        <v>4.78</v>
      </c>
      <c r="D28" s="12">
        <v>13.7</v>
      </c>
      <c r="E28" s="12">
        <v>5.84</v>
      </c>
      <c r="F28" s="12">
        <v>21.38</v>
      </c>
    </row>
    <row r="29" spans="1:13" ht="15.6" customHeight="1" x14ac:dyDescent="0.25">
      <c r="A29" s="12">
        <v>19.72</v>
      </c>
      <c r="B29" s="12">
        <v>9.24</v>
      </c>
      <c r="C29" s="12">
        <v>4.45</v>
      </c>
      <c r="D29" s="12">
        <v>15</v>
      </c>
      <c r="E29" s="12">
        <v>5.79</v>
      </c>
      <c r="F29" s="12">
        <v>20.65</v>
      </c>
    </row>
    <row r="30" spans="1:13" ht="15.6" customHeight="1" x14ac:dyDescent="0.25">
      <c r="A30" s="12">
        <v>22.67</v>
      </c>
      <c r="B30" s="12">
        <v>8.52</v>
      </c>
      <c r="C30" s="12">
        <v>4.3899999999999997</v>
      </c>
      <c r="D30" s="12">
        <v>21.31</v>
      </c>
      <c r="E30" s="12">
        <v>4.91</v>
      </c>
      <c r="F30" s="12">
        <v>21.84</v>
      </c>
    </row>
    <row r="31" spans="1:13" ht="15.6" customHeight="1" x14ac:dyDescent="0.25">
      <c r="A31" s="12">
        <v>18.670000000000002</v>
      </c>
      <c r="B31" s="12">
        <v>8.91</v>
      </c>
      <c r="C31" s="12">
        <v>4.55</v>
      </c>
      <c r="D31" s="12">
        <v>9.06</v>
      </c>
      <c r="E31" s="12">
        <v>5.24</v>
      </c>
      <c r="F31" s="12">
        <v>20.329999999999998</v>
      </c>
    </row>
    <row r="32" spans="1:13" ht="15.6" customHeight="1" x14ac:dyDescent="0.25">
      <c r="A32" s="12">
        <v>17.16</v>
      </c>
      <c r="B32" s="12">
        <v>9.73</v>
      </c>
      <c r="C32" s="12">
        <v>4.97</v>
      </c>
      <c r="D32" s="12">
        <v>20.61</v>
      </c>
      <c r="E32" s="12">
        <v>6.17</v>
      </c>
      <c r="F32" s="12">
        <v>22.8</v>
      </c>
    </row>
    <row r="33" spans="1:17" ht="15.6" customHeight="1" x14ac:dyDescent="0.25">
      <c r="A33" s="195"/>
      <c r="B33" s="195"/>
      <c r="C33" s="195"/>
      <c r="D33" s="195"/>
      <c r="E33" s="195"/>
      <c r="F33" s="195"/>
    </row>
    <row r="34" spans="1:17" ht="15.6" customHeight="1" x14ac:dyDescent="0.25">
      <c r="A34" s="195"/>
      <c r="B34" s="195"/>
      <c r="C34" s="195"/>
      <c r="D34" s="195"/>
      <c r="E34" s="195"/>
      <c r="F34" s="195"/>
    </row>
    <row r="36" spans="1:17" x14ac:dyDescent="0.25">
      <c r="A36" s="13">
        <v>3</v>
      </c>
      <c r="B36" s="25" t="s">
        <v>9</v>
      </c>
      <c r="C36" s="25"/>
      <c r="D36" s="25"/>
      <c r="E36" s="25"/>
      <c r="F36" s="25"/>
      <c r="G36" s="25"/>
      <c r="J36" s="35"/>
      <c r="K36" s="35"/>
      <c r="L36" s="35"/>
      <c r="M36" s="35"/>
      <c r="N36" s="35"/>
      <c r="O36" s="35"/>
      <c r="P36" s="35"/>
      <c r="Q36" s="35"/>
    </row>
    <row r="37" spans="1:17" x14ac:dyDescent="0.25">
      <c r="A37" s="13"/>
      <c r="B37" s="25"/>
      <c r="C37" s="25"/>
      <c r="D37" s="25"/>
      <c r="E37" s="25"/>
      <c r="F37" s="25"/>
      <c r="G37" s="25"/>
      <c r="J37" s="35"/>
      <c r="K37" s="35"/>
      <c r="L37" s="35"/>
      <c r="M37" s="35"/>
      <c r="N37" s="35"/>
      <c r="O37" s="35"/>
      <c r="P37" s="35"/>
      <c r="Q37" s="35"/>
    </row>
    <row r="38" spans="1:17" x14ac:dyDescent="0.25">
      <c r="A38" s="13"/>
      <c r="B38" s="229" t="s">
        <v>106</v>
      </c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1"/>
    </row>
    <row r="39" spans="1:17" x14ac:dyDescent="0.25">
      <c r="A39" s="13"/>
      <c r="B39" s="232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4"/>
    </row>
    <row r="40" spans="1:17" x14ac:dyDescent="0.25">
      <c r="A40" s="13"/>
      <c r="B40" s="235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7"/>
    </row>
    <row r="41" spans="1:17" x14ac:dyDescent="0.25">
      <c r="A41" s="13"/>
      <c r="B41" s="16"/>
      <c r="C41" s="15"/>
      <c r="D41" s="15"/>
      <c r="E41" s="15"/>
      <c r="F41" s="15"/>
      <c r="G41" s="14"/>
    </row>
    <row r="42" spans="1:17" x14ac:dyDescent="0.25">
      <c r="A42" s="13">
        <v>4</v>
      </c>
      <c r="B42" s="4" t="s">
        <v>0</v>
      </c>
    </row>
    <row r="43" spans="1:17" x14ac:dyDescent="0.25">
      <c r="B43" s="15" t="s">
        <v>7</v>
      </c>
      <c r="C43" s="15"/>
      <c r="D43" s="17">
        <v>26</v>
      </c>
      <c r="E43" s="34" t="s">
        <v>8</v>
      </c>
      <c r="G43" s="32">
        <v>0.39600000000000002</v>
      </c>
    </row>
    <row r="44" spans="1:17" x14ac:dyDescent="0.25">
      <c r="B44" s="16" t="s">
        <v>6</v>
      </c>
      <c r="G44" s="14"/>
    </row>
    <row r="45" spans="1:17" ht="31.5" x14ac:dyDescent="0.25">
      <c r="F45" s="11" t="s">
        <v>89</v>
      </c>
      <c r="G45" s="11" t="s">
        <v>90</v>
      </c>
      <c r="H45" s="11" t="s">
        <v>91</v>
      </c>
      <c r="I45" s="11" t="s">
        <v>92</v>
      </c>
      <c r="J45" s="11" t="s">
        <v>93</v>
      </c>
    </row>
    <row r="46" spans="1:17" x14ac:dyDescent="0.25">
      <c r="B46" s="228" t="s">
        <v>0</v>
      </c>
      <c r="C46" s="228"/>
      <c r="D46" s="228"/>
      <c r="E46" s="228"/>
      <c r="F46" s="18">
        <f>CORREL(A7:A32,F7:F32)</f>
        <v>0.17364703809754933</v>
      </c>
      <c r="G46" s="19">
        <f>CORREL(B7:B32,F7:F32)</f>
        <v>0.60388260830399565</v>
      </c>
      <c r="H46" s="19">
        <f>CORREL(C7:C32,$F$7:$F$32)</f>
        <v>0.47969526290738995</v>
      </c>
      <c r="I46" s="19">
        <f t="shared" ref="I46:J46" si="0">CORREL(D7:D32,$F$7:$F$32)</f>
        <v>0.69993236729124531</v>
      </c>
      <c r="J46" s="19">
        <f t="shared" si="0"/>
        <v>0.48102689437846768</v>
      </c>
    </row>
    <row r="47" spans="1:17" x14ac:dyDescent="0.25">
      <c r="A47" s="15"/>
      <c r="B47" s="227" t="s">
        <v>10</v>
      </c>
      <c r="C47" s="227"/>
      <c r="D47" s="227"/>
      <c r="E47" s="227"/>
      <c r="F47" s="20" t="s">
        <v>99</v>
      </c>
      <c r="G47" s="20" t="s">
        <v>100</v>
      </c>
      <c r="H47" s="20" t="s">
        <v>100</v>
      </c>
      <c r="I47" s="33" t="s">
        <v>100</v>
      </c>
      <c r="J47" s="33" t="s">
        <v>100</v>
      </c>
    </row>
    <row r="48" spans="1:17" ht="26.25" customHeight="1" x14ac:dyDescent="0.25">
      <c r="A48" s="15"/>
      <c r="B48" s="227" t="s">
        <v>11</v>
      </c>
      <c r="C48" s="227"/>
      <c r="D48" s="227"/>
      <c r="E48" s="227"/>
      <c r="F48" s="20"/>
      <c r="G48" s="20" t="s">
        <v>102</v>
      </c>
      <c r="H48" s="198" t="s">
        <v>101</v>
      </c>
      <c r="I48" s="33" t="s">
        <v>102</v>
      </c>
      <c r="J48" s="33" t="s">
        <v>101</v>
      </c>
    </row>
    <row r="49" spans="1:17" x14ac:dyDescent="0.25">
      <c r="A49" s="15"/>
      <c r="B49" s="228" t="s">
        <v>1</v>
      </c>
      <c r="C49" s="228"/>
      <c r="D49" s="228"/>
      <c r="E49" s="228"/>
      <c r="F49" s="20">
        <f>F46*F46</f>
        <v>3.0153293840051748E-2</v>
      </c>
      <c r="G49" s="20">
        <f t="shared" ref="G49:J49" si="1">G46*G46</f>
        <v>0.36467420461203703</v>
      </c>
      <c r="H49" s="20">
        <f t="shared" si="1"/>
        <v>0.23010754525578997</v>
      </c>
      <c r="I49" s="20">
        <f t="shared" si="1"/>
        <v>0.48990531878192672</v>
      </c>
      <c r="J49" s="20">
        <f t="shared" si="1"/>
        <v>0.23138687311539349</v>
      </c>
    </row>
    <row r="50" spans="1:17" x14ac:dyDescent="0.25">
      <c r="A50" s="15"/>
      <c r="B50" s="21"/>
      <c r="C50" s="21"/>
      <c r="D50" s="21"/>
      <c r="E50" s="21"/>
      <c r="F50" s="22"/>
      <c r="G50" s="23"/>
      <c r="H50" s="22"/>
      <c r="I50" s="22"/>
      <c r="J50" s="22"/>
    </row>
    <row r="51" spans="1:17" x14ac:dyDescent="0.25">
      <c r="A51" s="4">
        <v>5</v>
      </c>
      <c r="B51" s="36" t="s">
        <v>12</v>
      </c>
      <c r="C51" s="36"/>
      <c r="D51" s="36"/>
      <c r="E51" s="36"/>
      <c r="F51" s="36"/>
      <c r="G51" s="36"/>
    </row>
    <row r="52" spans="1:17" x14ac:dyDescent="0.25">
      <c r="B52" s="10"/>
      <c r="C52" s="10"/>
      <c r="D52" s="10"/>
      <c r="E52" s="10"/>
      <c r="F52" s="10"/>
      <c r="G52" s="10"/>
    </row>
    <row r="53" spans="1:17" x14ac:dyDescent="0.25">
      <c r="B53" s="216" t="s">
        <v>103</v>
      </c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</row>
    <row r="54" spans="1:17" x14ac:dyDescent="0.25">
      <c r="B54" s="216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216"/>
    </row>
    <row r="55" spans="1:17" x14ac:dyDescent="0.25"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</row>
    <row r="59" spans="1:17" x14ac:dyDescent="0.25">
      <c r="A59" s="4">
        <v>6</v>
      </c>
      <c r="B59" s="8" t="s">
        <v>4</v>
      </c>
    </row>
    <row r="60" spans="1:17" x14ac:dyDescent="0.25">
      <c r="B60" s="8"/>
    </row>
    <row r="61" spans="1:17" x14ac:dyDescent="0.25">
      <c r="B61" s="217" t="s">
        <v>104</v>
      </c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</row>
    <row r="62" spans="1:17" x14ac:dyDescent="0.25"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</row>
    <row r="63" spans="1:17" x14ac:dyDescent="0.25">
      <c r="B63" s="217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</row>
    <row r="64" spans="1:17" x14ac:dyDescent="0.25">
      <c r="B64" s="9"/>
    </row>
    <row r="65" spans="1:17" x14ac:dyDescent="0.25">
      <c r="A65" s="4">
        <v>7</v>
      </c>
      <c r="B65" s="8" t="s">
        <v>5</v>
      </c>
    </row>
    <row r="66" spans="1:17" x14ac:dyDescent="0.25">
      <c r="B66" s="9"/>
    </row>
    <row r="67" spans="1:17" x14ac:dyDescent="0.25">
      <c r="B67" s="218" t="s">
        <v>105</v>
      </c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20"/>
    </row>
    <row r="68" spans="1:17" x14ac:dyDescent="0.25">
      <c r="B68" s="221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3"/>
    </row>
    <row r="69" spans="1:17" x14ac:dyDescent="0.25">
      <c r="B69" s="221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3"/>
    </row>
    <row r="70" spans="1:17" x14ac:dyDescent="0.25">
      <c r="B70" s="224"/>
      <c r="C70" s="225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26"/>
    </row>
  </sheetData>
  <mergeCells count="10">
    <mergeCell ref="H7:M19"/>
    <mergeCell ref="B53:Q55"/>
    <mergeCell ref="B61:Q63"/>
    <mergeCell ref="B67:Q70"/>
    <mergeCell ref="B48:E48"/>
    <mergeCell ref="B49:E49"/>
    <mergeCell ref="H23:M26"/>
    <mergeCell ref="B46:E46"/>
    <mergeCell ref="B47:E47"/>
    <mergeCell ref="B38:Q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E2" sqref="E2"/>
    </sheetView>
  </sheetViews>
  <sheetFormatPr defaultRowHeight="15" x14ac:dyDescent="0.25"/>
  <sheetData>
    <row r="1" spans="1:13" ht="15.75" x14ac:dyDescent="0.25">
      <c r="A1" s="11" t="s">
        <v>110</v>
      </c>
      <c r="B1" s="11" t="s">
        <v>111</v>
      </c>
      <c r="C1" s="11" t="s">
        <v>107</v>
      </c>
      <c r="D1" s="11" t="s">
        <v>112</v>
      </c>
      <c r="E1" s="11" t="s">
        <v>113</v>
      </c>
      <c r="F1" s="11" t="s">
        <v>109</v>
      </c>
    </row>
    <row r="2" spans="1:13" ht="15.75" x14ac:dyDescent="0.25">
      <c r="A2" s="6">
        <v>23.63</v>
      </c>
      <c r="B2" s="6">
        <v>9.76</v>
      </c>
      <c r="C2" s="6">
        <v>4.99</v>
      </c>
      <c r="D2" s="6">
        <v>16.510000000000002</v>
      </c>
      <c r="E2" s="6">
        <v>5.67</v>
      </c>
      <c r="F2" s="6">
        <v>22.61</v>
      </c>
      <c r="H2" s="1"/>
      <c r="I2" s="1"/>
      <c r="J2" s="1"/>
      <c r="K2" s="1"/>
      <c r="L2" s="1"/>
      <c r="M2" s="1"/>
    </row>
    <row r="3" spans="1:13" ht="15.75" x14ac:dyDescent="0.25">
      <c r="A3" s="6">
        <v>23.3</v>
      </c>
      <c r="B3" s="6">
        <v>9.42</v>
      </c>
      <c r="C3" s="6">
        <v>4.2</v>
      </c>
      <c r="D3" s="6">
        <v>16.21</v>
      </c>
      <c r="E3" s="6">
        <v>5.32</v>
      </c>
      <c r="F3" s="6">
        <v>22.03</v>
      </c>
      <c r="H3" s="1"/>
      <c r="I3" s="1"/>
      <c r="J3" s="1"/>
      <c r="K3" s="1"/>
      <c r="L3" s="1"/>
      <c r="M3" s="1"/>
    </row>
    <row r="4" spans="1:13" ht="15.75" x14ac:dyDescent="0.25">
      <c r="A4" s="6">
        <v>22.66</v>
      </c>
      <c r="B4" s="6">
        <v>8.5299999999999994</v>
      </c>
      <c r="C4" s="6">
        <v>4.08</v>
      </c>
      <c r="D4" s="6">
        <v>13.19</v>
      </c>
      <c r="E4" s="6">
        <v>4.7300000000000004</v>
      </c>
      <c r="F4" s="6">
        <v>20.43</v>
      </c>
      <c r="H4" s="1"/>
      <c r="I4" s="1"/>
      <c r="J4" s="1"/>
      <c r="K4" s="1"/>
      <c r="L4" s="1"/>
      <c r="M4" s="1"/>
    </row>
    <row r="5" spans="1:13" ht="15.75" x14ac:dyDescent="0.25">
      <c r="A5" s="6">
        <v>20.59</v>
      </c>
      <c r="B5" s="6">
        <v>8.6300000000000008</v>
      </c>
      <c r="C5" s="6">
        <v>4.12</v>
      </c>
      <c r="D5" s="6">
        <v>13.85</v>
      </c>
      <c r="E5" s="6">
        <v>4.53</v>
      </c>
      <c r="F5" s="6">
        <v>20.47</v>
      </c>
      <c r="H5" s="1"/>
      <c r="I5" s="1"/>
      <c r="J5" s="1"/>
      <c r="K5" s="1"/>
      <c r="L5" s="1"/>
      <c r="M5" s="1"/>
    </row>
    <row r="6" spans="1:13" ht="15.75" x14ac:dyDescent="0.25">
      <c r="A6" s="6">
        <v>20.260000000000002</v>
      </c>
      <c r="B6" s="6">
        <v>9.3699999999999992</v>
      </c>
      <c r="C6" s="6">
        <v>3.85</v>
      </c>
      <c r="D6" s="6">
        <v>13.73</v>
      </c>
      <c r="E6" s="6">
        <v>4.8099999999999996</v>
      </c>
      <c r="F6" s="6">
        <v>21.48</v>
      </c>
      <c r="H6" s="1"/>
      <c r="I6" s="1"/>
      <c r="J6" s="1"/>
      <c r="K6" s="1"/>
      <c r="L6" s="1"/>
      <c r="M6" s="1"/>
    </row>
    <row r="7" spans="1:13" ht="15.75" x14ac:dyDescent="0.25">
      <c r="A7" s="6">
        <v>21.05</v>
      </c>
      <c r="B7" s="6">
        <v>8.5</v>
      </c>
      <c r="C7" s="6">
        <v>4.16</v>
      </c>
      <c r="D7" s="6">
        <v>13.4</v>
      </c>
      <c r="E7" s="6">
        <v>5.45</v>
      </c>
      <c r="F7" s="6">
        <v>20.79</v>
      </c>
      <c r="H7" s="1"/>
      <c r="I7" s="1"/>
      <c r="J7" s="1"/>
      <c r="K7" s="1"/>
      <c r="L7" s="1"/>
      <c r="M7" s="1"/>
    </row>
    <row r="8" spans="1:13" ht="15.75" x14ac:dyDescent="0.25">
      <c r="A8" s="6">
        <v>18.940000000000001</v>
      </c>
      <c r="B8" s="6">
        <v>8.76</v>
      </c>
      <c r="C8" s="6">
        <v>3.78</v>
      </c>
      <c r="D8" s="6">
        <v>14.32</v>
      </c>
      <c r="E8" s="6">
        <v>4.96</v>
      </c>
      <c r="F8" s="6">
        <v>20.5</v>
      </c>
      <c r="H8" s="1"/>
      <c r="I8" s="1"/>
      <c r="J8" s="1"/>
      <c r="K8" s="1"/>
      <c r="L8" s="1"/>
      <c r="M8" s="1"/>
    </row>
    <row r="9" spans="1:13" ht="15.75" x14ac:dyDescent="0.25">
      <c r="A9" s="6">
        <v>22.4</v>
      </c>
      <c r="B9" s="6">
        <v>8.3800000000000008</v>
      </c>
      <c r="C9" s="6">
        <v>4.38</v>
      </c>
      <c r="D9" s="6">
        <v>20.65</v>
      </c>
      <c r="E9" s="6">
        <v>4.76</v>
      </c>
      <c r="F9" s="6">
        <v>21.34</v>
      </c>
      <c r="H9" s="1"/>
      <c r="I9" s="1"/>
      <c r="J9" s="1"/>
      <c r="K9" s="1"/>
      <c r="L9" s="1"/>
      <c r="M9" s="1"/>
    </row>
    <row r="10" spans="1:13" ht="15.75" x14ac:dyDescent="0.25">
      <c r="A10" s="6">
        <v>17.88</v>
      </c>
      <c r="B10" s="6">
        <v>8.73</v>
      </c>
      <c r="C10" s="6">
        <v>3.93</v>
      </c>
      <c r="D10" s="6">
        <v>8.77</v>
      </c>
      <c r="E10" s="6">
        <v>4.83</v>
      </c>
      <c r="F10" s="6">
        <v>19.79</v>
      </c>
      <c r="H10" s="1"/>
      <c r="I10" s="1"/>
      <c r="J10" s="1"/>
      <c r="K10" s="1"/>
      <c r="L10" s="1"/>
      <c r="M10" s="1"/>
    </row>
    <row r="11" spans="1:13" ht="15.75" x14ac:dyDescent="0.25">
      <c r="A11" s="6">
        <v>17.100000000000001</v>
      </c>
      <c r="B11" s="6">
        <v>9.4700000000000006</v>
      </c>
      <c r="C11" s="6">
        <v>4.05</v>
      </c>
      <c r="D11" s="6">
        <v>20.350000000000001</v>
      </c>
      <c r="E11" s="6">
        <v>6.03</v>
      </c>
      <c r="F11" s="6">
        <v>22.21</v>
      </c>
      <c r="H11" s="1"/>
      <c r="I11" s="1"/>
      <c r="J11" s="1"/>
      <c r="K11" s="1"/>
      <c r="L11" s="1"/>
      <c r="M11" s="1"/>
    </row>
    <row r="12" spans="1:13" ht="15.75" x14ac:dyDescent="0.25">
      <c r="A12" s="6">
        <v>17.72</v>
      </c>
      <c r="B12" s="6">
        <v>9.5399999999999991</v>
      </c>
      <c r="C12" s="6">
        <v>4.2</v>
      </c>
      <c r="D12" s="6">
        <v>8.9499999999999993</v>
      </c>
      <c r="E12" s="6">
        <v>5.07</v>
      </c>
      <c r="F12" s="6">
        <v>20.85</v>
      </c>
      <c r="H12" s="1"/>
      <c r="I12" s="1"/>
      <c r="J12" s="1"/>
      <c r="K12" s="1"/>
      <c r="L12" s="1"/>
      <c r="M12" s="1"/>
    </row>
    <row r="13" spans="1:13" ht="15.75" x14ac:dyDescent="0.25">
      <c r="A13" s="6">
        <v>22.63</v>
      </c>
      <c r="B13" s="6">
        <v>9.16</v>
      </c>
      <c r="C13" s="6">
        <v>3.86</v>
      </c>
      <c r="D13" s="6">
        <v>13.48</v>
      </c>
      <c r="E13" s="6">
        <v>5.22</v>
      </c>
      <c r="F13" s="6">
        <v>21.37</v>
      </c>
      <c r="H13" s="1"/>
      <c r="I13" s="1"/>
      <c r="J13" s="1"/>
      <c r="K13" s="1"/>
      <c r="L13" s="1"/>
      <c r="M13" s="1"/>
    </row>
    <row r="14" spans="1:13" ht="15.75" x14ac:dyDescent="0.25">
      <c r="A14" s="6">
        <v>15.47</v>
      </c>
      <c r="B14" s="6">
        <v>9.0299999999999994</v>
      </c>
      <c r="C14" s="6">
        <v>4.16</v>
      </c>
      <c r="D14" s="6">
        <v>16.8</v>
      </c>
      <c r="E14" s="6">
        <v>4.71</v>
      </c>
      <c r="F14" s="6">
        <v>20.72</v>
      </c>
      <c r="H14" s="1"/>
      <c r="I14" s="1"/>
      <c r="J14" s="1"/>
      <c r="K14" s="1"/>
      <c r="L14" s="1"/>
      <c r="M14" s="1"/>
    </row>
    <row r="15" spans="1:13" ht="15.75" x14ac:dyDescent="0.25">
      <c r="A15" s="6">
        <v>17.63</v>
      </c>
      <c r="B15" s="6">
        <v>8.89</v>
      </c>
      <c r="C15" s="6">
        <v>4</v>
      </c>
      <c r="D15" s="6">
        <v>13.47</v>
      </c>
      <c r="E15" s="6">
        <v>4.6399999999999997</v>
      </c>
      <c r="F15" s="6">
        <v>20.77</v>
      </c>
      <c r="H15" s="1"/>
      <c r="I15" s="1"/>
      <c r="J15" s="1"/>
      <c r="K15" s="1"/>
      <c r="L15" s="1"/>
      <c r="M15" s="1"/>
    </row>
    <row r="16" spans="1:13" ht="15.75" x14ac:dyDescent="0.25">
      <c r="A16" s="6">
        <v>22.34</v>
      </c>
      <c r="B16" s="6">
        <v>8.8000000000000007</v>
      </c>
      <c r="C16" s="6">
        <v>3.58</v>
      </c>
      <c r="D16" s="6">
        <v>12.59</v>
      </c>
      <c r="E16" s="6">
        <v>5.44</v>
      </c>
      <c r="F16" s="6">
        <v>20.55</v>
      </c>
      <c r="H16" s="1"/>
      <c r="I16" s="1"/>
      <c r="J16" s="1"/>
      <c r="K16" s="1"/>
      <c r="L16" s="1"/>
      <c r="M16" s="1"/>
    </row>
    <row r="17" spans="1:13" ht="15.75" x14ac:dyDescent="0.25">
      <c r="A17" s="6">
        <v>18.579999999999998</v>
      </c>
      <c r="B17" s="6">
        <v>8.7899999999999991</v>
      </c>
      <c r="C17" s="6">
        <v>4.12</v>
      </c>
      <c r="D17" s="6">
        <v>15.2</v>
      </c>
      <c r="E17" s="6">
        <v>4.57</v>
      </c>
      <c r="F17" s="6">
        <v>20.97</v>
      </c>
      <c r="H17" s="1"/>
      <c r="I17" s="1"/>
      <c r="J17" s="1"/>
      <c r="K17" s="1"/>
      <c r="L17" s="1"/>
      <c r="M17" s="1"/>
    </row>
    <row r="18" spans="1:13" ht="15.75" x14ac:dyDescent="0.25">
      <c r="A18" s="6">
        <v>20.81</v>
      </c>
      <c r="B18" s="6">
        <v>9.18</v>
      </c>
      <c r="C18" s="6">
        <v>3.8</v>
      </c>
      <c r="D18" s="6">
        <v>20.28</v>
      </c>
      <c r="E18" s="6">
        <v>4.22</v>
      </c>
      <c r="F18" s="6">
        <v>21.23</v>
      </c>
      <c r="H18" s="1"/>
      <c r="I18" s="1"/>
      <c r="J18" s="1"/>
      <c r="K18" s="1"/>
      <c r="L18" s="1"/>
      <c r="M18" s="1"/>
    </row>
    <row r="19" spans="1:13" ht="15.75" x14ac:dyDescent="0.25">
      <c r="A19" s="6">
        <v>19.13</v>
      </c>
      <c r="B19" s="6">
        <v>9.34</v>
      </c>
      <c r="C19" s="6">
        <v>4.07</v>
      </c>
      <c r="D19" s="6">
        <v>15.34</v>
      </c>
      <c r="E19" s="6">
        <v>4.6500000000000004</v>
      </c>
      <c r="F19" s="6">
        <v>21.16</v>
      </c>
      <c r="H19" s="1"/>
      <c r="I19" s="1"/>
      <c r="J19" s="1"/>
      <c r="K19" s="1"/>
      <c r="L19" s="1"/>
      <c r="M19" s="1"/>
    </row>
    <row r="20" spans="1:13" ht="15.75" x14ac:dyDescent="0.25">
      <c r="A20" s="6">
        <v>20.059999999999999</v>
      </c>
      <c r="B20" s="6">
        <v>9.18</v>
      </c>
      <c r="C20" s="6">
        <v>4.21</v>
      </c>
      <c r="D20" s="6">
        <v>14.32</v>
      </c>
      <c r="E20" s="6">
        <v>5.0199999999999996</v>
      </c>
      <c r="F20" s="6">
        <v>21.09</v>
      </c>
      <c r="H20" s="1"/>
      <c r="I20" s="1"/>
      <c r="J20" s="1"/>
      <c r="K20" s="1"/>
      <c r="L20" s="1"/>
      <c r="M20" s="1"/>
    </row>
    <row r="21" spans="1:13" ht="15.75" x14ac:dyDescent="0.25">
      <c r="A21" s="6">
        <v>18.739999999999998</v>
      </c>
      <c r="B21" s="6">
        <v>8.6999999999999993</v>
      </c>
      <c r="C21" s="6">
        <v>4.3600000000000003</v>
      </c>
      <c r="D21" s="6">
        <v>11.94</v>
      </c>
      <c r="E21" s="6">
        <v>4.78</v>
      </c>
      <c r="F21" s="6">
        <v>20.03</v>
      </c>
      <c r="H21" s="1"/>
      <c r="I21" s="1"/>
      <c r="J21" s="1"/>
      <c r="K21" s="1"/>
      <c r="L21" s="1"/>
      <c r="M21" s="1"/>
    </row>
    <row r="22" spans="1:13" ht="15.75" x14ac:dyDescent="0.25">
      <c r="A22" s="12">
        <v>23.69</v>
      </c>
      <c r="B22" s="12">
        <v>8.82</v>
      </c>
      <c r="C22" s="12">
        <v>4.03</v>
      </c>
      <c r="D22" s="12">
        <v>7.33</v>
      </c>
      <c r="E22" s="12">
        <v>5.43</v>
      </c>
      <c r="F22" s="12">
        <v>20.5</v>
      </c>
    </row>
    <row r="23" spans="1:13" ht="15.75" x14ac:dyDescent="0.25">
      <c r="A23" s="12">
        <v>21.06</v>
      </c>
      <c r="B23" s="12">
        <v>8.57</v>
      </c>
      <c r="C23" s="12">
        <v>4.78</v>
      </c>
      <c r="D23" s="12">
        <v>13.7</v>
      </c>
      <c r="E23" s="12">
        <v>5.84</v>
      </c>
      <c r="F23" s="12">
        <v>21.38</v>
      </c>
    </row>
    <row r="24" spans="1:13" ht="15.75" x14ac:dyDescent="0.25">
      <c r="A24" s="12">
        <v>19.72</v>
      </c>
      <c r="B24" s="12">
        <v>9.24</v>
      </c>
      <c r="C24" s="12">
        <v>4.45</v>
      </c>
      <c r="D24" s="12">
        <v>15</v>
      </c>
      <c r="E24" s="12">
        <v>5.79</v>
      </c>
      <c r="F24" s="12">
        <v>20.65</v>
      </c>
    </row>
    <row r="25" spans="1:13" ht="15.75" x14ac:dyDescent="0.25">
      <c r="A25" s="12">
        <v>22.67</v>
      </c>
      <c r="B25" s="12">
        <v>8.52</v>
      </c>
      <c r="C25" s="12">
        <v>4.3899999999999997</v>
      </c>
      <c r="D25" s="12">
        <v>21.31</v>
      </c>
      <c r="E25" s="12">
        <v>4.91</v>
      </c>
      <c r="F25" s="12">
        <v>21.84</v>
      </c>
    </row>
    <row r="26" spans="1:13" ht="15.75" x14ac:dyDescent="0.25">
      <c r="A26" s="12">
        <v>18.670000000000002</v>
      </c>
      <c r="B26" s="12">
        <v>8.91</v>
      </c>
      <c r="C26" s="12">
        <v>4.55</v>
      </c>
      <c r="D26" s="12">
        <v>9.06</v>
      </c>
      <c r="E26" s="12">
        <v>5.24</v>
      </c>
      <c r="F26" s="12">
        <v>20.329999999999998</v>
      </c>
    </row>
    <row r="27" spans="1:13" ht="15.75" x14ac:dyDescent="0.25">
      <c r="A27" s="12">
        <v>17.16</v>
      </c>
      <c r="B27" s="12">
        <v>9.73</v>
      </c>
      <c r="C27" s="12">
        <v>4.97</v>
      </c>
      <c r="D27" s="12">
        <v>20.61</v>
      </c>
      <c r="E27" s="12">
        <v>6.17</v>
      </c>
      <c r="F27" s="12">
        <v>22.8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topLeftCell="A43" workbookViewId="0">
      <selection activeCell="B56" sqref="B56"/>
    </sheetView>
  </sheetViews>
  <sheetFormatPr defaultColWidth="8.85546875" defaultRowHeight="15" x14ac:dyDescent="0.25"/>
  <cols>
    <col min="1" max="1" width="10" style="133" customWidth="1"/>
    <col min="2" max="2" width="8.42578125" style="133" customWidth="1"/>
    <col min="3" max="3" width="13.85546875" style="133" customWidth="1"/>
    <col min="4" max="4" width="9.42578125" style="133" customWidth="1"/>
    <col min="5" max="5" width="14.85546875" style="133" customWidth="1"/>
    <col min="6" max="6" width="10" style="133" customWidth="1"/>
    <col min="7" max="7" width="9.5703125" style="133" customWidth="1"/>
    <col min="8" max="8" width="9.42578125" style="133" customWidth="1"/>
    <col min="9" max="9" width="12" style="133" customWidth="1"/>
    <col min="10" max="10" width="14.42578125" style="133" customWidth="1"/>
    <col min="11" max="12" width="6.5703125" style="133" customWidth="1"/>
    <col min="13" max="13" width="9.42578125" style="133" bestFit="1" customWidth="1"/>
    <col min="14" max="14" width="9" style="133" bestFit="1" customWidth="1"/>
    <col min="15" max="16384" width="8.85546875" style="133"/>
  </cols>
  <sheetData>
    <row r="1" spans="1:18" s="4" customFormat="1" ht="15.75" x14ac:dyDescent="0.25">
      <c r="A1" s="3" t="s">
        <v>86</v>
      </c>
    </row>
    <row r="2" spans="1:18" s="5" customFormat="1" ht="15.75" x14ac:dyDescent="0.25">
      <c r="A2" s="3" t="s">
        <v>87</v>
      </c>
      <c r="B2" s="3"/>
      <c r="C2" s="3"/>
      <c r="D2" s="3"/>
      <c r="E2" s="3"/>
      <c r="F2" s="3"/>
      <c r="H2" s="3"/>
    </row>
    <row r="3" spans="1:18" s="5" customFormat="1" ht="15.75" x14ac:dyDescent="0.25">
      <c r="A3" s="3" t="s">
        <v>88</v>
      </c>
      <c r="B3" s="3"/>
      <c r="C3" s="3"/>
      <c r="D3" s="3"/>
      <c r="E3" s="3"/>
      <c r="F3" s="3"/>
      <c r="H3" s="3"/>
      <c r="I3" s="3"/>
    </row>
    <row r="4" spans="1:18" s="5" customFormat="1" ht="15.6" x14ac:dyDescent="0.35">
      <c r="A4" s="3"/>
      <c r="B4" s="3"/>
      <c r="C4" s="3"/>
      <c r="D4" s="3"/>
      <c r="E4" s="3"/>
      <c r="F4" s="3"/>
      <c r="H4" s="3"/>
      <c r="I4" s="3"/>
    </row>
    <row r="5" spans="1:18" s="5" customFormat="1" ht="15.75" x14ac:dyDescent="0.25">
      <c r="A5" s="3" t="s">
        <v>71</v>
      </c>
      <c r="B5" s="3"/>
      <c r="C5" s="3"/>
      <c r="D5" s="3"/>
      <c r="E5" s="3"/>
      <c r="F5" s="3"/>
      <c r="H5" s="3"/>
      <c r="I5" s="3"/>
    </row>
    <row r="6" spans="1:18" s="42" customFormat="1" ht="15.75" x14ac:dyDescent="0.25">
      <c r="A6" s="41"/>
      <c r="B6" s="41"/>
      <c r="C6" s="41"/>
      <c r="D6" s="41"/>
      <c r="E6" s="41"/>
      <c r="F6" s="41"/>
      <c r="G6" s="41"/>
      <c r="H6" s="41"/>
      <c r="K6" s="15" t="s">
        <v>73</v>
      </c>
    </row>
    <row r="7" spans="1:18" s="15" customFormat="1" ht="15" customHeight="1" x14ac:dyDescent="0.25">
      <c r="A7" s="15" t="s">
        <v>30</v>
      </c>
      <c r="K7" s="135"/>
      <c r="L7" s="200" t="s">
        <v>19</v>
      </c>
      <c r="M7" s="2"/>
      <c r="N7" s="2"/>
      <c r="O7" s="2"/>
      <c r="P7" s="2"/>
    </row>
    <row r="8" spans="1:18" s="15" customFormat="1" ht="15" customHeight="1" x14ac:dyDescent="0.25">
      <c r="A8" s="240" t="s">
        <v>31</v>
      </c>
      <c r="B8" s="241"/>
      <c r="C8" s="246" t="s">
        <v>32</v>
      </c>
      <c r="D8" s="248" t="s">
        <v>33</v>
      </c>
      <c r="E8" s="248" t="s">
        <v>34</v>
      </c>
      <c r="F8" s="250" t="s">
        <v>35</v>
      </c>
      <c r="G8" s="248"/>
      <c r="H8" s="15" t="s">
        <v>36</v>
      </c>
      <c r="K8" s="136"/>
      <c r="L8" s="199"/>
      <c r="M8" s="2"/>
      <c r="N8" s="2"/>
      <c r="O8" s="2"/>
      <c r="P8" s="2"/>
    </row>
    <row r="9" spans="1:18" s="15" customFormat="1" ht="16.5" customHeight="1" x14ac:dyDescent="0.25">
      <c r="A9" s="242"/>
      <c r="B9" s="243"/>
      <c r="C9" s="247"/>
      <c r="D9" s="249"/>
      <c r="E9" s="249"/>
      <c r="F9" s="251"/>
      <c r="G9" s="249"/>
      <c r="H9" s="15" t="s">
        <v>37</v>
      </c>
      <c r="K9" s="137"/>
      <c r="L9" s="200" t="s">
        <v>114</v>
      </c>
      <c r="M9" s="2"/>
      <c r="N9" s="2"/>
      <c r="O9" s="2"/>
      <c r="P9" s="2"/>
    </row>
    <row r="10" spans="1:18" s="15" customFormat="1" ht="31.5" x14ac:dyDescent="0.25">
      <c r="A10" s="244"/>
      <c r="B10" s="245"/>
      <c r="C10" s="47" t="s">
        <v>38</v>
      </c>
      <c r="D10" s="48" t="s">
        <v>39</v>
      </c>
      <c r="E10" s="48" t="s">
        <v>40</v>
      </c>
      <c r="F10" s="48" t="s">
        <v>41</v>
      </c>
      <c r="G10" s="48" t="s">
        <v>42</v>
      </c>
      <c r="H10" s="15" t="s">
        <v>43</v>
      </c>
      <c r="K10" s="137"/>
      <c r="L10" s="200" t="s">
        <v>115</v>
      </c>
      <c r="M10" s="2"/>
      <c r="N10" s="2"/>
      <c r="O10" s="2"/>
      <c r="P10" s="2"/>
    </row>
    <row r="11" spans="1:18" s="15" customFormat="1" ht="15" customHeight="1" x14ac:dyDescent="0.25">
      <c r="A11" s="49" t="s">
        <v>44</v>
      </c>
      <c r="B11" s="50" t="s">
        <v>45</v>
      </c>
      <c r="C11" s="51">
        <v>6.9188000000000001</v>
      </c>
      <c r="D11" s="52">
        <v>1</v>
      </c>
      <c r="E11" s="53">
        <v>6.9188000000000001</v>
      </c>
      <c r="F11" s="252">
        <v>23.05</v>
      </c>
      <c r="G11" s="274">
        <v>6.8869999999999996E-5</v>
      </c>
      <c r="K11" s="137"/>
      <c r="L11" s="200" t="s">
        <v>116</v>
      </c>
      <c r="M11" s="2"/>
      <c r="N11" s="2"/>
      <c r="O11" s="2"/>
      <c r="P11" s="2"/>
    </row>
    <row r="12" spans="1:18" s="15" customFormat="1" ht="15" customHeight="1" x14ac:dyDescent="0.25">
      <c r="A12" s="54" t="s">
        <v>46</v>
      </c>
      <c r="B12" s="55" t="s">
        <v>47</v>
      </c>
      <c r="C12" s="56">
        <v>7.2039</v>
      </c>
      <c r="D12" s="138">
        <v>24</v>
      </c>
      <c r="E12" s="139">
        <v>0.30020000000000002</v>
      </c>
      <c r="F12" s="253"/>
      <c r="G12" s="275"/>
      <c r="K12" s="137"/>
      <c r="L12" s="200" t="s">
        <v>117</v>
      </c>
      <c r="M12" s="2"/>
      <c r="N12" s="2"/>
      <c r="O12" s="2"/>
      <c r="P12" s="2"/>
    </row>
    <row r="13" spans="1:18" s="15" customFormat="1" ht="15" customHeight="1" x14ac:dyDescent="0.25">
      <c r="A13" s="54" t="s">
        <v>48</v>
      </c>
      <c r="B13" s="55" t="s">
        <v>49</v>
      </c>
      <c r="C13" s="56">
        <f>SUM(C11:C12)</f>
        <v>14.1227</v>
      </c>
      <c r="D13" s="56">
        <f t="shared" ref="D13:E13" si="0">SUM(D11:D12)</f>
        <v>25</v>
      </c>
      <c r="E13" s="56">
        <f t="shared" si="0"/>
        <v>7.2190000000000003</v>
      </c>
      <c r="F13" s="254"/>
      <c r="G13" s="276"/>
      <c r="K13" s="137"/>
      <c r="L13" s="200" t="s">
        <v>118</v>
      </c>
      <c r="M13" s="2"/>
      <c r="N13" s="2"/>
      <c r="O13" s="2"/>
      <c r="P13" s="2"/>
    </row>
    <row r="14" spans="1:18" s="15" customFormat="1" ht="15" customHeight="1" x14ac:dyDescent="0.25">
      <c r="A14" s="57" t="s">
        <v>80</v>
      </c>
      <c r="L14" s="201" t="s">
        <v>119</v>
      </c>
      <c r="M14" s="2"/>
      <c r="N14" s="2"/>
      <c r="O14" s="2"/>
      <c r="P14" s="2"/>
    </row>
    <row r="15" spans="1:18" s="15" customFormat="1" ht="15.75" x14ac:dyDescent="0.25">
      <c r="A15" s="57"/>
      <c r="L15" s="26"/>
      <c r="M15" s="2"/>
      <c r="N15" s="2"/>
      <c r="O15" s="2"/>
      <c r="P15" s="2"/>
    </row>
    <row r="16" spans="1:18" s="15" customFormat="1" ht="15.75" x14ac:dyDescent="0.25">
      <c r="A16" s="14" t="s">
        <v>74</v>
      </c>
      <c r="B16" s="14"/>
      <c r="C16" s="14"/>
      <c r="D16" s="14"/>
      <c r="E16" s="141">
        <v>0.4899</v>
      </c>
      <c r="F16" s="14"/>
      <c r="G16" s="14"/>
      <c r="H16" s="14"/>
      <c r="I16" s="14"/>
      <c r="J16" s="58"/>
      <c r="K16" s="162"/>
      <c r="L16" s="31"/>
      <c r="M16" s="2"/>
      <c r="N16" s="2"/>
      <c r="O16" s="2"/>
      <c r="P16" s="2"/>
      <c r="Q16" s="2"/>
      <c r="R16" s="2"/>
    </row>
    <row r="17" spans="1:18" s="15" customFormat="1" ht="15" customHeight="1" x14ac:dyDescent="0.25">
      <c r="A17" s="14" t="s">
        <v>75</v>
      </c>
      <c r="B17" s="14"/>
      <c r="C17" s="14"/>
      <c r="D17" s="14"/>
      <c r="E17" s="14"/>
      <c r="F17" s="140">
        <v>0.46870000000000001</v>
      </c>
      <c r="G17" s="14"/>
      <c r="H17" s="14"/>
      <c r="I17" s="14"/>
      <c r="K17" s="163"/>
      <c r="L17" s="2"/>
      <c r="M17" s="59"/>
      <c r="N17" s="59"/>
    </row>
    <row r="18" spans="1:18" s="15" customFormat="1" ht="15" customHeight="1" x14ac:dyDescent="0.35">
      <c r="A18" s="14"/>
      <c r="B18" s="14"/>
      <c r="C18" s="14"/>
      <c r="D18" s="14"/>
      <c r="E18" s="14"/>
      <c r="F18" s="161"/>
      <c r="G18" s="14"/>
      <c r="H18" s="14"/>
      <c r="I18" s="14"/>
      <c r="K18" s="163"/>
      <c r="L18" s="2"/>
      <c r="M18" s="59"/>
      <c r="N18" s="59"/>
    </row>
    <row r="19" spans="1:18" s="15" customFormat="1" ht="15" customHeight="1" x14ac:dyDescent="0.25">
      <c r="A19" s="15" t="s">
        <v>77</v>
      </c>
      <c r="B19" s="14"/>
      <c r="C19" s="14"/>
      <c r="D19" s="14"/>
      <c r="E19" s="14"/>
      <c r="F19" s="161"/>
      <c r="G19" s="14"/>
      <c r="H19" s="14"/>
      <c r="I19" s="14"/>
      <c r="K19" s="134"/>
      <c r="L19" s="2"/>
      <c r="M19" s="2"/>
      <c r="N19" s="2"/>
      <c r="O19" s="2"/>
      <c r="P19" s="2"/>
      <c r="Q19" s="2"/>
      <c r="R19" s="2"/>
    </row>
    <row r="20" spans="1:18" s="15" customFormat="1" ht="15" customHeight="1" x14ac:dyDescent="0.25">
      <c r="B20" s="14"/>
      <c r="C20" s="14"/>
      <c r="D20" s="14"/>
      <c r="E20" s="14"/>
      <c r="F20" s="161"/>
      <c r="G20" s="14"/>
      <c r="H20" s="14"/>
      <c r="I20" s="14"/>
      <c r="K20" s="134"/>
      <c r="L20" s="200" t="s">
        <v>126</v>
      </c>
      <c r="M20" s="2"/>
      <c r="N20" s="2"/>
      <c r="O20" s="2"/>
      <c r="P20" s="2"/>
      <c r="Q20" s="2"/>
      <c r="R20" s="2"/>
    </row>
    <row r="21" spans="1:18" s="15" customFormat="1" ht="31.5" x14ac:dyDescent="0.25">
      <c r="A21" s="24" t="s">
        <v>78</v>
      </c>
      <c r="B21" s="14"/>
      <c r="C21" s="165">
        <v>23.05</v>
      </c>
      <c r="D21" s="14"/>
      <c r="E21" s="179" t="s">
        <v>79</v>
      </c>
      <c r="F21" s="177" t="s">
        <v>83</v>
      </c>
      <c r="G21" s="165">
        <v>24</v>
      </c>
      <c r="H21" s="169" t="s">
        <v>50</v>
      </c>
      <c r="I21" s="140">
        <v>6.8869999999999996E-5</v>
      </c>
      <c r="K21" s="134"/>
      <c r="L21" s="200" t="s">
        <v>127</v>
      </c>
      <c r="M21" s="2"/>
      <c r="N21" s="2"/>
      <c r="O21" s="2"/>
      <c r="P21" s="2"/>
      <c r="Q21" s="2"/>
      <c r="R21" s="2"/>
    </row>
    <row r="22" spans="1:18" s="15" customFormat="1" ht="15" customHeight="1" x14ac:dyDescent="0.25">
      <c r="A22" s="14"/>
      <c r="B22" s="14"/>
      <c r="C22" s="166"/>
      <c r="D22" s="14"/>
      <c r="E22" s="14"/>
      <c r="F22" s="161"/>
      <c r="G22" s="161"/>
      <c r="H22" s="164"/>
      <c r="I22" s="161"/>
      <c r="K22" s="134"/>
      <c r="L22" s="201" t="s">
        <v>128</v>
      </c>
      <c r="M22" s="2"/>
      <c r="N22" s="2"/>
      <c r="O22" s="2"/>
      <c r="P22" s="2"/>
      <c r="Q22" s="2"/>
      <c r="R22" s="2"/>
    </row>
    <row r="23" spans="1:18" s="15" customFormat="1" ht="15" customHeight="1" x14ac:dyDescent="0.25">
      <c r="A23" s="14" t="s">
        <v>80</v>
      </c>
      <c r="B23" s="259" t="s">
        <v>129</v>
      </c>
      <c r="C23" s="260"/>
      <c r="D23" s="260"/>
      <c r="E23" s="260"/>
      <c r="F23" s="260"/>
      <c r="G23" s="260"/>
      <c r="H23" s="260"/>
      <c r="I23" s="261"/>
      <c r="K23" s="134"/>
      <c r="L23" s="2"/>
      <c r="M23" s="2"/>
      <c r="N23" s="2"/>
      <c r="O23" s="2"/>
      <c r="P23" s="2"/>
      <c r="Q23" s="2"/>
      <c r="R23" s="2"/>
    </row>
    <row r="24" spans="1:18" s="15" customFormat="1" ht="15" customHeight="1" x14ac:dyDescent="0.25">
      <c r="A24" s="14"/>
      <c r="B24" s="262"/>
      <c r="C24" s="263"/>
      <c r="D24" s="263"/>
      <c r="E24" s="263"/>
      <c r="F24" s="263"/>
      <c r="G24" s="263"/>
      <c r="H24" s="263"/>
      <c r="I24" s="264"/>
      <c r="K24" s="134"/>
      <c r="L24" s="2"/>
      <c r="M24" s="2"/>
      <c r="N24" s="2"/>
      <c r="O24" s="2"/>
      <c r="P24" s="2"/>
      <c r="Q24" s="2"/>
      <c r="R24" s="2"/>
    </row>
    <row r="25" spans="1:18" s="15" customFormat="1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K25" s="59"/>
      <c r="L25" s="59"/>
      <c r="M25" s="59"/>
      <c r="N25" s="45"/>
      <c r="O25" s="46"/>
      <c r="P25" s="45"/>
    </row>
    <row r="26" spans="1:18" s="15" customFormat="1" ht="15" customHeight="1" x14ac:dyDescent="0.25">
      <c r="A26" s="14"/>
      <c r="B26" s="14" t="s">
        <v>81</v>
      </c>
      <c r="C26" s="14"/>
      <c r="D26" s="14"/>
      <c r="E26" s="14"/>
      <c r="F26" s="14"/>
      <c r="G26" s="14"/>
      <c r="H26" s="14"/>
      <c r="I26" s="14"/>
      <c r="J26" s="43"/>
      <c r="K26" s="15" t="s">
        <v>73</v>
      </c>
      <c r="L26" s="2"/>
    </row>
    <row r="27" spans="1:18" s="15" customFormat="1" ht="15" customHeight="1" x14ac:dyDescent="0.25">
      <c r="A27" s="61"/>
      <c r="B27" s="63" t="s">
        <v>51</v>
      </c>
      <c r="C27" s="142" t="s">
        <v>52</v>
      </c>
      <c r="D27" s="146" t="s">
        <v>53</v>
      </c>
      <c r="E27" s="144"/>
      <c r="G27" s="44"/>
      <c r="H27" s="44"/>
      <c r="I27" s="44"/>
      <c r="J27" s="5"/>
      <c r="K27" s="135"/>
      <c r="L27" s="200" t="s">
        <v>18</v>
      </c>
      <c r="M27" s="43"/>
      <c r="N27" s="43"/>
      <c r="O27" s="43"/>
      <c r="P27" s="43"/>
    </row>
    <row r="28" spans="1:18" s="15" customFormat="1" ht="15.75" customHeight="1" x14ac:dyDescent="0.25">
      <c r="A28" s="65"/>
      <c r="B28" s="66" t="s">
        <v>54</v>
      </c>
      <c r="C28" s="143" t="s">
        <v>55</v>
      </c>
      <c r="D28" s="147"/>
      <c r="E28" s="145" t="s">
        <v>50</v>
      </c>
      <c r="F28" s="15" t="s">
        <v>56</v>
      </c>
      <c r="G28" s="44"/>
      <c r="H28" s="44"/>
      <c r="I28" s="44"/>
      <c r="J28" s="45"/>
      <c r="K28" s="136"/>
      <c r="L28" s="200" t="s">
        <v>123</v>
      </c>
      <c r="M28" s="45"/>
      <c r="N28" s="45"/>
      <c r="O28" s="46"/>
      <c r="P28" s="45"/>
    </row>
    <row r="29" spans="1:18" s="15" customFormat="1" ht="34.700000000000003" customHeight="1" x14ac:dyDescent="0.25">
      <c r="A29" s="148" t="s">
        <v>57</v>
      </c>
      <c r="B29" s="149">
        <v>19.055820000000001</v>
      </c>
      <c r="C29" s="150">
        <v>0.43361</v>
      </c>
      <c r="D29" s="151">
        <v>43.947000000000003</v>
      </c>
      <c r="E29" s="152">
        <v>2E-16</v>
      </c>
      <c r="F29" s="15" t="s">
        <v>58</v>
      </c>
      <c r="G29" s="72" t="s">
        <v>120</v>
      </c>
      <c r="H29" s="72"/>
      <c r="I29" s="72"/>
      <c r="J29" s="45"/>
      <c r="K29" s="137"/>
      <c r="L29" s="200" t="s">
        <v>124</v>
      </c>
      <c r="M29" s="45"/>
      <c r="N29" s="45"/>
      <c r="O29" s="46"/>
      <c r="P29" s="45"/>
    </row>
    <row r="30" spans="1:18" s="15" customFormat="1" ht="15.75" x14ac:dyDescent="0.25">
      <c r="A30" s="153" t="s">
        <v>108</v>
      </c>
      <c r="B30" s="154">
        <v>0.13786999999999999</v>
      </c>
      <c r="C30" s="155">
        <v>2.8719999999999999E-2</v>
      </c>
      <c r="D30" s="156">
        <v>4.8010000000000002</v>
      </c>
      <c r="E30" s="157">
        <v>6.8899999999999994E-5</v>
      </c>
      <c r="F30" s="15" t="s">
        <v>60</v>
      </c>
      <c r="G30" s="72" t="s">
        <v>121</v>
      </c>
      <c r="H30" s="72"/>
      <c r="I30" s="72"/>
      <c r="J30" s="45"/>
      <c r="K30" s="137"/>
      <c r="L30" s="200" t="s">
        <v>125</v>
      </c>
      <c r="M30" s="45"/>
      <c r="N30" s="45"/>
      <c r="O30" s="46"/>
      <c r="P30" s="45"/>
    </row>
    <row r="31" spans="1:18" s="15" customFormat="1" ht="15.75" x14ac:dyDescent="0.25">
      <c r="B31" s="83" t="s">
        <v>122</v>
      </c>
      <c r="H31" s="72"/>
      <c r="I31" s="72"/>
      <c r="J31" s="45"/>
      <c r="K31" s="137"/>
      <c r="L31" s="200" t="s">
        <v>118</v>
      </c>
      <c r="M31" s="45"/>
      <c r="N31" s="45"/>
      <c r="O31" s="46"/>
      <c r="P31" s="45"/>
    </row>
    <row r="32" spans="1:18" s="15" customFormat="1" ht="15.75" x14ac:dyDescent="0.25">
      <c r="B32" s="83"/>
      <c r="I32" s="84"/>
      <c r="J32" s="45"/>
      <c r="K32" s="137"/>
      <c r="L32" s="201" t="s">
        <v>119</v>
      </c>
      <c r="M32" s="45"/>
      <c r="N32" s="45"/>
      <c r="O32" s="46"/>
      <c r="P32" s="45"/>
    </row>
    <row r="33" spans="1:26" s="15" customFormat="1" ht="15.75" x14ac:dyDescent="0.25">
      <c r="B33" s="83"/>
      <c r="I33" s="84"/>
      <c r="J33" s="45"/>
      <c r="K33" s="137"/>
      <c r="L33" s="45"/>
      <c r="M33" s="45"/>
      <c r="N33" s="45"/>
      <c r="O33" s="46"/>
      <c r="P33" s="45"/>
      <c r="U33" s="2"/>
      <c r="V33" s="2"/>
      <c r="W33" s="2"/>
      <c r="X33" s="2"/>
      <c r="Y33" s="2"/>
      <c r="Z33" s="2"/>
    </row>
    <row r="34" spans="1:26" s="15" customFormat="1" ht="15.75" x14ac:dyDescent="0.25">
      <c r="A34" s="3" t="s">
        <v>72</v>
      </c>
      <c r="B34" s="41"/>
      <c r="C34" s="41"/>
      <c r="D34" s="41"/>
      <c r="E34" s="41"/>
      <c r="F34" s="41"/>
      <c r="G34" s="41"/>
      <c r="I34" s="84"/>
      <c r="J34" s="45"/>
      <c r="K34" s="80"/>
      <c r="L34" s="80"/>
      <c r="M34" s="80"/>
      <c r="N34" s="80"/>
      <c r="O34" s="80"/>
      <c r="P34" s="80"/>
      <c r="U34" s="2"/>
      <c r="V34" s="2"/>
      <c r="W34" s="2"/>
      <c r="X34" s="2"/>
      <c r="Y34" s="2"/>
      <c r="Z34" s="2"/>
    </row>
    <row r="35" spans="1:26" s="15" customFormat="1" ht="15.75" x14ac:dyDescent="0.25">
      <c r="A35" s="57"/>
      <c r="H35" s="14"/>
      <c r="I35" s="14"/>
      <c r="L35" s="31"/>
      <c r="M35" s="2"/>
      <c r="N35" s="45"/>
      <c r="O35" s="46"/>
      <c r="P35" s="45"/>
      <c r="U35" s="2"/>
      <c r="V35" s="2"/>
      <c r="W35" s="2"/>
      <c r="X35" s="2"/>
      <c r="Y35" s="2"/>
      <c r="Z35" s="2"/>
    </row>
    <row r="36" spans="1:26" s="15" customFormat="1" ht="15" customHeight="1" x14ac:dyDescent="0.25">
      <c r="A36" s="14" t="s">
        <v>74</v>
      </c>
      <c r="B36" s="14"/>
      <c r="C36" s="14"/>
      <c r="D36" s="14"/>
      <c r="E36" s="141">
        <v>0.87770000000000004</v>
      </c>
      <c r="F36" s="14"/>
      <c r="G36" s="14"/>
      <c r="H36" s="14"/>
      <c r="I36" s="14"/>
      <c r="L36" s="2"/>
      <c r="M36" s="2"/>
      <c r="N36" s="45"/>
      <c r="O36" s="46"/>
      <c r="P36" s="45"/>
      <c r="U36" s="2"/>
      <c r="V36" s="2"/>
      <c r="W36" s="2"/>
      <c r="X36" s="2"/>
      <c r="Y36" s="2"/>
      <c r="Z36" s="2"/>
    </row>
    <row r="37" spans="1:26" s="15" customFormat="1" ht="15" customHeight="1" x14ac:dyDescent="0.25">
      <c r="A37" s="14" t="s">
        <v>75</v>
      </c>
      <c r="B37" s="14"/>
      <c r="C37" s="14"/>
      <c r="D37" s="14"/>
      <c r="E37" s="14"/>
      <c r="F37" s="140">
        <v>0.84709999999999996</v>
      </c>
      <c r="G37" s="14"/>
      <c r="H37" s="14"/>
      <c r="I37" s="14"/>
      <c r="K37" s="134"/>
      <c r="L37" s="200" t="s">
        <v>132</v>
      </c>
      <c r="M37" s="2"/>
      <c r="N37" s="2"/>
      <c r="O37" s="2"/>
      <c r="P37" s="2"/>
      <c r="Q37" s="2"/>
      <c r="R37" s="2"/>
    </row>
    <row r="38" spans="1:26" s="15" customFormat="1" ht="15" customHeight="1" x14ac:dyDescent="0.25">
      <c r="A38" s="14"/>
      <c r="B38" s="14"/>
      <c r="C38" s="14"/>
      <c r="D38" s="14"/>
      <c r="E38" s="14"/>
      <c r="F38" s="161"/>
      <c r="G38" s="14"/>
      <c r="H38" s="14"/>
      <c r="I38" s="14"/>
      <c r="K38" s="134"/>
      <c r="L38" s="200" t="s">
        <v>133</v>
      </c>
      <c r="M38" s="2"/>
      <c r="N38" s="2"/>
      <c r="O38" s="2"/>
      <c r="P38" s="2"/>
      <c r="Q38" s="2"/>
      <c r="R38" s="2"/>
    </row>
    <row r="39" spans="1:26" s="15" customFormat="1" ht="15" customHeight="1" x14ac:dyDescent="0.25">
      <c r="A39" s="15" t="s">
        <v>77</v>
      </c>
      <c r="B39" s="14"/>
      <c r="C39" s="14"/>
      <c r="D39" s="14"/>
      <c r="E39" s="14"/>
      <c r="F39" s="161"/>
      <c r="G39" s="14"/>
      <c r="H39" s="14"/>
      <c r="I39" s="14"/>
      <c r="K39" s="134"/>
      <c r="L39" s="201" t="s">
        <v>134</v>
      </c>
      <c r="M39" s="2"/>
      <c r="N39" s="2"/>
      <c r="O39" s="2"/>
      <c r="P39" s="2"/>
      <c r="Q39" s="2"/>
      <c r="R39" s="2"/>
    </row>
    <row r="40" spans="1:26" s="15" customFormat="1" ht="15" customHeight="1" x14ac:dyDescent="0.25">
      <c r="B40" s="14"/>
      <c r="C40" s="14"/>
      <c r="D40" s="14"/>
      <c r="E40" s="14"/>
      <c r="F40" s="161"/>
      <c r="G40" s="14"/>
      <c r="H40" s="14"/>
      <c r="I40" s="14"/>
      <c r="K40" s="134"/>
      <c r="L40" s="2"/>
      <c r="M40" s="2"/>
      <c r="N40" s="2"/>
      <c r="O40" s="2"/>
      <c r="P40" s="2"/>
      <c r="Q40" s="2"/>
      <c r="R40" s="2"/>
    </row>
    <row r="41" spans="1:26" s="15" customFormat="1" ht="31.5" x14ac:dyDescent="0.25">
      <c r="A41" s="24" t="s">
        <v>78</v>
      </c>
      <c r="B41" s="14"/>
      <c r="C41" s="165">
        <v>28.71</v>
      </c>
      <c r="D41" s="14"/>
      <c r="E41" s="179" t="s">
        <v>79</v>
      </c>
      <c r="F41" s="177" t="s">
        <v>83</v>
      </c>
      <c r="G41" s="140">
        <v>20</v>
      </c>
      <c r="H41" s="169" t="s">
        <v>50</v>
      </c>
      <c r="I41" s="140">
        <v>1.7780000000000001E-8</v>
      </c>
      <c r="K41" s="134"/>
      <c r="L41" s="2"/>
      <c r="M41" s="2"/>
      <c r="N41" s="2"/>
      <c r="O41" s="2"/>
      <c r="P41" s="2"/>
      <c r="Q41" s="2"/>
      <c r="R41" s="2"/>
    </row>
    <row r="42" spans="1:26" s="15" customFormat="1" ht="15" customHeight="1" x14ac:dyDescent="0.25">
      <c r="A42" s="14"/>
      <c r="B42" s="14"/>
      <c r="C42" s="166"/>
      <c r="D42" s="14"/>
      <c r="E42" s="14"/>
      <c r="F42" s="161"/>
      <c r="G42" s="161"/>
      <c r="H42" s="164"/>
      <c r="I42" s="161"/>
      <c r="K42" s="134"/>
      <c r="L42" s="2"/>
      <c r="M42" s="2"/>
      <c r="N42" s="2"/>
      <c r="O42" s="2"/>
      <c r="P42" s="2"/>
      <c r="Q42" s="2"/>
      <c r="R42" s="2"/>
    </row>
    <row r="43" spans="1:26" s="15" customFormat="1" ht="15" customHeight="1" x14ac:dyDescent="0.25">
      <c r="A43" s="14" t="s">
        <v>80</v>
      </c>
      <c r="B43" s="259" t="s">
        <v>129</v>
      </c>
      <c r="C43" s="260"/>
      <c r="D43" s="260"/>
      <c r="E43" s="260"/>
      <c r="F43" s="260"/>
      <c r="G43" s="260"/>
      <c r="H43" s="260"/>
      <c r="I43" s="261"/>
      <c r="K43" s="134"/>
      <c r="L43" s="2"/>
      <c r="M43" s="2"/>
      <c r="N43" s="2"/>
      <c r="O43" s="2"/>
      <c r="P43" s="2"/>
      <c r="Q43" s="2"/>
      <c r="R43" s="2"/>
    </row>
    <row r="44" spans="1:26" s="15" customFormat="1" ht="15" customHeight="1" x14ac:dyDescent="0.25">
      <c r="A44" s="14"/>
      <c r="B44" s="262"/>
      <c r="C44" s="263"/>
      <c r="D44" s="263"/>
      <c r="E44" s="263"/>
      <c r="F44" s="263"/>
      <c r="G44" s="263"/>
      <c r="H44" s="263"/>
      <c r="I44" s="264"/>
      <c r="K44" s="134"/>
      <c r="L44" s="2"/>
      <c r="M44" s="2"/>
      <c r="N44" s="2"/>
      <c r="O44" s="2"/>
      <c r="P44" s="2"/>
      <c r="Q44" s="2"/>
      <c r="R44" s="2"/>
    </row>
    <row r="45" spans="1:26" s="15" customFormat="1" ht="15" customHeight="1" x14ac:dyDescent="0.25">
      <c r="A45" s="14"/>
      <c r="B45" s="169"/>
      <c r="C45" s="169"/>
      <c r="D45" s="169"/>
      <c r="E45" s="169"/>
      <c r="F45" s="169"/>
      <c r="G45" s="169"/>
      <c r="H45" s="169"/>
      <c r="I45" s="169"/>
      <c r="K45" s="134"/>
      <c r="L45" s="2"/>
      <c r="M45" s="2"/>
      <c r="N45" s="2"/>
      <c r="O45" s="2"/>
      <c r="P45" s="2"/>
      <c r="Q45" s="2"/>
      <c r="R45" s="2"/>
    </row>
    <row r="46" spans="1:26" s="15" customFormat="1" ht="1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K46" s="59"/>
      <c r="L46" s="59"/>
      <c r="M46" s="59"/>
      <c r="N46" s="45"/>
      <c r="O46" s="46"/>
      <c r="P46" s="45"/>
    </row>
    <row r="47" spans="1:26" s="15" customFormat="1" ht="15" customHeight="1" x14ac:dyDescent="0.25">
      <c r="A47" s="14"/>
      <c r="B47" s="14" t="s">
        <v>81</v>
      </c>
      <c r="C47" s="14"/>
      <c r="D47" s="14"/>
      <c r="E47" s="14"/>
      <c r="F47" s="14"/>
      <c r="G47" s="5"/>
      <c r="H47" s="5"/>
      <c r="I47" s="5"/>
      <c r="J47" s="58"/>
      <c r="K47" s="15" t="s">
        <v>73</v>
      </c>
      <c r="L47" s="200" t="s">
        <v>18</v>
      </c>
      <c r="M47" s="2"/>
      <c r="N47" s="2"/>
      <c r="O47" s="2"/>
      <c r="P47" s="2"/>
      <c r="Q47" s="2"/>
    </row>
    <row r="48" spans="1:26" s="15" customFormat="1" ht="15.75" x14ac:dyDescent="0.25">
      <c r="A48" s="61"/>
      <c r="B48" s="63" t="s">
        <v>51</v>
      </c>
      <c r="C48" s="64" t="s">
        <v>52</v>
      </c>
      <c r="D48" s="167" t="s">
        <v>53</v>
      </c>
      <c r="E48" s="168"/>
      <c r="G48" s="44"/>
      <c r="H48" s="44"/>
      <c r="I48" s="44"/>
      <c r="K48" s="135"/>
      <c r="L48" s="200" t="s">
        <v>123</v>
      </c>
      <c r="M48" s="2"/>
      <c r="N48" s="2"/>
      <c r="O48" s="2"/>
      <c r="P48" s="2"/>
      <c r="Q48" s="2"/>
    </row>
    <row r="49" spans="1:19" s="15" customFormat="1" ht="15" customHeight="1" x14ac:dyDescent="0.25">
      <c r="A49" s="65"/>
      <c r="B49" s="66" t="s">
        <v>54</v>
      </c>
      <c r="C49" s="67" t="s">
        <v>55</v>
      </c>
      <c r="D49" s="68"/>
      <c r="E49" s="158" t="s">
        <v>50</v>
      </c>
      <c r="F49" s="15" t="s">
        <v>56</v>
      </c>
      <c r="G49" s="44"/>
      <c r="H49" s="44"/>
      <c r="I49" s="44"/>
      <c r="K49" s="136"/>
      <c r="L49" s="200" t="s">
        <v>135</v>
      </c>
      <c r="M49" s="2"/>
      <c r="N49" s="2"/>
      <c r="O49" s="2"/>
      <c r="P49" s="2"/>
      <c r="Q49" s="2"/>
    </row>
    <row r="50" spans="1:19" s="15" customFormat="1" ht="29.25" customHeight="1" x14ac:dyDescent="0.25">
      <c r="A50" s="174" t="s">
        <v>57</v>
      </c>
      <c r="B50" s="202">
        <v>7.3167499999999999</v>
      </c>
      <c r="C50" s="70">
        <v>1.62392</v>
      </c>
      <c r="D50" s="71">
        <v>4.5060000000000002</v>
      </c>
      <c r="E50" s="205">
        <v>2.1599999999999999E-4</v>
      </c>
      <c r="F50" s="15" t="s">
        <v>58</v>
      </c>
      <c r="G50" s="72" t="s">
        <v>121</v>
      </c>
      <c r="H50" s="72"/>
      <c r="I50" s="72"/>
      <c r="J50" s="43"/>
      <c r="K50" s="137"/>
      <c r="L50" s="200" t="s">
        <v>136</v>
      </c>
      <c r="M50" s="2"/>
      <c r="N50" s="2"/>
      <c r="O50" s="2"/>
      <c r="P50" s="2"/>
      <c r="Q50" s="2"/>
    </row>
    <row r="51" spans="1:19" s="15" customFormat="1" ht="15" customHeight="1" x14ac:dyDescent="0.25">
      <c r="A51" s="143" t="s">
        <v>110</v>
      </c>
      <c r="B51" s="203">
        <v>8.2299999999999998E-2</v>
      </c>
      <c r="C51" s="73">
        <v>2.6509999999999999E-2</v>
      </c>
      <c r="D51" s="74">
        <v>3.105</v>
      </c>
      <c r="E51" s="206">
        <v>5.581E-3</v>
      </c>
      <c r="F51" s="15" t="s">
        <v>60</v>
      </c>
      <c r="G51" s="72" t="s">
        <v>121</v>
      </c>
      <c r="H51" s="72"/>
      <c r="I51" s="72"/>
      <c r="J51" s="5"/>
      <c r="K51" s="137"/>
      <c r="L51" s="200" t="s">
        <v>137</v>
      </c>
      <c r="M51" s="2"/>
      <c r="N51" s="2"/>
      <c r="O51" s="2"/>
      <c r="P51" s="2"/>
      <c r="Q51" s="2"/>
    </row>
    <row r="52" spans="1:19" s="15" customFormat="1" ht="15" customHeight="1" x14ac:dyDescent="0.25">
      <c r="A52" s="77" t="s">
        <v>111</v>
      </c>
      <c r="B52" s="203">
        <v>0.85516000000000003</v>
      </c>
      <c r="C52" s="73">
        <v>0.16718</v>
      </c>
      <c r="D52" s="74">
        <v>5.1150000000000002</v>
      </c>
      <c r="E52" s="206">
        <v>5.2800000000000003E-5</v>
      </c>
      <c r="F52" s="15" t="s">
        <v>61</v>
      </c>
      <c r="G52" s="72" t="s">
        <v>121</v>
      </c>
      <c r="H52" s="72"/>
      <c r="I52" s="72"/>
      <c r="J52" s="45"/>
      <c r="K52" s="137"/>
      <c r="L52" s="200" t="s">
        <v>138</v>
      </c>
      <c r="M52" s="2"/>
      <c r="N52" s="2"/>
      <c r="O52" s="2"/>
      <c r="P52" s="2"/>
      <c r="Q52" s="2"/>
    </row>
    <row r="53" spans="1:19" s="15" customFormat="1" ht="15.75" customHeight="1" x14ac:dyDescent="0.25">
      <c r="A53" s="77" t="s">
        <v>113</v>
      </c>
      <c r="B53" s="78">
        <v>0.27434999999999998</v>
      </c>
      <c r="C53" s="79">
        <v>0.14538999999999999</v>
      </c>
      <c r="D53" s="74">
        <v>1.887</v>
      </c>
      <c r="E53" s="183">
        <v>7.3758000000000004E-2</v>
      </c>
      <c r="F53" s="15" t="s">
        <v>62</v>
      </c>
      <c r="G53" s="44" t="s">
        <v>130</v>
      </c>
      <c r="H53" s="44"/>
      <c r="I53" s="44"/>
      <c r="J53" s="45"/>
      <c r="K53" s="137"/>
      <c r="L53" s="200" t="s">
        <v>139</v>
      </c>
      <c r="M53" s="2"/>
      <c r="N53" s="2"/>
      <c r="O53" s="2"/>
      <c r="P53" s="2"/>
      <c r="Q53" s="2"/>
    </row>
    <row r="54" spans="1:19" s="15" customFormat="1" ht="21.6" customHeight="1" x14ac:dyDescent="0.25">
      <c r="A54" s="77" t="s">
        <v>112</v>
      </c>
      <c r="B54" s="204">
        <v>0.11280999999999999</v>
      </c>
      <c r="C54" s="79">
        <v>1.61E-2</v>
      </c>
      <c r="D54" s="74">
        <v>7.0069999999999997</v>
      </c>
      <c r="E54" s="206">
        <v>8.47E-7</v>
      </c>
      <c r="F54" s="15" t="s">
        <v>63</v>
      </c>
      <c r="G54" s="72" t="s">
        <v>121</v>
      </c>
      <c r="H54" s="72"/>
      <c r="I54" s="72"/>
      <c r="J54" s="45"/>
      <c r="K54" s="69"/>
      <c r="L54" s="201" t="s">
        <v>140</v>
      </c>
      <c r="M54" s="2"/>
      <c r="N54" s="2"/>
      <c r="O54" s="2"/>
      <c r="P54" s="2"/>
      <c r="Q54" s="2"/>
    </row>
    <row r="55" spans="1:19" s="15" customFormat="1" ht="16.5" thickBot="1" x14ac:dyDescent="0.3">
      <c r="A55" s="77" t="s">
        <v>107</v>
      </c>
      <c r="B55" s="81">
        <v>0.32213000000000003</v>
      </c>
      <c r="C55" s="82">
        <v>0.20230999999999999</v>
      </c>
      <c r="D55" s="74">
        <v>1.5921000000000001</v>
      </c>
      <c r="E55" s="183">
        <v>0.12701599999999999</v>
      </c>
      <c r="F55" s="15" t="s">
        <v>64</v>
      </c>
      <c r="G55" s="44" t="s">
        <v>130</v>
      </c>
      <c r="H55" s="57"/>
      <c r="I55" s="57"/>
      <c r="J55" s="45"/>
      <c r="K55" s="75"/>
      <c r="L55" s="2"/>
      <c r="M55" s="2"/>
      <c r="N55" s="2"/>
      <c r="O55" s="2"/>
      <c r="P55" s="2"/>
      <c r="Q55" s="2"/>
    </row>
    <row r="56" spans="1:19" s="15" customFormat="1" ht="15.75" x14ac:dyDescent="0.25">
      <c r="B56" s="83" t="s">
        <v>131</v>
      </c>
      <c r="I56" s="84"/>
      <c r="J56" s="45"/>
      <c r="K56" s="76"/>
      <c r="L56" s="2"/>
      <c r="M56" s="2"/>
      <c r="N56" s="2"/>
      <c r="O56" s="2"/>
      <c r="P56" s="2"/>
      <c r="Q56" s="2"/>
    </row>
    <row r="57" spans="1:19" s="15" customFormat="1" ht="15.75" x14ac:dyDescent="0.25">
      <c r="B57" s="83"/>
      <c r="I57" s="84"/>
      <c r="J57" s="45"/>
      <c r="K57" s="76"/>
    </row>
    <row r="58" spans="1:19" s="15" customFormat="1" ht="15.75" x14ac:dyDescent="0.25">
      <c r="B58" s="83"/>
      <c r="I58" s="84"/>
      <c r="J58" s="45"/>
      <c r="K58" s="76"/>
      <c r="L58" s="181"/>
      <c r="M58" s="181"/>
      <c r="N58" s="181"/>
      <c r="O58" s="181"/>
      <c r="P58" s="181"/>
    </row>
    <row r="59" spans="1:19" s="15" customFormat="1" ht="15.75" x14ac:dyDescent="0.25">
      <c r="A59" s="3" t="s">
        <v>76</v>
      </c>
      <c r="B59" s="41"/>
      <c r="C59" s="41"/>
      <c r="D59" s="41"/>
      <c r="E59" s="41"/>
      <c r="F59" s="41"/>
      <c r="G59" s="41"/>
      <c r="I59" s="84"/>
      <c r="J59" s="45"/>
      <c r="K59" s="80"/>
      <c r="L59" s="182"/>
      <c r="M59" s="182"/>
      <c r="N59" s="182"/>
      <c r="O59" s="182"/>
      <c r="P59" s="182"/>
    </row>
    <row r="60" spans="1:19" s="15" customFormat="1" ht="15.75" x14ac:dyDescent="0.25">
      <c r="H60" s="41"/>
      <c r="I60" s="42"/>
      <c r="J60" s="57"/>
      <c r="K60" s="15" t="s">
        <v>73</v>
      </c>
      <c r="L60" s="159"/>
      <c r="M60" s="159"/>
      <c r="N60" s="160"/>
      <c r="O60" s="160"/>
      <c r="P60" s="160"/>
    </row>
    <row r="61" spans="1:19" s="15" customFormat="1" ht="15.75" x14ac:dyDescent="0.25">
      <c r="A61" s="14" t="s">
        <v>74</v>
      </c>
      <c r="B61" s="14"/>
      <c r="C61" s="14"/>
      <c r="D61" s="14"/>
      <c r="E61" s="141">
        <v>0.80710000000000004</v>
      </c>
      <c r="F61" s="14"/>
      <c r="G61" s="14"/>
      <c r="H61" s="14"/>
      <c r="I61" s="14"/>
      <c r="J61" s="57"/>
      <c r="K61" s="135"/>
      <c r="L61" s="200" t="s">
        <v>141</v>
      </c>
      <c r="M61" s="2"/>
      <c r="N61" s="2"/>
      <c r="O61" s="2"/>
      <c r="P61" s="2"/>
      <c r="Q61" s="2"/>
    </row>
    <row r="62" spans="1:19" s="15" customFormat="1" ht="15.75" x14ac:dyDescent="0.25">
      <c r="A62" s="14" t="s">
        <v>75</v>
      </c>
      <c r="B62" s="14"/>
      <c r="C62" s="14"/>
      <c r="D62" s="14"/>
      <c r="E62" s="14"/>
      <c r="F62" s="140">
        <v>0.78080000000000005</v>
      </c>
      <c r="G62" s="14"/>
      <c r="H62" s="14"/>
      <c r="I62" s="14"/>
      <c r="J62" s="42"/>
      <c r="K62" s="136"/>
      <c r="L62" s="200" t="s">
        <v>142</v>
      </c>
      <c r="M62" s="2"/>
      <c r="N62" s="2"/>
      <c r="O62" s="2"/>
      <c r="P62" s="2"/>
      <c r="Q62" s="2"/>
    </row>
    <row r="63" spans="1:19" s="15" customFormat="1" ht="15.75" x14ac:dyDescent="0.25">
      <c r="A63" s="14"/>
      <c r="B63" s="14"/>
      <c r="C63" s="14"/>
      <c r="D63" s="14"/>
      <c r="E63" s="14"/>
      <c r="F63" s="161"/>
      <c r="G63" s="14"/>
      <c r="H63" s="14"/>
      <c r="I63" s="14"/>
      <c r="K63" s="137"/>
      <c r="L63" s="201" t="s">
        <v>143</v>
      </c>
      <c r="M63" s="2"/>
      <c r="N63" s="2"/>
      <c r="O63" s="2"/>
      <c r="P63" s="2"/>
      <c r="Q63" s="2"/>
      <c r="R63" s="42"/>
      <c r="S63" s="42"/>
    </row>
    <row r="64" spans="1:19" s="42" customFormat="1" ht="15.75" x14ac:dyDescent="0.25">
      <c r="A64" s="15" t="s">
        <v>77</v>
      </c>
      <c r="B64" s="14"/>
      <c r="C64" s="14"/>
      <c r="D64" s="14"/>
      <c r="E64" s="14"/>
      <c r="F64" s="161"/>
      <c r="G64" s="14"/>
      <c r="H64" s="14"/>
      <c r="I64" s="14"/>
      <c r="J64" s="15"/>
      <c r="K64" s="137"/>
      <c r="L64" s="2"/>
      <c r="M64" s="2"/>
      <c r="N64" s="15"/>
      <c r="O64" s="15"/>
      <c r="P64" s="15"/>
      <c r="Q64" s="15"/>
      <c r="R64" s="15"/>
      <c r="S64" s="15"/>
    </row>
    <row r="65" spans="1:17" s="15" customFormat="1" ht="15" customHeight="1" x14ac:dyDescent="0.25">
      <c r="B65" s="14"/>
      <c r="C65" s="14"/>
      <c r="D65" s="14"/>
      <c r="E65" s="14"/>
      <c r="F65" s="161"/>
      <c r="G65" s="14"/>
      <c r="H65" s="14"/>
      <c r="I65" s="14"/>
      <c r="K65" s="137"/>
      <c r="L65" s="2"/>
      <c r="M65" s="2"/>
      <c r="N65" s="43"/>
      <c r="O65" s="43"/>
      <c r="P65" s="43"/>
    </row>
    <row r="66" spans="1:17" s="15" customFormat="1" ht="31.5" x14ac:dyDescent="0.25">
      <c r="A66" s="24" t="s">
        <v>78</v>
      </c>
      <c r="B66" s="14"/>
      <c r="C66" s="165">
        <v>30.68</v>
      </c>
      <c r="D66" s="14"/>
      <c r="E66" s="179" t="s">
        <v>79</v>
      </c>
      <c r="F66" s="177" t="s">
        <v>83</v>
      </c>
      <c r="G66" s="140">
        <v>22</v>
      </c>
      <c r="H66" s="178" t="s">
        <v>50</v>
      </c>
      <c r="I66" s="140">
        <v>4.8270000000000001E-8</v>
      </c>
      <c r="K66" s="137"/>
      <c r="L66" s="2"/>
      <c r="M66" s="2"/>
      <c r="N66" s="45"/>
      <c r="O66" s="46"/>
      <c r="P66" s="45"/>
    </row>
    <row r="67" spans="1:17" s="15" customFormat="1" ht="16.5" customHeight="1" x14ac:dyDescent="0.25">
      <c r="A67" s="14"/>
      <c r="B67" s="14"/>
      <c r="C67" s="166"/>
      <c r="D67" s="14"/>
      <c r="E67" s="14"/>
      <c r="F67" s="161"/>
      <c r="G67" s="161"/>
      <c r="H67" s="164"/>
      <c r="I67" s="161"/>
      <c r="K67" s="137"/>
      <c r="L67" s="2"/>
      <c r="M67" s="2"/>
      <c r="N67" s="45"/>
      <c r="O67" s="46"/>
      <c r="P67" s="45"/>
    </row>
    <row r="68" spans="1:17" s="15" customFormat="1" ht="15.75" x14ac:dyDescent="0.25">
      <c r="A68" s="14" t="s">
        <v>80</v>
      </c>
      <c r="B68" s="259" t="s">
        <v>129</v>
      </c>
      <c r="C68" s="260"/>
      <c r="D68" s="260"/>
      <c r="E68" s="260"/>
      <c r="F68" s="260"/>
      <c r="G68" s="260"/>
      <c r="H68" s="260"/>
      <c r="I68" s="261"/>
      <c r="L68" s="2"/>
      <c r="M68" s="2"/>
      <c r="N68" s="45"/>
      <c r="O68" s="46"/>
      <c r="P68" s="45"/>
    </row>
    <row r="69" spans="1:17" s="15" customFormat="1" ht="15" customHeight="1" x14ac:dyDescent="0.25">
      <c r="A69" s="14"/>
      <c r="B69" s="262"/>
      <c r="C69" s="263"/>
      <c r="D69" s="263"/>
      <c r="E69" s="263"/>
      <c r="F69" s="263"/>
      <c r="G69" s="263"/>
      <c r="H69" s="263"/>
      <c r="I69" s="264"/>
      <c r="L69" s="26"/>
      <c r="M69" s="2"/>
      <c r="N69" s="45"/>
      <c r="O69" s="46"/>
      <c r="P69" s="45"/>
    </row>
    <row r="70" spans="1:17" s="15" customFormat="1" ht="15" customHeight="1" x14ac:dyDescent="0.25">
      <c r="A70" s="14"/>
      <c r="B70" s="14"/>
      <c r="C70" s="14"/>
      <c r="D70" s="14"/>
      <c r="E70" s="14"/>
      <c r="F70" s="161"/>
      <c r="G70" s="14"/>
      <c r="H70" s="14"/>
      <c r="I70" s="14"/>
      <c r="K70" s="134"/>
      <c r="L70" s="2"/>
      <c r="M70" s="2"/>
      <c r="N70" s="45"/>
      <c r="O70" s="46"/>
      <c r="P70" s="45"/>
    </row>
    <row r="71" spans="1:17" s="15" customFormat="1" ht="1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K71" s="59"/>
      <c r="L71" s="59"/>
      <c r="M71" s="59"/>
      <c r="N71" s="45"/>
      <c r="O71" s="46"/>
      <c r="P71" s="45"/>
    </row>
    <row r="72" spans="1:17" s="15" customFormat="1" ht="15.75" x14ac:dyDescent="0.25">
      <c r="B72" s="25"/>
      <c r="I72" s="84"/>
      <c r="J72" s="45"/>
      <c r="K72" s="80"/>
      <c r="L72" s="80"/>
      <c r="M72" s="80"/>
      <c r="N72" s="80"/>
      <c r="O72" s="80"/>
      <c r="P72" s="80"/>
    </row>
    <row r="73" spans="1:17" s="15" customFormat="1" ht="15.75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87"/>
      <c r="K73" s="170"/>
      <c r="L73" s="200" t="s">
        <v>18</v>
      </c>
      <c r="M73" s="2"/>
      <c r="N73" s="2"/>
      <c r="O73" s="2"/>
      <c r="P73" s="2"/>
      <c r="Q73" s="2"/>
    </row>
    <row r="74" spans="1:17" s="15" customFormat="1" ht="15.75" x14ac:dyDescent="0.25">
      <c r="A74" s="188"/>
      <c r="B74" s="188"/>
      <c r="C74" s="188"/>
      <c r="D74" s="188"/>
      <c r="E74" s="188"/>
      <c r="F74" s="188"/>
      <c r="G74" s="188"/>
      <c r="H74" s="188"/>
      <c r="I74" s="188"/>
      <c r="J74" s="186"/>
      <c r="K74" s="170"/>
      <c r="L74" s="200" t="s">
        <v>123</v>
      </c>
      <c r="M74" s="2"/>
      <c r="N74" s="2"/>
      <c r="O74" s="2"/>
      <c r="P74" s="2"/>
      <c r="Q74" s="2"/>
    </row>
    <row r="75" spans="1:17" s="15" customFormat="1" ht="15.6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86"/>
      <c r="K75" s="171"/>
      <c r="L75" s="200" t="s">
        <v>144</v>
      </c>
      <c r="M75" s="2"/>
      <c r="N75" s="2"/>
      <c r="O75" s="2"/>
      <c r="P75" s="2"/>
      <c r="Q75" s="2"/>
    </row>
    <row r="76" spans="1:17" s="15" customFormat="1" ht="15.75" x14ac:dyDescent="0.25">
      <c r="B76" s="184" t="s">
        <v>51</v>
      </c>
      <c r="C76" s="185" t="s">
        <v>52</v>
      </c>
      <c r="D76" s="62" t="s">
        <v>53</v>
      </c>
      <c r="E76" s="255" t="s">
        <v>65</v>
      </c>
      <c r="G76" s="84"/>
      <c r="H76" s="57"/>
      <c r="I76" s="182"/>
      <c r="J76" s="2"/>
      <c r="K76" s="2"/>
      <c r="L76" s="200" t="s">
        <v>145</v>
      </c>
      <c r="M76" s="2"/>
      <c r="N76" s="2"/>
      <c r="O76" s="2"/>
    </row>
    <row r="77" spans="1:17" s="15" customFormat="1" ht="15.6" customHeight="1" x14ac:dyDescent="0.25">
      <c r="A77" s="87" t="s">
        <v>148</v>
      </c>
      <c r="B77" s="66" t="s">
        <v>54</v>
      </c>
      <c r="C77" s="174" t="s">
        <v>55</v>
      </c>
      <c r="D77" s="14"/>
      <c r="E77" s="256"/>
      <c r="F77" s="15" t="s">
        <v>56</v>
      </c>
      <c r="G77" s="72"/>
      <c r="H77" s="57"/>
      <c r="I77" s="160"/>
      <c r="J77" s="2"/>
      <c r="K77" s="2"/>
      <c r="L77" s="200" t="s">
        <v>146</v>
      </c>
      <c r="M77" s="2"/>
      <c r="N77" s="2"/>
      <c r="O77" s="2"/>
    </row>
    <row r="78" spans="1:17" s="15" customFormat="1" ht="18" customHeight="1" x14ac:dyDescent="0.25">
      <c r="A78" s="90" t="s">
        <v>66</v>
      </c>
      <c r="B78" s="91">
        <v>7.9686500000000002</v>
      </c>
      <c r="C78" s="91">
        <v>1.0865389999999999</v>
      </c>
      <c r="D78" s="175">
        <v>4.2720000000000002</v>
      </c>
      <c r="E78" s="92">
        <v>3.1100000000000002E-4</v>
      </c>
      <c r="F78" s="15" t="s">
        <v>58</v>
      </c>
      <c r="G78" s="72" t="s">
        <v>59</v>
      </c>
      <c r="H78" s="57"/>
      <c r="I78" s="190"/>
      <c r="J78" s="2"/>
      <c r="K78" s="2"/>
      <c r="L78" s="200" t="s">
        <v>147</v>
      </c>
      <c r="M78" s="2"/>
      <c r="N78" s="2"/>
      <c r="O78" s="2"/>
    </row>
    <row r="79" spans="1:17" s="15" customFormat="1" ht="15.6" customHeight="1" x14ac:dyDescent="0.25">
      <c r="A79" s="143" t="s">
        <v>110</v>
      </c>
      <c r="B79" s="91">
        <v>9.3530000000000002E-2</v>
      </c>
      <c r="C79" s="91">
        <v>3.1309999999999998E-2</v>
      </c>
      <c r="D79" s="92">
        <v>2.9870000000000001</v>
      </c>
      <c r="E79" s="92">
        <v>6.7930000000000004E-3</v>
      </c>
      <c r="F79" s="15" t="s">
        <v>58</v>
      </c>
      <c r="G79" s="72" t="s">
        <v>59</v>
      </c>
      <c r="H79" s="57"/>
      <c r="I79" s="191"/>
      <c r="J79" s="2"/>
      <c r="K79" s="2"/>
      <c r="L79" s="200" t="s">
        <v>118</v>
      </c>
      <c r="M79" s="2"/>
      <c r="N79" s="2"/>
      <c r="O79" s="2"/>
    </row>
    <row r="80" spans="1:17" s="15" customFormat="1" ht="15.6" customHeight="1" x14ac:dyDescent="0.25">
      <c r="A80" s="77" t="s">
        <v>111</v>
      </c>
      <c r="B80" s="91">
        <v>1.0547599999999999</v>
      </c>
      <c r="C80" s="91">
        <v>0.18376000000000001</v>
      </c>
      <c r="D80" s="92">
        <v>5.74</v>
      </c>
      <c r="E80" s="92">
        <v>8.9700000000000005E-6</v>
      </c>
      <c r="F80" s="15" t="s">
        <v>58</v>
      </c>
      <c r="G80" s="72" t="s">
        <v>59</v>
      </c>
      <c r="H80" s="57"/>
      <c r="I80" s="192"/>
      <c r="J80" s="2"/>
      <c r="K80" s="2"/>
      <c r="L80" s="201" t="s">
        <v>119</v>
      </c>
      <c r="M80" s="2"/>
      <c r="N80" s="2"/>
      <c r="O80" s="2"/>
    </row>
    <row r="81" spans="1:16" s="15" customFormat="1" ht="15" customHeight="1" x14ac:dyDescent="0.25">
      <c r="A81" s="77" t="s">
        <v>112</v>
      </c>
      <c r="B81" s="91">
        <v>0.11816</v>
      </c>
      <c r="C81" s="91">
        <v>1.8749999999999999E-2</v>
      </c>
      <c r="D81" s="92">
        <v>6.3010000000000002</v>
      </c>
      <c r="E81" s="92">
        <v>2.43E-6</v>
      </c>
      <c r="F81" s="15" t="s">
        <v>58</v>
      </c>
      <c r="G81" s="72" t="s">
        <v>59</v>
      </c>
      <c r="H81" s="57"/>
      <c r="I81" s="193"/>
      <c r="J81" s="88"/>
      <c r="K81" s="88"/>
      <c r="L81" s="88"/>
      <c r="M81" s="89"/>
      <c r="N81" s="88"/>
    </row>
    <row r="82" spans="1:16" s="15" customFormat="1" ht="25.7" customHeight="1" x14ac:dyDescent="0.25">
      <c r="B82" s="83" t="s">
        <v>149</v>
      </c>
      <c r="I82" s="84"/>
      <c r="J82" s="57"/>
      <c r="K82" s="172"/>
      <c r="L82" s="88"/>
      <c r="M82" s="88"/>
      <c r="N82" s="88"/>
      <c r="O82" s="89"/>
      <c r="P82" s="88"/>
    </row>
    <row r="83" spans="1:16" s="15" customFormat="1" ht="15" customHeight="1" x14ac:dyDescent="0.25">
      <c r="B83" s="83"/>
      <c r="I83" s="84"/>
      <c r="J83" s="57"/>
      <c r="K83" s="88"/>
      <c r="L83" s="88"/>
      <c r="M83" s="88"/>
      <c r="N83" s="88"/>
      <c r="O83" s="89"/>
      <c r="P83" s="88"/>
    </row>
    <row r="84" spans="1:16" s="15" customFormat="1" ht="15" customHeight="1" x14ac:dyDescent="0.25">
      <c r="A84" s="15" t="s">
        <v>67</v>
      </c>
      <c r="B84" s="83"/>
      <c r="I84" s="84"/>
      <c r="J84" s="57"/>
      <c r="K84" s="88"/>
      <c r="L84" s="88"/>
      <c r="M84" s="88"/>
      <c r="N84" s="88"/>
      <c r="O84" s="89"/>
      <c r="P84" s="88"/>
    </row>
    <row r="85" spans="1:16" s="15" customFormat="1" ht="15" customHeight="1" x14ac:dyDescent="0.25">
      <c r="B85" s="93" t="s">
        <v>51</v>
      </c>
      <c r="C85" s="94" t="s">
        <v>52</v>
      </c>
      <c r="F85" s="257" t="s">
        <v>68</v>
      </c>
      <c r="G85" s="258"/>
      <c r="I85" s="84"/>
      <c r="J85" s="57"/>
      <c r="K85" s="85"/>
      <c r="L85" s="85"/>
      <c r="M85" s="85"/>
      <c r="N85" s="85"/>
      <c r="O85" s="86"/>
      <c r="P85" s="85"/>
    </row>
    <row r="86" spans="1:16" s="15" customFormat="1" ht="15" customHeight="1" x14ac:dyDescent="0.25">
      <c r="B86" s="95" t="s">
        <v>54</v>
      </c>
      <c r="C86" s="96" t="s">
        <v>55</v>
      </c>
      <c r="D86" s="25" t="s">
        <v>82</v>
      </c>
      <c r="E86" s="97">
        <f>_xlfn.T.INV.2T(0.05,22)</f>
        <v>2.0738730679040258</v>
      </c>
      <c r="F86" s="98" t="s">
        <v>69</v>
      </c>
      <c r="G86" s="98" t="s">
        <v>70</v>
      </c>
      <c r="H86" s="16" t="s">
        <v>151</v>
      </c>
      <c r="I86" s="99"/>
      <c r="J86" s="57"/>
      <c r="K86" s="85"/>
      <c r="L86" s="85"/>
      <c r="M86" s="85"/>
      <c r="N86" s="85"/>
      <c r="O86" s="86"/>
      <c r="P86" s="85"/>
    </row>
    <row r="87" spans="1:16" s="15" customFormat="1" ht="15" customHeight="1" x14ac:dyDescent="0.25">
      <c r="A87" s="90" t="s">
        <v>66</v>
      </c>
      <c r="B87" s="91">
        <v>7.9686500000000002</v>
      </c>
      <c r="C87" s="91">
        <v>1.0865389999999999</v>
      </c>
      <c r="F87" s="102">
        <f>B87-C87*$E$86</f>
        <v>5.715306030672628</v>
      </c>
      <c r="G87" s="102">
        <f>B87+C87*$E$86</f>
        <v>10.221993969327372</v>
      </c>
      <c r="H87" s="12">
        <v>7.3170000000000002</v>
      </c>
      <c r="I87" s="84"/>
      <c r="J87" s="57"/>
      <c r="K87" s="85"/>
      <c r="L87" s="85"/>
      <c r="M87" s="85"/>
      <c r="N87" s="85"/>
      <c r="O87" s="86"/>
      <c r="P87" s="85"/>
    </row>
    <row r="88" spans="1:16" s="15" customFormat="1" ht="15" customHeight="1" x14ac:dyDescent="0.35">
      <c r="A88" s="143" t="s">
        <v>110</v>
      </c>
      <c r="B88" s="91">
        <v>9.3530000000000002E-2</v>
      </c>
      <c r="C88" s="91">
        <v>3.1309999999999998E-2</v>
      </c>
      <c r="D88" s="176" t="s">
        <v>83</v>
      </c>
      <c r="E88" s="180">
        <v>22</v>
      </c>
      <c r="F88" s="102">
        <f t="shared" ref="F88:F90" si="1">B88-C88*$E$86</f>
        <v>2.8597034243924957E-2</v>
      </c>
      <c r="G88" s="102">
        <f t="shared" ref="G88:G90" si="2">B88+C88*$E$86</f>
        <v>0.15846296575607505</v>
      </c>
      <c r="H88" s="12">
        <v>8.2000000000000003E-2</v>
      </c>
      <c r="I88" s="84"/>
      <c r="J88" s="57"/>
      <c r="K88" s="85"/>
      <c r="L88" s="85"/>
      <c r="M88" s="85"/>
      <c r="N88" s="85"/>
      <c r="O88" s="86"/>
      <c r="P88" s="85"/>
    </row>
    <row r="89" spans="1:16" s="15" customFormat="1" ht="15" customHeight="1" x14ac:dyDescent="0.25">
      <c r="A89" s="77" t="s">
        <v>111</v>
      </c>
      <c r="B89" s="91">
        <v>1.0547599999999999</v>
      </c>
      <c r="C89" s="91">
        <v>0.18376000000000001</v>
      </c>
      <c r="F89" s="102">
        <f t="shared" si="1"/>
        <v>0.6736650850419561</v>
      </c>
      <c r="G89" s="102">
        <f t="shared" si="2"/>
        <v>1.4358549149580437</v>
      </c>
      <c r="H89" s="12">
        <v>0.85499999999999998</v>
      </c>
      <c r="I89" s="84"/>
      <c r="J89" s="57"/>
      <c r="K89" s="85"/>
      <c r="L89" s="85"/>
      <c r="M89" s="85"/>
      <c r="N89" s="85"/>
      <c r="O89" s="86"/>
      <c r="P89" s="85"/>
    </row>
    <row r="90" spans="1:16" s="15" customFormat="1" ht="15" customHeight="1" x14ac:dyDescent="0.25">
      <c r="A90" s="77" t="s">
        <v>112</v>
      </c>
      <c r="B90" s="91">
        <v>0.11816</v>
      </c>
      <c r="C90" s="91">
        <v>1.8749999999999999E-2</v>
      </c>
      <c r="F90" s="102">
        <f t="shared" si="1"/>
        <v>7.9274879976799523E-2</v>
      </c>
      <c r="G90" s="102">
        <f t="shared" si="2"/>
        <v>0.15704512002320048</v>
      </c>
      <c r="H90" s="12">
        <v>0.113</v>
      </c>
      <c r="I90" s="84"/>
      <c r="J90" s="57"/>
      <c r="K90" s="100"/>
      <c r="L90" s="100"/>
      <c r="M90" s="100"/>
      <c r="N90" s="100"/>
      <c r="O90" s="101"/>
      <c r="P90" s="100"/>
    </row>
    <row r="91" spans="1:16" s="15" customFormat="1" ht="31.35" customHeight="1" x14ac:dyDescent="0.25">
      <c r="B91" s="25"/>
      <c r="I91" s="84"/>
      <c r="J91" s="57"/>
      <c r="K91" s="100"/>
      <c r="L91" s="100"/>
      <c r="M91" s="100"/>
      <c r="N91" s="100"/>
      <c r="O91" s="101"/>
      <c r="P91" s="100"/>
    </row>
    <row r="92" spans="1:16" s="15" customFormat="1" ht="15" customHeight="1" x14ac:dyDescent="0.25">
      <c r="B92" s="194" t="s">
        <v>150</v>
      </c>
      <c r="C92" s="173"/>
      <c r="D92" s="173"/>
      <c r="E92" s="173"/>
      <c r="F92" s="173"/>
      <c r="G92" s="173"/>
      <c r="H92" s="173"/>
      <c r="I92" s="99"/>
      <c r="J92" s="57"/>
      <c r="K92" s="100"/>
      <c r="L92" s="100"/>
      <c r="M92" s="100"/>
      <c r="N92" s="100"/>
      <c r="O92" s="101"/>
      <c r="P92" s="100"/>
    </row>
    <row r="93" spans="1:16" s="15" customFormat="1" ht="15" customHeight="1" x14ac:dyDescent="0.25">
      <c r="B93" s="25"/>
      <c r="I93" s="99"/>
      <c r="J93" s="57"/>
      <c r="K93" s="100"/>
      <c r="L93" s="100"/>
      <c r="M93" s="100"/>
      <c r="N93" s="100"/>
      <c r="O93" s="101"/>
      <c r="P93" s="100"/>
    </row>
    <row r="94" spans="1:16" s="15" customFormat="1" ht="15" customHeight="1" x14ac:dyDescent="0.25">
      <c r="B94" s="265" t="s">
        <v>152</v>
      </c>
      <c r="C94" s="266"/>
      <c r="D94" s="266"/>
      <c r="E94" s="266"/>
      <c r="F94" s="266"/>
      <c r="G94" s="266"/>
      <c r="H94" s="267"/>
      <c r="I94" s="84"/>
      <c r="J94" s="57"/>
      <c r="K94" s="100"/>
      <c r="L94" s="100"/>
      <c r="M94" s="100"/>
      <c r="N94" s="100"/>
      <c r="O94" s="101"/>
      <c r="P94" s="100"/>
    </row>
    <row r="95" spans="1:16" s="15" customFormat="1" ht="15" customHeight="1" x14ac:dyDescent="0.25">
      <c r="B95" s="268"/>
      <c r="C95" s="269"/>
      <c r="D95" s="269"/>
      <c r="E95" s="269"/>
      <c r="F95" s="269"/>
      <c r="G95" s="269"/>
      <c r="H95" s="270"/>
      <c r="I95" s="84"/>
      <c r="J95" s="57"/>
      <c r="K95" s="100"/>
      <c r="L95" s="100"/>
      <c r="M95" s="100"/>
      <c r="N95" s="100"/>
      <c r="O95" s="101"/>
      <c r="P95" s="100"/>
    </row>
    <row r="96" spans="1:16" s="15" customFormat="1" ht="15" customHeight="1" x14ac:dyDescent="0.25">
      <c r="B96" s="271"/>
      <c r="C96" s="272"/>
      <c r="D96" s="272"/>
      <c r="E96" s="272"/>
      <c r="F96" s="272"/>
      <c r="G96" s="272"/>
      <c r="H96" s="273"/>
      <c r="I96" s="84"/>
      <c r="J96" s="57"/>
      <c r="K96" s="100"/>
      <c r="L96" s="100"/>
      <c r="M96" s="100"/>
      <c r="N96" s="100"/>
      <c r="O96" s="101"/>
      <c r="P96" s="100"/>
    </row>
    <row r="97" spans="1:19" s="15" customFormat="1" ht="15" customHeight="1" x14ac:dyDescent="0.25">
      <c r="B97" s="25"/>
      <c r="I97" s="84"/>
      <c r="J97" s="57"/>
      <c r="K97" s="100"/>
      <c r="L97" s="100"/>
      <c r="M97" s="100"/>
      <c r="N97" s="100"/>
      <c r="O97" s="101"/>
      <c r="P97" s="100"/>
    </row>
    <row r="98" spans="1:19" s="15" customFormat="1" ht="15" customHeight="1" x14ac:dyDescent="0.25">
      <c r="A98" s="103"/>
      <c r="B98" s="103"/>
      <c r="C98" s="103"/>
      <c r="D98" s="103"/>
      <c r="E98" s="103"/>
      <c r="F98" s="103"/>
      <c r="G98" s="103"/>
      <c r="H98" s="103"/>
      <c r="I98" s="103"/>
      <c r="J98" s="57"/>
      <c r="K98" s="100"/>
      <c r="L98" s="100"/>
      <c r="M98" s="100"/>
      <c r="N98" s="100"/>
      <c r="O98" s="101"/>
      <c r="P98" s="100"/>
    </row>
    <row r="99" spans="1:19" s="15" customFormat="1" ht="15" customHeight="1" x14ac:dyDescent="0.25">
      <c r="A99" s="104"/>
      <c r="B99" s="14"/>
      <c r="C99" s="14"/>
      <c r="D99" s="14"/>
      <c r="E99" s="105"/>
      <c r="F99" s="105"/>
      <c r="G99" s="105"/>
      <c r="H99" s="106"/>
      <c r="I99" s="106"/>
      <c r="J99" s="57"/>
      <c r="K99" s="100"/>
      <c r="L99" s="100"/>
      <c r="M99" s="100"/>
      <c r="N99" s="100"/>
      <c r="O99" s="101"/>
      <c r="P99" s="100"/>
    </row>
    <row r="100" spans="1:19" s="15" customFormat="1" ht="15" customHeight="1" x14ac:dyDescent="0.25">
      <c r="A100" s="14"/>
      <c r="B100" s="108"/>
      <c r="C100" s="109"/>
      <c r="D100" s="109"/>
      <c r="E100" s="109"/>
      <c r="F100" s="109"/>
      <c r="G100" s="109"/>
      <c r="H100" s="106"/>
      <c r="I100" s="106"/>
      <c r="J100" s="57"/>
      <c r="K100" s="100"/>
      <c r="L100" s="100"/>
      <c r="M100" s="100"/>
      <c r="N100" s="100"/>
      <c r="O100" s="101"/>
      <c r="P100" s="100"/>
    </row>
    <row r="101" spans="1:19" s="15" customFormat="1" ht="15" customHeight="1" x14ac:dyDescent="0.25">
      <c r="A101" s="14"/>
      <c r="B101" s="109"/>
      <c r="C101" s="108"/>
      <c r="D101" s="109"/>
      <c r="E101" s="108"/>
      <c r="F101" s="109"/>
      <c r="G101" s="108"/>
      <c r="H101" s="106"/>
      <c r="I101" s="106"/>
      <c r="J101" s="103"/>
      <c r="K101" s="100"/>
      <c r="L101" s="100"/>
      <c r="M101" s="100"/>
      <c r="N101" s="100"/>
      <c r="O101" s="101"/>
      <c r="P101" s="100"/>
    </row>
    <row r="102" spans="1:19" s="15" customFormat="1" ht="15" customHeight="1" x14ac:dyDescent="0.25">
      <c r="A102" s="14"/>
      <c r="B102" s="109"/>
      <c r="C102" s="109"/>
      <c r="D102" s="108"/>
      <c r="E102" s="109"/>
      <c r="F102" s="109"/>
      <c r="G102" s="109"/>
      <c r="H102" s="106"/>
      <c r="I102" s="106"/>
      <c r="J102" s="107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1:19" s="103" customFormat="1" ht="15.75" x14ac:dyDescent="0.25">
      <c r="A103" s="14"/>
      <c r="B103" s="109"/>
      <c r="C103" s="108"/>
      <c r="D103" s="109"/>
      <c r="E103" s="108"/>
      <c r="F103" s="109"/>
      <c r="G103" s="109"/>
      <c r="H103" s="106"/>
      <c r="I103" s="106"/>
      <c r="J103" s="107"/>
      <c r="K103" s="107"/>
    </row>
    <row r="104" spans="1:19" s="103" customFormat="1" ht="15.75" x14ac:dyDescent="0.25">
      <c r="A104" s="14"/>
      <c r="B104" s="109"/>
      <c r="C104" s="109"/>
      <c r="D104" s="109"/>
      <c r="E104" s="109"/>
      <c r="F104" s="108"/>
      <c r="G104" s="109"/>
      <c r="H104" s="106"/>
      <c r="I104" s="106"/>
      <c r="J104" s="107"/>
      <c r="K104" s="238"/>
      <c r="L104" s="239"/>
      <c r="M104" s="239"/>
      <c r="N104" s="239"/>
      <c r="O104" s="239"/>
      <c r="P104" s="239"/>
    </row>
    <row r="105" spans="1:19" s="103" customFormat="1" ht="15.75" x14ac:dyDescent="0.25">
      <c r="A105" s="105"/>
      <c r="B105" s="109"/>
      <c r="C105" s="108"/>
      <c r="D105" s="109"/>
      <c r="E105" s="109"/>
      <c r="F105" s="109"/>
      <c r="G105" s="108"/>
      <c r="J105" s="107"/>
      <c r="K105" s="110"/>
      <c r="L105" s="110"/>
      <c r="M105" s="110"/>
      <c r="N105" s="110"/>
      <c r="O105" s="110"/>
      <c r="P105" s="110"/>
    </row>
    <row r="106" spans="1:19" s="103" customFormat="1" ht="15.75" x14ac:dyDescent="0.25">
      <c r="A106" s="104"/>
      <c r="B106" s="60"/>
      <c r="C106" s="60"/>
      <c r="D106" s="60"/>
      <c r="E106" s="60"/>
      <c r="F106" s="60"/>
      <c r="J106" s="107"/>
      <c r="K106" s="85"/>
      <c r="L106" s="85"/>
      <c r="M106" s="85"/>
      <c r="N106" s="85"/>
      <c r="O106" s="86"/>
      <c r="P106" s="85"/>
    </row>
    <row r="107" spans="1:19" s="103" customFormat="1" ht="15.75" x14ac:dyDescent="0.25">
      <c r="J107" s="107"/>
      <c r="K107" s="85"/>
      <c r="L107" s="85"/>
      <c r="M107" s="85"/>
      <c r="N107" s="85"/>
      <c r="O107" s="86"/>
      <c r="P107" s="85"/>
    </row>
    <row r="108" spans="1:19" s="103" customFormat="1" ht="15.75" x14ac:dyDescent="0.25">
      <c r="K108" s="85"/>
      <c r="L108" s="85"/>
      <c r="M108" s="85"/>
      <c r="N108" s="85"/>
      <c r="O108" s="86"/>
      <c r="P108" s="85"/>
    </row>
    <row r="109" spans="1:19" s="103" customFormat="1" ht="15.75" x14ac:dyDescent="0.25">
      <c r="K109" s="111"/>
      <c r="L109" s="111"/>
      <c r="M109" s="111"/>
      <c r="N109" s="111"/>
      <c r="O109" s="112"/>
      <c r="P109" s="111"/>
      <c r="Q109" s="109"/>
    </row>
    <row r="110" spans="1:19" s="103" customFormat="1" ht="15.75" x14ac:dyDescent="0.25">
      <c r="I110" s="104"/>
      <c r="K110" s="85"/>
      <c r="L110" s="85"/>
      <c r="M110" s="85"/>
      <c r="N110" s="85"/>
      <c r="O110" s="86"/>
      <c r="P110" s="85"/>
      <c r="Q110" s="109"/>
    </row>
    <row r="111" spans="1:19" s="103" customFormat="1" ht="15.75" x14ac:dyDescent="0.25">
      <c r="I111" s="105"/>
      <c r="K111" s="111"/>
      <c r="L111" s="111"/>
      <c r="M111" s="111"/>
      <c r="N111" s="111"/>
      <c r="O111" s="112"/>
      <c r="P111" s="111"/>
    </row>
    <row r="112" spans="1:19" s="103" customFormat="1" ht="15.75" x14ac:dyDescent="0.25">
      <c r="I112" s="105"/>
    </row>
    <row r="113" spans="9:13" s="103" customFormat="1" ht="15.75" x14ac:dyDescent="0.25">
      <c r="I113" s="105"/>
      <c r="J113" s="60"/>
    </row>
    <row r="114" spans="9:13" s="103" customFormat="1" ht="15.75" x14ac:dyDescent="0.25">
      <c r="I114" s="105"/>
      <c r="J114" s="104"/>
      <c r="K114" s="60"/>
      <c r="L114" s="60"/>
      <c r="M114" s="60"/>
    </row>
    <row r="115" spans="9:13" s="103" customFormat="1" ht="15.75" x14ac:dyDescent="0.25">
      <c r="I115" s="105"/>
      <c r="J115" s="107"/>
      <c r="K115" s="107"/>
      <c r="L115" s="113"/>
      <c r="M115" s="107"/>
    </row>
    <row r="116" spans="9:13" s="103" customFormat="1" ht="15.75" x14ac:dyDescent="0.25">
      <c r="J116" s="107"/>
      <c r="K116" s="107"/>
      <c r="L116" s="113"/>
      <c r="M116" s="107"/>
    </row>
    <row r="117" spans="9:13" s="103" customFormat="1" ht="15.75" x14ac:dyDescent="0.25">
      <c r="J117" s="107"/>
      <c r="K117" s="107"/>
      <c r="L117" s="113"/>
      <c r="M117" s="107"/>
    </row>
    <row r="118" spans="9:13" s="103" customFormat="1" ht="15.75" x14ac:dyDescent="0.25">
      <c r="J118" s="107"/>
      <c r="K118" s="107"/>
      <c r="L118" s="113"/>
      <c r="M118" s="107"/>
    </row>
    <row r="119" spans="9:13" s="103" customFormat="1" ht="15.75" x14ac:dyDescent="0.25">
      <c r="K119" s="107"/>
      <c r="L119" s="113"/>
      <c r="M119" s="107"/>
    </row>
    <row r="120" spans="9:13" s="103" customFormat="1" ht="15.75" x14ac:dyDescent="0.25"/>
    <row r="121" spans="9:13" s="103" customFormat="1" ht="15.75" x14ac:dyDescent="0.25">
      <c r="J121" s="104"/>
    </row>
    <row r="122" spans="9:13" s="103" customFormat="1" ht="15.75" x14ac:dyDescent="0.25">
      <c r="J122" s="107"/>
      <c r="K122" s="107"/>
      <c r="L122" s="113"/>
      <c r="M122" s="107"/>
    </row>
    <row r="123" spans="9:13" s="103" customFormat="1" ht="15.75" x14ac:dyDescent="0.25">
      <c r="K123" s="107"/>
      <c r="L123" s="113"/>
      <c r="M123" s="107"/>
    </row>
    <row r="124" spans="9:13" s="103" customFormat="1" ht="15.75" x14ac:dyDescent="0.25"/>
    <row r="125" spans="9:13" s="103" customFormat="1" ht="15.75" x14ac:dyDescent="0.25"/>
    <row r="126" spans="9:13" s="103" customFormat="1" ht="15.75" x14ac:dyDescent="0.25"/>
    <row r="127" spans="9:13" s="103" customFormat="1" ht="15.75" x14ac:dyDescent="0.25"/>
    <row r="128" spans="9:13" s="103" customFormat="1" ht="15.75" x14ac:dyDescent="0.25"/>
    <row r="129" spans="1:19" s="103" customFormat="1" ht="15.75" x14ac:dyDescent="0.25">
      <c r="A129" s="114"/>
      <c r="B129" s="104"/>
      <c r="C129" s="114"/>
      <c r="D129" s="114"/>
      <c r="E129" s="114"/>
      <c r="F129" s="104"/>
      <c r="G129" s="104"/>
      <c r="H129" s="114"/>
      <c r="I129" s="104"/>
    </row>
    <row r="130" spans="1:19" s="103" customFormat="1" ht="15.75" x14ac:dyDescent="0.25"/>
    <row r="131" spans="1:19" s="103" customFormat="1" ht="15.75" x14ac:dyDescent="0.25"/>
    <row r="132" spans="1:19" s="103" customFormat="1" ht="15.75" x14ac:dyDescent="0.25">
      <c r="J132" s="104"/>
    </row>
    <row r="133" spans="1:19" s="103" customFormat="1" ht="15.75" x14ac:dyDescent="0.25">
      <c r="K133" s="104"/>
      <c r="L133" s="104"/>
      <c r="M133" s="104"/>
      <c r="N133" s="104"/>
      <c r="O133" s="104"/>
      <c r="P133" s="104"/>
      <c r="Q133" s="104"/>
      <c r="R133" s="104"/>
      <c r="S133" s="104"/>
    </row>
    <row r="134" spans="1:19" s="104" customFormat="1" ht="15.75" x14ac:dyDescent="0.25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</row>
    <row r="135" spans="1:19" s="103" customFormat="1" ht="15.75" x14ac:dyDescent="0.25"/>
    <row r="136" spans="1:19" s="103" customFormat="1" ht="15.75" x14ac:dyDescent="0.25"/>
    <row r="137" spans="1:19" s="103" customFormat="1" ht="15.75" x14ac:dyDescent="0.25"/>
    <row r="138" spans="1:19" s="103" customFormat="1" ht="15.75" x14ac:dyDescent="0.25"/>
    <row r="139" spans="1:19" s="103" customFormat="1" ht="15.75" x14ac:dyDescent="0.25"/>
    <row r="140" spans="1:19" s="103" customFormat="1" ht="15.75" x14ac:dyDescent="0.25"/>
    <row r="141" spans="1:19" s="103" customFormat="1" ht="15.75" x14ac:dyDescent="0.25"/>
    <row r="142" spans="1:19" s="103" customFormat="1" ht="15.75" x14ac:dyDescent="0.25"/>
    <row r="143" spans="1:19" s="103" customFormat="1" ht="15.75" x14ac:dyDescent="0.25"/>
    <row r="144" spans="1:19" s="103" customFormat="1" ht="15.75" x14ac:dyDescent="0.25"/>
    <row r="145" s="103" customFormat="1" ht="15.75" x14ac:dyDescent="0.25"/>
    <row r="146" s="103" customFormat="1" ht="15.75" x14ac:dyDescent="0.25"/>
    <row r="147" s="103" customFormat="1" ht="15.75" x14ac:dyDescent="0.25"/>
    <row r="148" s="103" customFormat="1" ht="15.75" x14ac:dyDescent="0.25"/>
    <row r="149" s="103" customFormat="1" ht="15.75" x14ac:dyDescent="0.25"/>
    <row r="150" s="103" customFormat="1" ht="15.75" x14ac:dyDescent="0.25"/>
    <row r="151" s="103" customFormat="1" ht="15.75" x14ac:dyDescent="0.25"/>
    <row r="152" s="103" customFormat="1" ht="15.75" x14ac:dyDescent="0.25"/>
    <row r="153" s="103" customFormat="1" ht="15.75" x14ac:dyDescent="0.25"/>
    <row r="154" s="103" customFormat="1" ht="15.75" x14ac:dyDescent="0.25"/>
    <row r="155" s="103" customFormat="1" ht="15.75" x14ac:dyDescent="0.25"/>
    <row r="156" s="103" customFormat="1" ht="15.75" x14ac:dyDescent="0.25"/>
    <row r="157" s="103" customFormat="1" ht="15.75" x14ac:dyDescent="0.25"/>
    <row r="158" s="103" customFormat="1" ht="15.75" x14ac:dyDescent="0.25"/>
    <row r="159" s="103" customFormat="1" ht="15.75" x14ac:dyDescent="0.25"/>
    <row r="160" s="103" customFormat="1" ht="15.75" x14ac:dyDescent="0.25"/>
    <row r="161" spans="1:16" s="103" customFormat="1" ht="15.75" x14ac:dyDescent="0.25">
      <c r="B161" s="114"/>
    </row>
    <row r="162" spans="1:16" s="103" customFormat="1" ht="15.75" x14ac:dyDescent="0.25">
      <c r="C162" s="114"/>
    </row>
    <row r="163" spans="1:16" s="103" customFormat="1" ht="15.75" x14ac:dyDescent="0.25">
      <c r="A163" s="104"/>
      <c r="B163" s="120"/>
      <c r="C163" s="120"/>
      <c r="D163" s="120"/>
      <c r="E163" s="120"/>
      <c r="F163" s="120"/>
      <c r="G163" s="120"/>
      <c r="J163" s="115"/>
    </row>
    <row r="164" spans="1:16" s="103" customFormat="1" ht="15.75" x14ac:dyDescent="0.25">
      <c r="A164" s="105"/>
      <c r="B164" s="107"/>
      <c r="C164" s="107"/>
      <c r="D164" s="121"/>
      <c r="E164" s="121"/>
      <c r="F164" s="121"/>
      <c r="G164" s="122"/>
      <c r="J164" s="117"/>
      <c r="K164" s="116"/>
      <c r="L164" s="116"/>
      <c r="M164" s="116"/>
      <c r="N164" s="116"/>
    </row>
    <row r="165" spans="1:16" s="103" customFormat="1" ht="15.75" x14ac:dyDescent="0.25">
      <c r="A165" s="105"/>
      <c r="B165" s="121"/>
      <c r="C165" s="121"/>
      <c r="D165" s="121"/>
      <c r="E165" s="121"/>
      <c r="F165" s="121"/>
      <c r="G165" s="122"/>
      <c r="J165" s="117"/>
      <c r="K165" s="118"/>
      <c r="L165" s="118"/>
      <c r="M165" s="118"/>
      <c r="N165" s="119"/>
    </row>
    <row r="166" spans="1:16" s="103" customFormat="1" ht="15.75" x14ac:dyDescent="0.25">
      <c r="A166" s="105"/>
      <c r="B166" s="121"/>
      <c r="C166" s="121"/>
      <c r="D166" s="121"/>
      <c r="E166" s="121"/>
      <c r="F166" s="121"/>
      <c r="G166" s="122"/>
      <c r="J166" s="117"/>
      <c r="K166" s="118"/>
      <c r="L166" s="118"/>
      <c r="M166" s="118"/>
      <c r="N166" s="119"/>
    </row>
    <row r="167" spans="1:16" s="103" customFormat="1" ht="15.75" x14ac:dyDescent="0.25">
      <c r="A167" s="105"/>
      <c r="B167" s="121"/>
      <c r="C167" s="121"/>
      <c r="D167" s="121"/>
      <c r="E167" s="121"/>
      <c r="F167" s="121"/>
      <c r="G167" s="122"/>
      <c r="J167" s="117"/>
      <c r="K167" s="118"/>
      <c r="L167" s="118"/>
      <c r="M167" s="118"/>
      <c r="N167" s="119"/>
      <c r="O167" s="60"/>
      <c r="P167" s="60"/>
    </row>
    <row r="168" spans="1:16" s="103" customFormat="1" ht="15.75" x14ac:dyDescent="0.25">
      <c r="C168" s="24"/>
      <c r="K168" s="118"/>
      <c r="L168" s="118"/>
      <c r="M168" s="118"/>
      <c r="N168" s="119"/>
      <c r="O168" s="113"/>
      <c r="P168" s="107"/>
    </row>
    <row r="169" spans="1:16" s="103" customFormat="1" ht="15.75" x14ac:dyDescent="0.25">
      <c r="C169" s="24"/>
      <c r="K169" s="107"/>
      <c r="L169" s="107"/>
      <c r="M169" s="107"/>
      <c r="N169" s="107"/>
      <c r="O169" s="113"/>
      <c r="P169" s="107"/>
    </row>
    <row r="170" spans="1:16" s="103" customFormat="1" ht="15.75" x14ac:dyDescent="0.25">
      <c r="D170" s="114"/>
      <c r="K170" s="107"/>
      <c r="L170" s="107"/>
      <c r="M170" s="107"/>
      <c r="N170" s="107"/>
      <c r="O170" s="113"/>
      <c r="P170" s="107"/>
    </row>
    <row r="171" spans="1:16" s="103" customFormat="1" ht="15.75" x14ac:dyDescent="0.25">
      <c r="A171" s="123"/>
      <c r="B171" s="120"/>
      <c r="C171" s="120"/>
      <c r="D171" s="120"/>
      <c r="E171" s="120"/>
      <c r="F171" s="120"/>
      <c r="G171" s="120"/>
      <c r="H171" s="120"/>
      <c r="K171" s="107"/>
      <c r="L171" s="107"/>
      <c r="M171" s="107"/>
      <c r="N171" s="107"/>
      <c r="O171" s="113"/>
      <c r="P171" s="107"/>
    </row>
    <row r="172" spans="1:16" s="103" customFormat="1" ht="15.75" x14ac:dyDescent="0.25">
      <c r="A172" s="124"/>
      <c r="B172" s="125"/>
      <c r="C172" s="126"/>
      <c r="D172" s="127"/>
      <c r="E172" s="126"/>
      <c r="F172" s="109"/>
      <c r="G172" s="126"/>
      <c r="H172" s="125"/>
    </row>
    <row r="173" spans="1:16" s="103" customFormat="1" ht="15.75" x14ac:dyDescent="0.25">
      <c r="A173" s="124"/>
      <c r="B173" s="125"/>
      <c r="C173" s="126"/>
      <c r="D173" s="126"/>
      <c r="E173" s="126"/>
      <c r="F173" s="109"/>
      <c r="G173" s="126"/>
      <c r="H173" s="125"/>
    </row>
    <row r="174" spans="1:16" s="103" customFormat="1" ht="15.75" x14ac:dyDescent="0.25">
      <c r="A174" s="124"/>
      <c r="B174" s="130"/>
      <c r="C174" s="131"/>
      <c r="D174" s="131"/>
      <c r="E174" s="131"/>
      <c r="F174" s="132"/>
      <c r="G174" s="131"/>
      <c r="H174" s="125"/>
    </row>
    <row r="175" spans="1:16" s="103" customFormat="1" ht="15.75" x14ac:dyDescent="0.25">
      <c r="I175" s="60"/>
      <c r="K175" s="60"/>
      <c r="L175" s="60"/>
      <c r="M175" s="60"/>
      <c r="N175" s="60"/>
      <c r="O175" s="60"/>
      <c r="P175" s="60"/>
    </row>
    <row r="176" spans="1:16" s="103" customFormat="1" ht="15.75" x14ac:dyDescent="0.25">
      <c r="A176" s="104"/>
      <c r="B176" s="60"/>
      <c r="C176" s="60"/>
      <c r="D176" s="60"/>
      <c r="E176" s="60"/>
      <c r="F176" s="60"/>
      <c r="G176" s="129"/>
      <c r="H176" s="107"/>
      <c r="I176" s="128"/>
      <c r="K176" s="128"/>
      <c r="L176" s="107"/>
      <c r="M176" s="107"/>
      <c r="N176" s="107"/>
      <c r="O176" s="129"/>
      <c r="P176" s="107"/>
    </row>
    <row r="177" spans="1:19" s="103" customFormat="1" ht="15.75" x14ac:dyDescent="0.25">
      <c r="A177" s="105"/>
      <c r="B177" s="104"/>
      <c r="C177" s="104"/>
      <c r="D177" s="107"/>
      <c r="E177" s="107"/>
      <c r="F177" s="113"/>
      <c r="G177" s="129"/>
      <c r="H177" s="107"/>
      <c r="I177" s="128"/>
      <c r="J177" s="107"/>
      <c r="K177" s="128"/>
      <c r="L177" s="107"/>
      <c r="M177" s="107"/>
      <c r="N177" s="107"/>
      <c r="O177" s="129"/>
      <c r="P177" s="107"/>
    </row>
    <row r="178" spans="1:19" s="103" customFormat="1" ht="15.75" x14ac:dyDescent="0.25">
      <c r="A178" s="105"/>
      <c r="B178" s="107"/>
      <c r="C178" s="107"/>
      <c r="D178" s="107"/>
      <c r="E178" s="107"/>
      <c r="F178" s="113"/>
      <c r="J178" s="107"/>
      <c r="K178" s="128"/>
      <c r="L178" s="107"/>
      <c r="M178" s="107"/>
      <c r="N178" s="107"/>
      <c r="O178" s="129"/>
      <c r="P178" s="107"/>
    </row>
    <row r="179" spans="1:19" s="103" customFormat="1" ht="15.75" x14ac:dyDescent="0.25">
      <c r="K179" s="107"/>
      <c r="L179" s="113"/>
      <c r="M179" s="107"/>
    </row>
    <row r="180" spans="1:19" s="103" customFormat="1" ht="15.75" x14ac:dyDescent="0.25">
      <c r="A180" s="104"/>
      <c r="B180" s="104"/>
      <c r="C180" s="107"/>
      <c r="D180" s="107"/>
      <c r="E180" s="113"/>
      <c r="F180" s="107"/>
    </row>
    <row r="181" spans="1:19" s="103" customFormat="1" ht="15.75" x14ac:dyDescent="0.25">
      <c r="A181" s="107"/>
      <c r="B181" s="107"/>
      <c r="C181" s="107"/>
      <c r="D181" s="107"/>
      <c r="E181" s="113"/>
      <c r="F181" s="107"/>
    </row>
    <row r="182" spans="1:19" s="103" customFormat="1" ht="15.75" x14ac:dyDescent="0.25">
      <c r="A182" s="45"/>
      <c r="B182" s="45"/>
      <c r="C182" s="45"/>
      <c r="D182" s="45"/>
      <c r="E182" s="46"/>
      <c r="F182" s="45"/>
      <c r="G182" s="4"/>
      <c r="H182" s="4"/>
      <c r="I182" s="4"/>
    </row>
    <row r="183" spans="1:19" s="103" customFormat="1" ht="15.75" x14ac:dyDescent="0.25">
      <c r="A183" s="45"/>
      <c r="B183" s="45"/>
      <c r="C183" s="45"/>
      <c r="D183" s="45"/>
      <c r="E183" s="46"/>
      <c r="F183" s="45"/>
      <c r="G183" s="4"/>
      <c r="H183" s="4"/>
      <c r="I183" s="4"/>
    </row>
    <row r="184" spans="1:19" s="103" customFormat="1" ht="15.75" x14ac:dyDescent="0.25">
      <c r="A184" s="133"/>
      <c r="B184" s="133"/>
      <c r="C184" s="133"/>
      <c r="D184" s="133"/>
      <c r="E184" s="133"/>
      <c r="F184" s="133"/>
      <c r="G184" s="133"/>
      <c r="H184" s="133"/>
      <c r="I184" s="133"/>
    </row>
    <row r="185" spans="1:19" s="103" customFormat="1" ht="15.75" x14ac:dyDescent="0.25">
      <c r="A185" s="133"/>
      <c r="B185" s="133"/>
      <c r="C185" s="133"/>
      <c r="D185" s="133"/>
      <c r="E185" s="133"/>
      <c r="F185" s="133"/>
      <c r="G185" s="133"/>
      <c r="H185" s="133"/>
      <c r="I185" s="133"/>
      <c r="J185" s="4"/>
    </row>
    <row r="186" spans="1:19" s="103" customFormat="1" ht="15.75" x14ac:dyDescent="0.25">
      <c r="A186" s="133"/>
      <c r="B186" s="133"/>
      <c r="C186" s="133"/>
      <c r="D186" s="133"/>
      <c r="E186" s="133"/>
      <c r="F186" s="133"/>
      <c r="G186" s="133"/>
      <c r="H186" s="133"/>
      <c r="I186" s="133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s="4" customFormat="1" ht="15.75" x14ac:dyDescent="0.25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</row>
    <row r="188" spans="1:19" s="4" customFormat="1" ht="15.75" x14ac:dyDescent="0.25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</row>
  </sheetData>
  <mergeCells count="15">
    <mergeCell ref="K104:P104"/>
    <mergeCell ref="A8:B10"/>
    <mergeCell ref="C8:C9"/>
    <mergeCell ref="D8:D9"/>
    <mergeCell ref="E8:E9"/>
    <mergeCell ref="F8:F9"/>
    <mergeCell ref="G8:G9"/>
    <mergeCell ref="F11:F13"/>
    <mergeCell ref="E76:E77"/>
    <mergeCell ref="F85:G85"/>
    <mergeCell ref="B68:I69"/>
    <mergeCell ref="B94:H96"/>
    <mergeCell ref="G11:G13"/>
    <mergeCell ref="B43:I44"/>
    <mergeCell ref="B23:I2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A52" workbookViewId="0">
      <selection activeCell="B60" sqref="B60:W64"/>
    </sheetView>
  </sheetViews>
  <sheetFormatPr defaultColWidth="8.85546875" defaultRowHeight="15.75" x14ac:dyDescent="0.25"/>
  <cols>
    <col min="1" max="1" width="5.5703125" style="4" customWidth="1"/>
    <col min="2" max="8" width="8.85546875" style="4"/>
    <col min="9" max="9" width="2.5703125" style="4" customWidth="1"/>
    <col min="10" max="16" width="8.85546875" style="4"/>
    <col min="17" max="17" width="2.42578125" style="4" customWidth="1"/>
    <col min="18" max="16384" width="8.85546875" style="4"/>
  </cols>
  <sheetData>
    <row r="1" spans="1:24" x14ac:dyDescent="0.25">
      <c r="A1" s="3" t="s">
        <v>86</v>
      </c>
    </row>
    <row r="2" spans="1:24" s="5" customFormat="1" x14ac:dyDescent="0.25">
      <c r="A2" s="3" t="s">
        <v>87</v>
      </c>
      <c r="B2" s="3"/>
      <c r="C2" s="3"/>
      <c r="D2" s="3"/>
      <c r="E2" s="3"/>
      <c r="F2" s="3"/>
      <c r="G2" s="3"/>
      <c r="I2" s="3"/>
      <c r="J2" s="3" t="s">
        <v>88</v>
      </c>
    </row>
    <row r="4" spans="1:24" x14ac:dyDescent="0.25">
      <c r="A4" s="4">
        <v>1</v>
      </c>
      <c r="B4" s="4" t="s">
        <v>14</v>
      </c>
    </row>
    <row r="6" spans="1:24" x14ac:dyDescent="0.25">
      <c r="B6" s="207" t="s">
        <v>106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9"/>
    </row>
    <row r="7" spans="1:24" x14ac:dyDescent="0.25">
      <c r="B7" s="213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5"/>
    </row>
    <row r="10" spans="1:24" ht="16.350000000000001" customHeight="1" x14ac:dyDescent="0.25">
      <c r="A10" s="4">
        <v>2</v>
      </c>
      <c r="B10" s="29" t="s">
        <v>22</v>
      </c>
      <c r="I10" s="28"/>
      <c r="J10" s="30" t="s">
        <v>23</v>
      </c>
      <c r="K10" s="30"/>
      <c r="Q10" s="28"/>
      <c r="R10" s="30" t="s">
        <v>24</v>
      </c>
    </row>
    <row r="11" spans="1:24" x14ac:dyDescent="0.25">
      <c r="B11" s="4" t="s">
        <v>21</v>
      </c>
      <c r="I11" s="28"/>
      <c r="J11" s="4" t="s">
        <v>21</v>
      </c>
      <c r="Q11" s="28"/>
      <c r="R11" s="4" t="s">
        <v>21</v>
      </c>
    </row>
    <row r="12" spans="1:24" ht="15.6" x14ac:dyDescent="0.35">
      <c r="I12" s="28"/>
      <c r="Q12" s="28"/>
    </row>
    <row r="13" spans="1:24" ht="16.350000000000001" customHeight="1" x14ac:dyDescent="0.25">
      <c r="B13" s="277" t="s">
        <v>153</v>
      </c>
      <c r="C13" s="278"/>
      <c r="D13" s="278"/>
      <c r="E13" s="278"/>
      <c r="F13" s="278"/>
      <c r="G13" s="278"/>
      <c r="H13" s="279"/>
      <c r="I13" s="28"/>
      <c r="J13" s="216" t="s">
        <v>154</v>
      </c>
      <c r="K13" s="216"/>
      <c r="L13" s="216"/>
      <c r="M13" s="216"/>
      <c r="N13" s="216"/>
      <c r="O13" s="216"/>
      <c r="P13" s="216"/>
      <c r="Q13" s="28"/>
      <c r="R13" s="216" t="s">
        <v>149</v>
      </c>
      <c r="S13" s="216"/>
      <c r="T13" s="216"/>
      <c r="U13" s="216"/>
      <c r="V13" s="216"/>
      <c r="W13" s="216"/>
      <c r="X13" s="216"/>
    </row>
    <row r="14" spans="1:24" x14ac:dyDescent="0.25">
      <c r="B14" s="280"/>
      <c r="C14" s="281"/>
      <c r="D14" s="281"/>
      <c r="E14" s="281"/>
      <c r="F14" s="281"/>
      <c r="G14" s="281"/>
      <c r="H14" s="282"/>
      <c r="I14" s="28"/>
      <c r="J14" s="216"/>
      <c r="K14" s="216"/>
      <c r="L14" s="216"/>
      <c r="M14" s="216"/>
      <c r="N14" s="216"/>
      <c r="O14" s="216"/>
      <c r="P14" s="216"/>
      <c r="Q14" s="28"/>
      <c r="R14" s="216"/>
      <c r="S14" s="216"/>
      <c r="T14" s="216"/>
      <c r="U14" s="216"/>
      <c r="V14" s="216"/>
      <c r="W14" s="216"/>
      <c r="X14" s="216"/>
    </row>
    <row r="15" spans="1:24" x14ac:dyDescent="0.25">
      <c r="B15" s="283"/>
      <c r="C15" s="284"/>
      <c r="D15" s="284"/>
      <c r="E15" s="284"/>
      <c r="F15" s="284"/>
      <c r="G15" s="284"/>
      <c r="H15" s="285"/>
      <c r="I15" s="28"/>
      <c r="J15" s="216"/>
      <c r="K15" s="216"/>
      <c r="L15" s="216"/>
      <c r="M15" s="216"/>
      <c r="N15" s="216"/>
      <c r="O15" s="216"/>
      <c r="P15" s="216"/>
      <c r="Q15" s="28"/>
      <c r="R15" s="216"/>
      <c r="S15" s="216"/>
      <c r="T15" s="216"/>
      <c r="U15" s="216"/>
      <c r="V15" s="216"/>
      <c r="W15" s="216"/>
      <c r="X15" s="216"/>
    </row>
    <row r="16" spans="1:24" ht="15.6" x14ac:dyDescent="0.35">
      <c r="I16" s="28"/>
      <c r="Q16" s="28"/>
    </row>
    <row r="17" spans="1:24" ht="15.6" customHeight="1" x14ac:dyDescent="0.25">
      <c r="A17" s="4">
        <v>3</v>
      </c>
      <c r="B17" s="37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1:24" ht="15.6" x14ac:dyDescent="0.35">
      <c r="I18" s="28"/>
      <c r="Q18" s="28"/>
    </row>
    <row r="19" spans="1:24" x14ac:dyDescent="0.25">
      <c r="C19" s="216" t="s">
        <v>100</v>
      </c>
      <c r="D19" s="216"/>
      <c r="E19" s="27"/>
      <c r="I19" s="28"/>
      <c r="M19" s="216" t="s">
        <v>100</v>
      </c>
      <c r="N19" s="216"/>
      <c r="Q19" s="28"/>
      <c r="T19" s="216" t="s">
        <v>100</v>
      </c>
      <c r="U19" s="216"/>
    </row>
    <row r="20" spans="1:24" x14ac:dyDescent="0.25">
      <c r="I20" s="28"/>
      <c r="Q20" s="28"/>
    </row>
    <row r="21" spans="1:24" x14ac:dyDescent="0.25">
      <c r="B21" s="207" t="s">
        <v>155</v>
      </c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9"/>
    </row>
    <row r="22" spans="1:24" x14ac:dyDescent="0.25">
      <c r="B22" s="213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5"/>
    </row>
    <row r="24" spans="1:24" x14ac:dyDescent="0.25">
      <c r="A24" s="4">
        <v>4</v>
      </c>
      <c r="B24" s="4" t="s">
        <v>15</v>
      </c>
    </row>
    <row r="26" spans="1:24" x14ac:dyDescent="0.25">
      <c r="B26" s="207" t="s">
        <v>156</v>
      </c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9"/>
    </row>
    <row r="27" spans="1:24" x14ac:dyDescent="0.25">
      <c r="B27" s="213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5"/>
    </row>
    <row r="29" spans="1:24" ht="18.75" x14ac:dyDescent="0.25">
      <c r="B29" s="4" t="s">
        <v>84</v>
      </c>
      <c r="C29" s="216">
        <f>SQRT(C33)</f>
        <v>0.69992856778388468</v>
      </c>
      <c r="D29" s="216"/>
      <c r="E29" s="189" t="s">
        <v>85</v>
      </c>
      <c r="I29" s="28"/>
      <c r="L29" s="4" t="s">
        <v>84</v>
      </c>
      <c r="M29" s="216">
        <f>SQRT(M33)</f>
        <v>0.93685644578024863</v>
      </c>
      <c r="N29" s="216"/>
      <c r="Q29" s="28"/>
      <c r="S29" s="4" t="s">
        <v>84</v>
      </c>
      <c r="T29" s="216">
        <f>SQRT(T33)</f>
        <v>0.89838744425776573</v>
      </c>
      <c r="U29" s="216"/>
    </row>
    <row r="31" spans="1:24" ht="15.6" customHeight="1" x14ac:dyDescent="0.25">
      <c r="A31" s="4">
        <v>5</v>
      </c>
      <c r="B31" s="39" t="s">
        <v>16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24" x14ac:dyDescent="0.2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23" ht="18.75" x14ac:dyDescent="0.25">
      <c r="B33" s="4" t="s">
        <v>27</v>
      </c>
      <c r="C33" s="216">
        <v>0.4899</v>
      </c>
      <c r="D33" s="216"/>
      <c r="E33" s="27"/>
      <c r="I33" s="28"/>
      <c r="L33" s="4" t="s">
        <v>27</v>
      </c>
      <c r="M33" s="216">
        <v>0.87770000000000004</v>
      </c>
      <c r="N33" s="216"/>
      <c r="Q33" s="28"/>
      <c r="S33" s="4" t="s">
        <v>27</v>
      </c>
      <c r="T33" s="216">
        <v>0.80710000000000004</v>
      </c>
      <c r="U33" s="216"/>
    </row>
    <row r="34" spans="1:23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S34" s="38"/>
    </row>
    <row r="35" spans="1:23" ht="20.25" x14ac:dyDescent="0.35">
      <c r="B35" s="4" t="s">
        <v>28</v>
      </c>
      <c r="C35" s="216">
        <v>0.46870000000000001</v>
      </c>
      <c r="D35" s="216"/>
      <c r="E35" s="27"/>
      <c r="I35" s="28"/>
      <c r="L35" s="4" t="s">
        <v>28</v>
      </c>
      <c r="M35" s="216">
        <v>0.84709999999999996</v>
      </c>
      <c r="N35" s="216"/>
      <c r="Q35" s="28"/>
      <c r="S35" s="4" t="s">
        <v>28</v>
      </c>
      <c r="T35" s="216">
        <v>0.78080000000000005</v>
      </c>
      <c r="U35" s="216"/>
    </row>
    <row r="39" spans="1:23" x14ac:dyDescent="0.25">
      <c r="A39" s="4">
        <v>6</v>
      </c>
      <c r="B39" s="4" t="s">
        <v>29</v>
      </c>
    </row>
    <row r="41" spans="1:23" x14ac:dyDescent="0.25">
      <c r="B41" s="216" t="s">
        <v>157</v>
      </c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</row>
    <row r="42" spans="1:23" x14ac:dyDescent="0.25"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</row>
    <row r="43" spans="1:23" x14ac:dyDescent="0.25">
      <c r="B43" s="216"/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</row>
    <row r="45" spans="1:23" x14ac:dyDescent="0.25">
      <c r="A45" s="4">
        <v>7</v>
      </c>
      <c r="B45" s="4" t="s">
        <v>17</v>
      </c>
    </row>
    <row r="47" spans="1:23" x14ac:dyDescent="0.25">
      <c r="B47" s="216" t="s">
        <v>158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</row>
    <row r="48" spans="1:23" x14ac:dyDescent="0.25"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</row>
    <row r="50" spans="1:23" x14ac:dyDescent="0.25">
      <c r="C50" s="216">
        <v>19.055820000000001</v>
      </c>
      <c r="D50" s="216"/>
      <c r="E50" s="27"/>
      <c r="I50" s="28"/>
      <c r="M50" s="216">
        <v>7.3167499999999999</v>
      </c>
      <c r="N50" s="216"/>
      <c r="Q50" s="28"/>
      <c r="T50" s="216">
        <v>7.9686500000000002</v>
      </c>
      <c r="U50" s="216"/>
    </row>
    <row r="52" spans="1:23" x14ac:dyDescent="0.25">
      <c r="A52" s="4">
        <v>8</v>
      </c>
      <c r="B52" s="4" t="s">
        <v>13</v>
      </c>
    </row>
    <row r="54" spans="1:23" x14ac:dyDescent="0.25">
      <c r="B54" s="207" t="s">
        <v>159</v>
      </c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9"/>
    </row>
    <row r="55" spans="1:23" x14ac:dyDescent="0.25">
      <c r="B55" s="210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2"/>
    </row>
    <row r="56" spans="1:23" x14ac:dyDescent="0.25">
      <c r="B56" s="213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5"/>
    </row>
    <row r="58" spans="1:23" x14ac:dyDescent="0.25">
      <c r="A58" s="4">
        <v>8</v>
      </c>
      <c r="B58" s="4" t="s">
        <v>20</v>
      </c>
    </row>
    <row r="60" spans="1:23" x14ac:dyDescent="0.25">
      <c r="B60" s="277" t="s">
        <v>160</v>
      </c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9"/>
    </row>
    <row r="61" spans="1:23" x14ac:dyDescent="0.25">
      <c r="B61" s="28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2"/>
    </row>
    <row r="62" spans="1:23" x14ac:dyDescent="0.25">
      <c r="B62" s="28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2"/>
    </row>
    <row r="63" spans="1:23" x14ac:dyDescent="0.25">
      <c r="B63" s="28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2"/>
    </row>
    <row r="64" spans="1:23" x14ac:dyDescent="0.25">
      <c r="B64" s="283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5"/>
    </row>
    <row r="66" spans="2:23" s="14" customFormat="1" x14ac:dyDescent="0.25"/>
    <row r="67" spans="2:23" s="14" customFormat="1" x14ac:dyDescent="0.25"/>
    <row r="68" spans="2:23" s="14" customForma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2:23" s="14" customFormat="1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2:23" s="14" customFormat="1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2:23" s="14" customFormat="1" x14ac:dyDescent="0.25"/>
    <row r="72" spans="2:23" s="14" customFormat="1" x14ac:dyDescent="0.25"/>
    <row r="73" spans="2:23" s="14" customFormat="1" x14ac:dyDescent="0.25"/>
    <row r="74" spans="2:23" s="14" customFormat="1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2:23" s="14" customForma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2:23" s="14" customForma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2:23" s="14" customFormat="1" x14ac:dyDescent="0.25"/>
    <row r="78" spans="2:23" s="14" customFormat="1" x14ac:dyDescent="0.25"/>
    <row r="79" spans="2:23" s="14" customFormat="1" x14ac:dyDescent="0.25"/>
    <row r="80" spans="2:23" s="14" customFormat="1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2:13" s="14" customFormat="1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2:13" s="14" customFormat="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2:13" s="14" customFormat="1" x14ac:dyDescent="0.25"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2:13" s="14" customFormat="1" x14ac:dyDescent="0.25"/>
    <row r="85" spans="2:13" s="14" customFormat="1" x14ac:dyDescent="0.25"/>
    <row r="86" spans="2:13" s="14" customFormat="1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2:13" s="14" customFormat="1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2:13" s="14" customFormat="1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2:13" s="14" customFormat="1" x14ac:dyDescent="0.25"/>
    <row r="90" spans="2:13" s="14" customFormat="1" x14ac:dyDescent="0.25"/>
    <row r="91" spans="2:13" s="14" customFormat="1" x14ac:dyDescent="0.25"/>
    <row r="92" spans="2:13" s="14" customFormat="1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2:13" s="14" customFormat="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2:13" s="14" customFormat="1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2:13" s="14" customFormat="1" x14ac:dyDescent="0.25"/>
    <row r="96" spans="2:13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</sheetData>
  <mergeCells count="25">
    <mergeCell ref="B54:W56"/>
    <mergeCell ref="B60:W64"/>
    <mergeCell ref="B41:W43"/>
    <mergeCell ref="B47:W48"/>
    <mergeCell ref="C50:D50"/>
    <mergeCell ref="M50:N50"/>
    <mergeCell ref="T50:U50"/>
    <mergeCell ref="B21:W22"/>
    <mergeCell ref="B26:W27"/>
    <mergeCell ref="C29:D29"/>
    <mergeCell ref="M29:N29"/>
    <mergeCell ref="T29:U29"/>
    <mergeCell ref="C19:D19"/>
    <mergeCell ref="M19:N19"/>
    <mergeCell ref="T19:U19"/>
    <mergeCell ref="R13:X15"/>
    <mergeCell ref="B6:X7"/>
    <mergeCell ref="B13:H15"/>
    <mergeCell ref="J13:P15"/>
    <mergeCell ref="M33:N33"/>
    <mergeCell ref="T33:U33"/>
    <mergeCell ref="C35:D35"/>
    <mergeCell ref="M35:N35"/>
    <mergeCell ref="T35:U35"/>
    <mergeCell ref="C33:D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9-data</vt:lpstr>
      <vt:lpstr>data9_var12</vt:lpstr>
      <vt:lpstr>9-описание регрессии</vt:lpstr>
      <vt:lpstr>9-Анализ 3 моделей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Голубева</dc:creator>
  <cp:lastModifiedBy>Мара</cp:lastModifiedBy>
  <dcterms:created xsi:type="dcterms:W3CDTF">2020-04-27T10:41:37Z</dcterms:created>
  <dcterms:modified xsi:type="dcterms:W3CDTF">2023-04-26T22:18:22Z</dcterms:modified>
</cp:coreProperties>
</file>