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aryiakalinina/Desktop/"/>
    </mc:Choice>
  </mc:AlternateContent>
  <xr:revisionPtr revIDLastSave="0" documentId="13_ncr:1_{73CBA2D6-9A92-4C40-8BF8-14A031597B5D}" xr6:coauthVersionLast="47" xr6:coauthVersionMax="47" xr10:uidLastSave="{00000000-0000-0000-0000-000000000000}"/>
  <bookViews>
    <workbookView visibility="hidden" xWindow="0" yWindow="740" windowWidth="29400" windowHeight="18380" activeTab="2" xr2:uid="{00000000-000D-0000-FFFF-FFFF00000000}"/>
  </bookViews>
  <sheets>
    <sheet name="All properties_data" sheetId="4" r:id="rId1"/>
    <sheet name="Berriman_inverse" sheetId="5" r:id="rId2"/>
    <sheet name="Prediction elastisity from TC" sheetId="8" r:id="rId3"/>
    <sheet name="Prediction elastisity from El" sheetId="9" r:id="rId4"/>
    <sheet name="All properties" sheetId="1" r:id="rId5"/>
    <sheet name="Comments" sheetId="2" r:id="rId6"/>
    <sheet name="Sens matrix air" sheetId="6" r:id="rId7"/>
    <sheet name="Sens matrix water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A7" i="9"/>
  <c r="A6" i="9"/>
  <c r="A10" i="9" s="1"/>
  <c r="A11" i="8"/>
  <c r="A7" i="8"/>
  <c r="A6" i="8"/>
  <c r="A10" i="8" s="1"/>
  <c r="BJ17" i="5"/>
  <c r="BI17" i="5"/>
  <c r="BH17" i="5"/>
  <c r="BL17" i="5" s="1"/>
  <c r="BG17" i="5"/>
  <c r="BK17" i="5" s="1"/>
  <c r="AW17" i="5"/>
  <c r="AV17" i="5"/>
  <c r="BG14" i="5"/>
  <c r="BK14" i="5" s="1"/>
  <c r="BJ14" i="5"/>
  <c r="BI14" i="5"/>
  <c r="BH14" i="5"/>
  <c r="BL14" i="5" s="1"/>
  <c r="BG5" i="5"/>
  <c r="BK5" i="5" s="1"/>
  <c r="AW14" i="5"/>
  <c r="AV14" i="5"/>
  <c r="BH5" i="5"/>
  <c r="BL5" i="5" s="1"/>
  <c r="AV5" i="5"/>
  <c r="AW5" i="5"/>
  <c r="BI5" i="5"/>
  <c r="BJ5" i="5"/>
  <c r="BI22" i="5" l="1"/>
  <c r="BH22" i="5"/>
  <c r="BG22" i="5"/>
  <c r="BK22" i="5"/>
  <c r="AV4" i="5"/>
  <c r="BI4" i="5"/>
  <c r="BJ4" i="5"/>
  <c r="AV22" i="5"/>
  <c r="AW22" i="5"/>
  <c r="BL4" i="5"/>
  <c r="BH4" i="5"/>
  <c r="BK4" i="5"/>
  <c r="BG4" i="5"/>
  <c r="AW4" i="5"/>
  <c r="BL22" i="5"/>
  <c r="BJ22" i="5"/>
  <c r="AR3" i="5"/>
  <c r="AR4" i="5"/>
  <c r="AR5" i="5"/>
  <c r="AR6" i="5"/>
  <c r="AR7" i="5"/>
  <c r="AR8" i="5"/>
  <c r="AR9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2" i="5"/>
  <c r="AF12" i="5" l="1"/>
  <c r="AO12" i="5"/>
  <c r="AP12" i="5"/>
  <c r="AQ12" i="5"/>
  <c r="AO28" i="5"/>
  <c r="AP28" i="5"/>
  <c r="AQ28" i="5"/>
  <c r="AF28" i="5"/>
  <c r="AF2" i="5"/>
  <c r="AF3" i="5"/>
  <c r="AF4" i="5"/>
  <c r="AF5" i="5"/>
  <c r="AF6" i="5"/>
  <c r="AF7" i="5"/>
  <c r="AF8" i="5"/>
  <c r="AF9" i="5"/>
  <c r="AF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9" i="5"/>
  <c r="AF30" i="5"/>
  <c r="AF31" i="5"/>
  <c r="AF32" i="5"/>
  <c r="AF33" i="5"/>
  <c r="AF34" i="5"/>
  <c r="AF35" i="5"/>
  <c r="AQ11" i="5" l="1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9" i="5"/>
  <c r="AQ30" i="5"/>
  <c r="AQ31" i="5"/>
  <c r="AQ32" i="5"/>
  <c r="AQ33" i="5"/>
  <c r="AQ34" i="5"/>
  <c r="AQ35" i="5"/>
  <c r="AQ3" i="5"/>
  <c r="AQ4" i="5"/>
  <c r="AQ5" i="5"/>
  <c r="AQ6" i="5"/>
  <c r="AQ7" i="5"/>
  <c r="AQ8" i="5"/>
  <c r="AQ9" i="5"/>
  <c r="AQ2" i="5"/>
  <c r="AO2" i="5" l="1"/>
  <c r="AP2" i="5"/>
  <c r="AO3" i="5"/>
  <c r="AP3" i="5"/>
  <c r="AO4" i="5"/>
  <c r="AP4" i="5"/>
  <c r="AO5" i="5"/>
  <c r="AP5" i="5"/>
  <c r="AO6" i="5"/>
  <c r="AP6" i="5"/>
  <c r="AO9" i="5"/>
  <c r="AP9" i="5"/>
  <c r="AO11" i="5"/>
  <c r="AP11" i="5"/>
  <c r="AO13" i="5"/>
  <c r="AP13" i="5"/>
  <c r="AO14" i="5"/>
  <c r="AP14" i="5"/>
  <c r="AO15" i="5"/>
  <c r="AP15" i="5"/>
  <c r="AO16" i="5"/>
  <c r="AP16" i="5"/>
  <c r="AO17" i="5"/>
  <c r="AP17" i="5"/>
  <c r="AO18" i="5"/>
  <c r="AP18" i="5"/>
  <c r="AO19" i="5"/>
  <c r="AP19" i="5"/>
  <c r="AO20" i="5"/>
  <c r="AP20" i="5"/>
  <c r="AO21" i="5"/>
  <c r="AP21" i="5"/>
  <c r="AO22" i="5"/>
  <c r="AP22" i="5"/>
  <c r="AO23" i="5"/>
  <c r="AP23" i="5"/>
  <c r="AO24" i="5"/>
  <c r="AP24" i="5"/>
  <c r="AO25" i="5"/>
  <c r="AP25" i="5"/>
  <c r="AO26" i="5"/>
  <c r="AP26" i="5"/>
  <c r="AO27" i="5"/>
  <c r="AP27" i="5"/>
  <c r="AO29" i="5"/>
  <c r="AP29" i="5"/>
  <c r="AO30" i="5"/>
  <c r="AP30" i="5"/>
  <c r="AO31" i="5"/>
  <c r="AP31" i="5"/>
  <c r="AO32" i="5"/>
  <c r="AP32" i="5"/>
  <c r="AO33" i="5"/>
  <c r="AP33" i="5"/>
  <c r="AO34" i="5"/>
  <c r="AP34" i="5"/>
  <c r="AP35" i="5"/>
  <c r="AO35" i="5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2" i="1"/>
  <c r="AJ2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" i="1"/>
  <c r="AE4" i="1"/>
  <c r="AE5" i="1"/>
  <c r="AE6" i="1"/>
  <c r="AE7" i="1"/>
  <c r="AE8" i="1"/>
  <c r="AE9" i="1"/>
  <c r="AE2" i="1"/>
</calcChain>
</file>

<file path=xl/sharedStrings.xml><?xml version="1.0" encoding="utf-8"?>
<sst xmlns="http://schemas.openxmlformats.org/spreadsheetml/2006/main" count="404" uniqueCount="116">
  <si>
    <t>Образец исключен из обработки из-за того, что один торец заполнен многими глубокими кавернами</t>
  </si>
  <si>
    <t>пористо-кавернозный, скол на торце, закрытые и полуоткрытые трещины</t>
  </si>
  <si>
    <t>пористо-кавернозный</t>
  </si>
  <si>
    <t>пористо-кавернозный, частично перекристаллизованный, скол на торце</t>
  </si>
  <si>
    <t>пористо-кавернозный, частично перекристаллизованный, неравномерная пористость, открытые трещины</t>
  </si>
  <si>
    <t>пористый</t>
  </si>
  <si>
    <t>пористо-кавернозный, большая каверна на торце</t>
  </si>
  <si>
    <t>пористый, сильнокавернозный</t>
  </si>
  <si>
    <t>малопористый</t>
  </si>
  <si>
    <t>пористо-кавернозный, трещинноватый, скол</t>
  </si>
  <si>
    <t>пористость неравномерно распределена по образцу</t>
  </si>
  <si>
    <t>пористо-кавернозный, трещина</t>
  </si>
  <si>
    <t>пористо-кавернозный, неравномерное распределение  пористости и каверн по образцу</t>
  </si>
  <si>
    <t>пористый, неравномерное распределение пористости и каверн по образцу</t>
  </si>
  <si>
    <t>трещинноватый, открытые и полуоткрытые трещины, выполненны открыто и запеченные в глинисто-сульфидном материале</t>
  </si>
  <si>
    <t>частичная перекристаллизация, пористость распределенна неравномерно.</t>
  </si>
  <si>
    <t>выбоины, трещины</t>
  </si>
  <si>
    <t>пористо-кавернозный, большие каверны</t>
  </si>
  <si>
    <t>пористо-кавернозный, на торцах присутствуют большие каверны</t>
  </si>
  <si>
    <t>a</t>
  </si>
  <si>
    <t>b</t>
  </si>
  <si>
    <t>p жидк., г/см^3</t>
  </si>
  <si>
    <t xml:space="preserve">УЭС жидк. 0,6 г/л для 129 коллекции при T = 24,47   ͦС, Ом*м </t>
  </si>
  <si>
    <t>УЭС жидк. 0,6 г/л для 113 коллекции при T = 24,68  ͦС, Ом*м</t>
  </si>
  <si>
    <t xml:space="preserve">УЭС жидк. 6 г/л для 129 коллекции при T = 22,47  ͦС, Ом*м </t>
  </si>
  <si>
    <t xml:space="preserve">УЭС жидк. 6 г/л для 113 коллекции при T = 23,04  ͦС, Ом*м </t>
  </si>
  <si>
    <t>УЭС жидк. 60 г/л для 129 коллекции при T = 23,81  ͦС, Ом*м</t>
  </si>
  <si>
    <t>УЭС жидк. 60 г/л для 113 коллекции при T = 23,52  ͦС, Ом*м</t>
  </si>
  <si>
    <t>УЭС жидк. 180 г/л для 129 коллекции при T = 23,80  ͦС, Ом*м</t>
  </si>
  <si>
    <t>УЭС жидк. 180 г/л для 113 коллекции при T = 24,51  ͦС, Ом*м</t>
  </si>
  <si>
    <t>плотность керосина, г/см^3</t>
  </si>
  <si>
    <t>Porosity,%</t>
  </si>
  <si>
    <t>Density (water)</t>
  </si>
  <si>
    <t>Density (oil)</t>
  </si>
  <si>
    <t>Vp oil</t>
  </si>
  <si>
    <t>Vs oil</t>
  </si>
  <si>
    <t>Vp water</t>
  </si>
  <si>
    <t>Vs water</t>
  </si>
  <si>
    <t>Permeability</t>
  </si>
  <si>
    <t>#</t>
  </si>
  <si>
    <t>Sample</t>
  </si>
  <si>
    <t>Well</t>
  </si>
  <si>
    <t>Litholohy</t>
  </si>
  <si>
    <t>Vp air</t>
  </si>
  <si>
    <t>Vs air</t>
  </si>
  <si>
    <t>anomaly</t>
  </si>
  <si>
    <t>AR thermal</t>
  </si>
  <si>
    <t>AO electrical</t>
  </si>
  <si>
    <t>TC avg</t>
  </si>
  <si>
    <t>TCav</t>
  </si>
  <si>
    <t>Permeability_calc</t>
  </si>
  <si>
    <t>Permeability_fluid</t>
  </si>
  <si>
    <t>c</t>
  </si>
  <si>
    <t>s</t>
  </si>
  <si>
    <t>t</t>
  </si>
  <si>
    <t>Kozeney-Carman</t>
  </si>
  <si>
    <t>TC air</t>
  </si>
  <si>
    <t>TC oil</t>
  </si>
  <si>
    <t>TC 0,6</t>
  </si>
  <si>
    <t>TC 6</t>
  </si>
  <si>
    <t>TC 60</t>
  </si>
  <si>
    <t>TC 180</t>
  </si>
  <si>
    <t>Density (air)</t>
  </si>
  <si>
    <t>Mineralogical density</t>
  </si>
  <si>
    <t>K matrx air</t>
  </si>
  <si>
    <t>Mu matrx air</t>
  </si>
  <si>
    <t>K matrx water</t>
  </si>
  <si>
    <t>Mu matrx water</t>
  </si>
  <si>
    <t>Diff Vp air</t>
  </si>
  <si>
    <t>Diff Vs air</t>
  </si>
  <si>
    <t>Diff Vp water</t>
  </si>
  <si>
    <t>Diff Vs water</t>
  </si>
  <si>
    <t>AR</t>
  </si>
  <si>
    <t>Vp M-</t>
  </si>
  <si>
    <t>Vs M-</t>
  </si>
  <si>
    <t>Vp M</t>
  </si>
  <si>
    <t>Vs M</t>
  </si>
  <si>
    <t>Vp M+</t>
  </si>
  <si>
    <t>Vs M+</t>
  </si>
  <si>
    <t xml:space="preserve"> </t>
  </si>
  <si>
    <t xml:space="preserve">Crack density </t>
  </si>
  <si>
    <t>AR elastic Berriman</t>
  </si>
  <si>
    <t>AR elastic GSA</t>
  </si>
  <si>
    <t>Comments</t>
  </si>
  <si>
    <t>* DRY: no result with error less than 10%</t>
  </si>
  <si>
    <t>* DRY занижает AR</t>
  </si>
  <si>
    <t>C11_air</t>
  </si>
  <si>
    <t>C12_air</t>
  </si>
  <si>
    <t>C44_air</t>
  </si>
  <si>
    <t>C11_water</t>
  </si>
  <si>
    <t>C12_water</t>
  </si>
  <si>
    <t>C44_water</t>
  </si>
  <si>
    <t>AR inclusion</t>
  </si>
  <si>
    <t>Vp_air</t>
  </si>
  <si>
    <t>Vs_air</t>
  </si>
  <si>
    <t>Vp_exp_air</t>
  </si>
  <si>
    <t>Vs_exp_air</t>
  </si>
  <si>
    <t>AIR</t>
  </si>
  <si>
    <t>Vp_water</t>
  </si>
  <si>
    <t>Vs_water</t>
  </si>
  <si>
    <t>Vp_exp_water</t>
  </si>
  <si>
    <t>Vs_exp_water</t>
  </si>
  <si>
    <t>Water</t>
  </si>
  <si>
    <t>Vp_oil</t>
  </si>
  <si>
    <t>Vs_oil</t>
  </si>
  <si>
    <t>Vp_exp_oil</t>
  </si>
  <si>
    <t>Vs_exp_oil</t>
  </si>
  <si>
    <t>Diff Vp oil</t>
  </si>
  <si>
    <t>Diff Vs oil</t>
  </si>
  <si>
    <t>Oil</t>
  </si>
  <si>
    <t>Linear</t>
  </si>
  <si>
    <t>Linear-</t>
  </si>
  <si>
    <t>Error</t>
  </si>
  <si>
    <t>Linear+</t>
  </si>
  <si>
    <t xml:space="preserve">Water error 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</si>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</sst>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  <font>
      <sz val="11"/>
      <color rgb="FFFF0000"/>
      <name val="Calibri"/>
      <family val="2"/>
    </font>
    <font>
      <sz val="10"/>
      <color theme="1"/>
      <name val="Calibri (Основной текст)"/>
      <charset val="204"/>
    </font>
    <font>
      <sz val="11"/>
      <color theme="1"/>
      <name val="Calibri (Основной текст)"/>
      <charset val="204"/>
    </font>
    <font>
      <b/>
      <sz val="10"/>
      <color theme="1"/>
      <name val="Calibri (Основной текст)"/>
      <charset val="204"/>
    </font>
    <font>
      <b/>
      <sz val="11"/>
      <color theme="1"/>
      <name val="Calibri (Основной текст)"/>
      <charset val="204"/>
    </font>
    <font>
      <sz val="9"/>
      <color theme="1"/>
      <name val="Times New Roman"/>
      <family val="1"/>
    </font>
    <font>
      <sz val="9"/>
      <color rgb="FF21212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3F3F3F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12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2" fontId="5" fillId="0" borderId="6" xfId="0" applyNumberFormat="1" applyFont="1" applyBorder="1"/>
    <xf numFmtId="166" fontId="5" fillId="0" borderId="5" xfId="1" applyNumberFormat="1" applyFont="1" applyFill="1" applyBorder="1" applyAlignment="1">
      <alignment horizontal="center" vertical="center"/>
    </xf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5" fillId="0" borderId="2" xfId="0" applyNumberFormat="1" applyFont="1" applyBorder="1"/>
    <xf numFmtId="166" fontId="5" fillId="0" borderId="3" xfId="0" applyNumberFormat="1" applyFont="1" applyBorder="1" applyAlignment="1">
      <alignment horizontal="center" vertical="center"/>
    </xf>
    <xf numFmtId="0" fontId="5" fillId="0" borderId="2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right" vertical="center"/>
    </xf>
    <xf numFmtId="0" fontId="7" fillId="0" borderId="0" xfId="0" applyFont="1"/>
    <xf numFmtId="2" fontId="7" fillId="0" borderId="0" xfId="0" applyNumberFormat="1" applyFont="1"/>
    <xf numFmtId="0" fontId="5" fillId="0" borderId="3" xfId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6" fillId="3" borderId="4" xfId="2" applyFont="1" applyBorder="1" applyAlignment="1">
      <alignment horizontal="left" vertical="top"/>
    </xf>
    <xf numFmtId="0" fontId="6" fillId="3" borderId="2" xfId="2" applyFont="1" applyBorder="1" applyAlignment="1">
      <alignment horizontal="center" vertical="center"/>
    </xf>
    <xf numFmtId="165" fontId="6" fillId="3" borderId="2" xfId="2" applyNumberFormat="1" applyFont="1" applyBorder="1" applyAlignment="1">
      <alignment horizontal="center" vertical="center"/>
    </xf>
    <xf numFmtId="0" fontId="6" fillId="3" borderId="4" xfId="2" applyFont="1" applyBorder="1"/>
    <xf numFmtId="164" fontId="6" fillId="3" borderId="2" xfId="2" applyNumberFormat="1" applyFont="1" applyBorder="1"/>
    <xf numFmtId="166" fontId="5" fillId="0" borderId="0" xfId="0" applyNumberFormat="1" applyFont="1"/>
    <xf numFmtId="0" fontId="5" fillId="5" borderId="2" xfId="0" applyFont="1" applyFill="1" applyBorder="1"/>
    <xf numFmtId="164" fontId="5" fillId="5" borderId="2" xfId="0" applyNumberFormat="1" applyFont="1" applyFill="1" applyBorder="1"/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2" fontId="8" fillId="0" borderId="0" xfId="5" applyNumberFormat="1" applyFont="1"/>
    <xf numFmtId="2" fontId="9" fillId="0" borderId="0" xfId="0" applyNumberFormat="1" applyFont="1"/>
    <xf numFmtId="0" fontId="9" fillId="0" borderId="0" xfId="0" applyFont="1"/>
    <xf numFmtId="2" fontId="10" fillId="0" borderId="0" xfId="5" applyNumberFormat="1" applyFont="1"/>
    <xf numFmtId="2" fontId="11" fillId="0" borderId="0" xfId="0" applyNumberFormat="1" applyFont="1"/>
    <xf numFmtId="2" fontId="7" fillId="0" borderId="0" xfId="0" applyNumberFormat="1" applyFont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right"/>
    </xf>
    <xf numFmtId="2" fontId="13" fillId="0" borderId="0" xfId="0" applyNumberFormat="1" applyFont="1"/>
    <xf numFmtId="2" fontId="14" fillId="0" borderId="0" xfId="0" applyNumberFormat="1" applyFont="1"/>
    <xf numFmtId="2" fontId="4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/>
    <xf numFmtId="2" fontId="16" fillId="0" borderId="0" xfId="0" applyNumberFormat="1" applyFont="1"/>
    <xf numFmtId="166" fontId="16" fillId="0" borderId="3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6" fillId="7" borderId="0" xfId="0" applyNumberFormat="1" applyFont="1" applyFill="1" applyAlignment="1">
      <alignment horizontal="center" vertical="center"/>
    </xf>
    <xf numFmtId="2" fontId="16" fillId="10" borderId="0" xfId="0" applyNumberFormat="1" applyFont="1" applyFill="1"/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15" fillId="0" borderId="2" xfId="0" applyFont="1" applyBorder="1"/>
    <xf numFmtId="2" fontId="15" fillId="0" borderId="0" xfId="0" applyNumberFormat="1" applyFont="1"/>
    <xf numFmtId="2" fontId="15" fillId="0" borderId="3" xfId="1" applyNumberFormat="1" applyFont="1" applyFill="1" applyBorder="1" applyAlignment="1">
      <alignment horizontal="center" vertical="center"/>
    </xf>
    <xf numFmtId="2" fontId="15" fillId="7" borderId="0" xfId="0" applyNumberFormat="1" applyFont="1" applyFill="1" applyAlignment="1">
      <alignment horizontal="center" vertical="center"/>
    </xf>
    <xf numFmtId="2" fontId="15" fillId="10" borderId="0" xfId="0" applyNumberFormat="1" applyFont="1" applyFill="1"/>
    <xf numFmtId="0" fontId="15" fillId="0" borderId="0" xfId="0" applyFont="1"/>
    <xf numFmtId="0" fontId="18" fillId="0" borderId="0" xfId="0" applyFont="1"/>
    <xf numFmtId="0" fontId="17" fillId="0" borderId="0" xfId="0" applyFont="1"/>
    <xf numFmtId="2" fontId="19" fillId="0" borderId="0" xfId="0" applyNumberFormat="1" applyFont="1"/>
    <xf numFmtId="2" fontId="15" fillId="0" borderId="0" xfId="1" applyNumberFormat="1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15" fillId="0" borderId="2" xfId="4" applyFont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/>
    </xf>
    <xf numFmtId="2" fontId="15" fillId="0" borderId="6" xfId="0" applyNumberFormat="1" applyFont="1" applyBorder="1"/>
    <xf numFmtId="166" fontId="15" fillId="0" borderId="5" xfId="1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5" fillId="0" borderId="2" xfId="0" applyNumberFormat="1" applyFont="1" applyBorder="1"/>
    <xf numFmtId="166" fontId="15" fillId="0" borderId="3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right" vertical="center"/>
    </xf>
    <xf numFmtId="0" fontId="19" fillId="7" borderId="0" xfId="0" applyFont="1" applyFill="1" applyAlignment="1">
      <alignment horizontal="center"/>
    </xf>
    <xf numFmtId="2" fontId="19" fillId="10" borderId="0" xfId="0" applyNumberFormat="1" applyFont="1" applyFill="1"/>
    <xf numFmtId="0" fontId="19" fillId="0" borderId="0" xfId="0" applyFont="1"/>
    <xf numFmtId="2" fontId="19" fillId="0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166" fontId="15" fillId="0" borderId="3" xfId="1" applyNumberFormat="1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0" borderId="0" xfId="0" applyFont="1" applyFill="1"/>
    <xf numFmtId="166" fontId="15" fillId="7" borderId="0" xfId="0" applyNumberFormat="1" applyFont="1" applyFill="1"/>
    <xf numFmtId="166" fontId="15" fillId="0" borderId="0" xfId="0" applyNumberFormat="1" applyFont="1"/>
    <xf numFmtId="0" fontId="15" fillId="0" borderId="0" xfId="0" applyFont="1" applyFill="1"/>
    <xf numFmtId="166" fontId="19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20" fillId="0" borderId="0" xfId="0" applyFont="1"/>
    <xf numFmtId="0" fontId="4" fillId="0" borderId="0" xfId="0" applyFont="1"/>
    <xf numFmtId="2" fontId="15" fillId="0" borderId="0" xfId="0" applyNumberFormat="1" applyFont="1" applyAlignment="1">
      <alignment vertical="center"/>
    </xf>
    <xf numFmtId="2" fontId="0" fillId="0" borderId="0" xfId="0" applyNumberFormat="1"/>
  </cellXfs>
  <cellStyles count="6">
    <cellStyle name="Вывод" xfId="2" builtinId="21"/>
    <cellStyle name="Обычный" xfId="0" builtinId="0"/>
    <cellStyle name="Обычный 2" xfId="4" xr:uid="{00000000-0005-0000-0000-000005000000}"/>
    <cellStyle name="Обычный 3" xfId="5" xr:uid="{0B66FDC2-2BD4-A94A-AFB1-86D7EA2CBBF3}"/>
    <cellStyle name="Плохой" xfId="1" builtinId="27"/>
    <cellStyle name="Percent 2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Berriman_inverse!$H$1</c:f>
              <c:strCache>
                <c:ptCount val="1"/>
                <c:pt idx="0">
                  <c:v>Mineralogical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Berriman_inverse!$E$2:$E$61</c:f>
              <c:numCache>
                <c:formatCode>0.00</c:formatCode>
                <c:ptCount val="60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Berriman_inverse!$H$2:$H$61</c:f>
              <c:numCache>
                <c:formatCode>0.00</c:formatCode>
                <c:ptCount val="60"/>
                <c:pt idx="0">
                  <c:v>2.6841392728686402</c:v>
                </c:pt>
                <c:pt idx="1">
                  <c:v>2.7090339477255734</c:v>
                </c:pt>
                <c:pt idx="2">
                  <c:v>2.7081879446135795</c:v>
                </c:pt>
                <c:pt idx="3">
                  <c:v>2.7122520508256032</c:v>
                </c:pt>
                <c:pt idx="4">
                  <c:v>2.706713747290586</c:v>
                </c:pt>
                <c:pt idx="5">
                  <c:v>2.7050762271232522</c:v>
                </c:pt>
                <c:pt idx="6">
                  <c:v>2.7020680349546407</c:v>
                </c:pt>
                <c:pt idx="7">
                  <c:v>2.7072805106573963</c:v>
                </c:pt>
                <c:pt idx="9">
                  <c:v>2.7263745961484194</c:v>
                </c:pt>
                <c:pt idx="10">
                  <c:v>2.7114913897944857</c:v>
                </c:pt>
                <c:pt idx="11">
                  <c:v>2.7196167941860363</c:v>
                </c:pt>
                <c:pt idx="12">
                  <c:v>2.703992415980101</c:v>
                </c:pt>
                <c:pt idx="13">
                  <c:v>2.7075913180541007</c:v>
                </c:pt>
                <c:pt idx="14">
                  <c:v>2.7044407888633835</c:v>
                </c:pt>
                <c:pt idx="15">
                  <c:v>2.6636257353381962</c:v>
                </c:pt>
                <c:pt idx="16">
                  <c:v>2.7116444050987263</c:v>
                </c:pt>
                <c:pt idx="17">
                  <c:v>2.6927988244901884</c:v>
                </c:pt>
                <c:pt idx="18">
                  <c:v>2.7062739959460784</c:v>
                </c:pt>
                <c:pt idx="19">
                  <c:v>2.717375906017196</c:v>
                </c:pt>
                <c:pt idx="20">
                  <c:v>2.7476699186512694</c:v>
                </c:pt>
                <c:pt idx="21">
                  <c:v>2.6979876605141615</c:v>
                </c:pt>
                <c:pt idx="22">
                  <c:v>2.7019581586900983</c:v>
                </c:pt>
                <c:pt idx="23">
                  <c:v>2.7079853115922345</c:v>
                </c:pt>
                <c:pt idx="24">
                  <c:v>2.6992488799523122</c:v>
                </c:pt>
                <c:pt idx="25">
                  <c:v>2.7097006850735181</c:v>
                </c:pt>
                <c:pt idx="26">
                  <c:v>2.7132473792842258</c:v>
                </c:pt>
                <c:pt idx="27">
                  <c:v>2.7117944537092509</c:v>
                </c:pt>
                <c:pt idx="28">
                  <c:v>2.720446766562687</c:v>
                </c:pt>
                <c:pt idx="29">
                  <c:v>2.7078713474124778</c:v>
                </c:pt>
                <c:pt idx="30">
                  <c:v>2.6467930534368169</c:v>
                </c:pt>
                <c:pt idx="31">
                  <c:v>2.7037579466153878</c:v>
                </c:pt>
                <c:pt idx="32">
                  <c:v>2.7151149045043597</c:v>
                </c:pt>
                <c:pt idx="33">
                  <c:v>2.7186706320754506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4-7D4C-B59F-32DA692B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91839"/>
        <c:axId val="1058180032"/>
      </c:scatterChart>
      <c:valAx>
        <c:axId val="9767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80032"/>
        <c:crosses val="autoZero"/>
        <c:crossBetween val="midCat"/>
      </c:valAx>
      <c:valAx>
        <c:axId val="1058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79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El'!$R$2:$R$35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El'!$P$2:$P$35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8-5A41-AAD4-59A3CBEE39A2}"/>
            </c:ext>
          </c:extLst>
        </c:ser>
        <c:ser>
          <c:idx val="0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El'!$S$2:$S$35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El'!$Q$2:$Q$35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8-5A41-AAD4-59A3CBEE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608-5A41-AAD4-59A3CBEE39A2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8-5A41-AAD4-59A3CBEE39A2}"/>
            </c:ext>
          </c:extLst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08-5A41-AAD4-59A3CBEE39A2}"/>
            </c:ext>
          </c:extLst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08-5A41-AAD4-59A3CBEE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El'!$AB$2:$AB$35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El'!$Z$2:$Z$35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9-1B49-B415-246E6DDB3D6B}"/>
            </c:ext>
          </c:extLst>
        </c:ser>
        <c:ser>
          <c:idx val="0"/>
          <c:order val="1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El'!$AC$2:$AC$35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El'!$AA$2:$AA$35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9-1B49-B415-246E6DDB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569-1B49-B415-246E6DDB3D6B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9-1B49-B415-246E6DDB3D6B}"/>
            </c:ext>
          </c:extLst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9-1B49-B415-246E6DDB3D6B}"/>
            </c:ext>
          </c:extLst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9-1B49-B415-246E6DDB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'Prediction elastisity from El'!$R$2:$R$35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El'!$P$2:$P$35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D-F24E-9CBA-6D03E19C39DD}"/>
            </c:ext>
          </c:extLst>
        </c:ser>
        <c:ser>
          <c:idx val="6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'Prediction elastisity from El'!$S$2:$S$35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El'!$Q$2:$Q$35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D-F24E-9CBA-6D03E19C39DD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D-F24E-9CBA-6D03E19C39DD}"/>
            </c:ext>
          </c:extLst>
        </c:ser>
        <c:ser>
          <c:idx val="8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D-F24E-9CBA-6D03E19C39DD}"/>
            </c:ext>
          </c:extLst>
        </c:ser>
        <c:ser>
          <c:idx val="9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D-F24E-9CBA-6D03E19C39DD}"/>
            </c:ext>
          </c:extLst>
        </c:ser>
        <c:ser>
          <c:idx val="1"/>
          <c:order val="5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'Prediction elastisity from El'!$AB$2:$AB$35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El'!$Z$2:$Z$35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D-F24E-9CBA-6D03E19C39DD}"/>
            </c:ext>
          </c:extLst>
        </c:ser>
        <c:ser>
          <c:idx val="0"/>
          <c:order val="6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'Prediction elastisity from El'!$AC$2:$AC$35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El'!$AA$2:$AA$35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D-F24E-9CBA-6D03E19C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7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BADD-F24E-9CBA-6D03E19C39DD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DD-F24E-9CBA-6D03E19C39DD}"/>
            </c:ext>
          </c:extLst>
        </c:ser>
        <c:ser>
          <c:idx val="3"/>
          <c:order val="8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DD-F24E-9CBA-6D03E19C39DD}"/>
            </c:ext>
          </c:extLst>
        </c:ser>
        <c:ser>
          <c:idx val="4"/>
          <c:order val="9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ADD-F24E-9CBA-6D03E19C39DD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DD-F24E-9CBA-6D03E19C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'Prediction elastisity from El'!$R$2:$R$35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El'!$P$2:$P$35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A-3F4C-BA38-A41FD0EF5D9A}"/>
            </c:ext>
          </c:extLst>
        </c:ser>
        <c:ser>
          <c:idx val="6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El'!$Q$2:$Q$35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A-3F4C-BA38-A41FD0EF5D9A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A-3F4C-BA38-A41FD0EF5D9A}"/>
            </c:ext>
          </c:extLst>
        </c:ser>
        <c:ser>
          <c:idx val="8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A-3F4C-BA38-A41FD0EF5D9A}"/>
            </c:ext>
          </c:extLst>
        </c:ser>
        <c:ser>
          <c:idx val="9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A-3F4C-BA38-A41FD0EF5D9A}"/>
            </c:ext>
          </c:extLst>
        </c:ser>
        <c:ser>
          <c:idx val="1"/>
          <c:order val="5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6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El'!$Z$2:$Z$35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A-3F4C-BA38-A41FD0EF5D9A}"/>
            </c:ext>
          </c:extLst>
        </c:ser>
        <c:ser>
          <c:idx val="0"/>
          <c:order val="6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'Prediction elastisity from El'!$AC$2:$AC$35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El'!$AA$2:$AA$35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A-3F4C-BA38-A41FD0EF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7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A1CA-3F4C-BA38-A41FD0EF5D9A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CA-3F4C-BA38-A41FD0EF5D9A}"/>
            </c:ext>
          </c:extLst>
        </c:ser>
        <c:ser>
          <c:idx val="3"/>
          <c:order val="8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1CA-3F4C-BA38-A41FD0EF5D9A}"/>
            </c:ext>
          </c:extLst>
        </c:ser>
        <c:ser>
          <c:idx val="4"/>
          <c:order val="9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CA-3F4C-BA38-A41FD0EF5D9A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1CA-3F4C-BA38-A41FD0EF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El'!$P$2:$P$35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4-A24D-8FB8-0D771413C932}"/>
            </c:ext>
          </c:extLst>
        </c:ser>
        <c:ser>
          <c:idx val="6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El'!$Q$2:$Q$35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4-A24D-8FB8-0D771413C932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4-A24D-8FB8-0D771413C932}"/>
            </c:ext>
          </c:extLst>
        </c:ser>
        <c:ser>
          <c:idx val="8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4-A24D-8FB8-0D771413C932}"/>
            </c:ext>
          </c:extLst>
        </c:ser>
        <c:ser>
          <c:idx val="9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4-A24D-8FB8-0D771413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5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0144-A24D-8FB8-0D771413C932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44-A24D-8FB8-0D771413C932}"/>
            </c:ext>
          </c:extLst>
        </c:ser>
        <c:ser>
          <c:idx val="3"/>
          <c:order val="6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44-A24D-8FB8-0D771413C932}"/>
            </c:ext>
          </c:extLst>
        </c:ser>
        <c:ser>
          <c:idx val="4"/>
          <c:order val="7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144-A24D-8FB8-0D771413C932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44-A24D-8FB8-0D771413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El'!$H$1</c:f>
              <c:strCache>
                <c:ptCount val="1"/>
                <c:pt idx="0">
                  <c:v>Vp_exp_air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El'!$H$2:$H$35</c:f>
              <c:numCache>
                <c:formatCode>0.00</c:formatCode>
                <c:ptCount val="34"/>
                <c:pt idx="0">
                  <c:v>5.0369999999999999</c:v>
                </c:pt>
                <c:pt idx="1">
                  <c:v>4.04233333333333</c:v>
                </c:pt>
                <c:pt idx="2">
                  <c:v>3.51433333333333</c:v>
                </c:pt>
                <c:pt idx="3">
                  <c:v>3.2410000000000001</c:v>
                </c:pt>
                <c:pt idx="4">
                  <c:v>3.79866666666666</c:v>
                </c:pt>
                <c:pt idx="5">
                  <c:v>3.7566666666666602</c:v>
                </c:pt>
                <c:pt idx="6">
                  <c:v>3.8473333333333302</c:v>
                </c:pt>
                <c:pt idx="7">
                  <c:v>3.7166666666666601</c:v>
                </c:pt>
                <c:pt idx="8">
                  <c:v>4.0656666666666599</c:v>
                </c:pt>
                <c:pt idx="9">
                  <c:v>4.1543333333333301</c:v>
                </c:pt>
                <c:pt idx="10">
                  <c:v>4.2480000000000002</c:v>
                </c:pt>
                <c:pt idx="11">
                  <c:v>3.3559999999999999</c:v>
                </c:pt>
                <c:pt idx="12">
                  <c:v>4.8393333333333297</c:v>
                </c:pt>
                <c:pt idx="13">
                  <c:v>5.0716666666666601</c:v>
                </c:pt>
                <c:pt idx="14">
                  <c:v>2.23</c:v>
                </c:pt>
                <c:pt idx="15">
                  <c:v>4.42</c:v>
                </c:pt>
                <c:pt idx="16">
                  <c:v>3.5939999999999999</c:v>
                </c:pt>
                <c:pt idx="17">
                  <c:v>4.9313333333333302</c:v>
                </c:pt>
                <c:pt idx="18">
                  <c:v>3.375</c:v>
                </c:pt>
                <c:pt idx="19">
                  <c:v>3.452</c:v>
                </c:pt>
                <c:pt idx="20">
                  <c:v>3.3159999999999998</c:v>
                </c:pt>
                <c:pt idx="21">
                  <c:v>3.2519999999999998</c:v>
                </c:pt>
                <c:pt idx="22">
                  <c:v>4.6033333333333299</c:v>
                </c:pt>
                <c:pt idx="23">
                  <c:v>3.7629999999999999</c:v>
                </c:pt>
                <c:pt idx="24">
                  <c:v>4.8170000000000002</c:v>
                </c:pt>
                <c:pt idx="25">
                  <c:v>4.984</c:v>
                </c:pt>
                <c:pt idx="26">
                  <c:v>4.8810000000000002</c:v>
                </c:pt>
                <c:pt idx="27">
                  <c:v>4.8976666666666597</c:v>
                </c:pt>
                <c:pt idx="28">
                  <c:v>5.19933333333333</c:v>
                </c:pt>
                <c:pt idx="29">
                  <c:v>2.2123333333333299</c:v>
                </c:pt>
                <c:pt idx="30">
                  <c:v>4.0723333333333303</c:v>
                </c:pt>
                <c:pt idx="31">
                  <c:v>5.0129999999999999</c:v>
                </c:pt>
                <c:pt idx="32">
                  <c:v>3.9263333333333299</c:v>
                </c:pt>
              </c:numCache>
            </c:numRef>
          </c:xVal>
          <c:yVal>
            <c:numRef>
              <c:f>'Prediction elastisity from El'!$F$2:$F$35</c:f>
              <c:numCache>
                <c:formatCode>0.00</c:formatCode>
                <c:ptCount val="34"/>
                <c:pt idx="0">
                  <c:v>4.2206956146808903</c:v>
                </c:pt>
                <c:pt idx="1">
                  <c:v>4.3681205095692199</c:v>
                </c:pt>
                <c:pt idx="2">
                  <c:v>3.3855879152764401</c:v>
                </c:pt>
                <c:pt idx="3">
                  <c:v>3.3847431655038398</c:v>
                </c:pt>
                <c:pt idx="4">
                  <c:v>3.5297062746491199</c:v>
                </c:pt>
                <c:pt idx="5">
                  <c:v>4.1021799790438198</c:v>
                </c:pt>
                <c:pt idx="6">
                  <c:v>4.2047440966615097</c:v>
                </c:pt>
                <c:pt idx="7">
                  <c:v>4.1925092820485697</c:v>
                </c:pt>
                <c:pt idx="8">
                  <c:v>4.4540896057205597</c:v>
                </c:pt>
                <c:pt idx="9">
                  <c:v>4.0891905574392204</c:v>
                </c:pt>
                <c:pt idx="10">
                  <c:v>4.3321617263554</c:v>
                </c:pt>
                <c:pt idx="11">
                  <c:v>3.08939362765092</c:v>
                </c:pt>
                <c:pt idx="12">
                  <c:v>4.19133013203695</c:v>
                </c:pt>
                <c:pt idx="13">
                  <c:v>4.4058272660172504</c:v>
                </c:pt>
                <c:pt idx="14">
                  <c:v>2.4468112734204901</c:v>
                </c:pt>
                <c:pt idx="15">
                  <c:v>4.5248124173855899</c:v>
                </c:pt>
                <c:pt idx="16">
                  <c:v>3.3094175540241801</c:v>
                </c:pt>
                <c:pt idx="17">
                  <c:v>4.21988765574475</c:v>
                </c:pt>
                <c:pt idx="18">
                  <c:v>3.62190583648905</c:v>
                </c:pt>
                <c:pt idx="19">
                  <c:v>3.4174452488345</c:v>
                </c:pt>
                <c:pt idx="20">
                  <c:v>3.6111893772724302</c:v>
                </c:pt>
                <c:pt idx="21">
                  <c:v>3.2851254426467298</c:v>
                </c:pt>
                <c:pt idx="22">
                  <c:v>3.7782593402929501</c:v>
                </c:pt>
                <c:pt idx="23">
                  <c:v>3.4915865591425499</c:v>
                </c:pt>
                <c:pt idx="24">
                  <c:v>4.6247442500967599</c:v>
                </c:pt>
                <c:pt idx="25">
                  <c:v>4.78459867769116</c:v>
                </c:pt>
                <c:pt idx="26">
                  <c:v>4.1641143284057502</c:v>
                </c:pt>
                <c:pt idx="27">
                  <c:v>4.3141155790223102</c:v>
                </c:pt>
                <c:pt idx="28">
                  <c:v>4.1945385908009198</c:v>
                </c:pt>
                <c:pt idx="29">
                  <c:v>1.6564435997498399</c:v>
                </c:pt>
                <c:pt idx="30">
                  <c:v>3.9414682014529099</c:v>
                </c:pt>
                <c:pt idx="31">
                  <c:v>4.2674193754294203</c:v>
                </c:pt>
                <c:pt idx="32">
                  <c:v>4.0036619872098198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1-8547-B3CB-2435FA8B0509}"/>
            </c:ext>
          </c:extLst>
        </c:ser>
        <c:ser>
          <c:idx val="0"/>
          <c:order val="1"/>
          <c:tx>
            <c:strRef>
              <c:f>'Prediction elastisity from El'!$I$1</c:f>
              <c:strCache>
                <c:ptCount val="1"/>
                <c:pt idx="0">
                  <c:v>Vs_exp_air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El'!$I$2:$I$35</c:f>
              <c:numCache>
                <c:formatCode>0.00</c:formatCode>
                <c:ptCount val="34"/>
                <c:pt idx="0">
                  <c:v>2.36</c:v>
                </c:pt>
                <c:pt idx="1">
                  <c:v>2.42766666666666</c:v>
                </c:pt>
                <c:pt idx="2">
                  <c:v>1.9970000000000001</c:v>
                </c:pt>
                <c:pt idx="3">
                  <c:v>1.8376666666666599</c:v>
                </c:pt>
                <c:pt idx="4">
                  <c:v>2.33633333333333</c:v>
                </c:pt>
                <c:pt idx="5">
                  <c:v>2.2223333333333302</c:v>
                </c:pt>
                <c:pt idx="6">
                  <c:v>2.278</c:v>
                </c:pt>
                <c:pt idx="7">
                  <c:v>2.0833333333333299</c:v>
                </c:pt>
                <c:pt idx="8">
                  <c:v>2.2120000000000002</c:v>
                </c:pt>
                <c:pt idx="9">
                  <c:v>2.4319999999999999</c:v>
                </c:pt>
                <c:pt idx="10">
                  <c:v>2.5619999999999998</c:v>
                </c:pt>
                <c:pt idx="11">
                  <c:v>1.93966666666666</c:v>
                </c:pt>
                <c:pt idx="12">
                  <c:v>2.60066666666666</c:v>
                </c:pt>
                <c:pt idx="13">
                  <c:v>2.794</c:v>
                </c:pt>
                <c:pt idx="14">
                  <c:v>1.323</c:v>
                </c:pt>
                <c:pt idx="15">
                  <c:v>2.6320000000000001</c:v>
                </c:pt>
                <c:pt idx="16">
                  <c:v>2.4460000000000002</c:v>
                </c:pt>
                <c:pt idx="17">
                  <c:v>2.6749999999999998</c:v>
                </c:pt>
                <c:pt idx="18">
                  <c:v>2.0750000000000002</c:v>
                </c:pt>
                <c:pt idx="19">
                  <c:v>1.9159999999999999</c:v>
                </c:pt>
                <c:pt idx="20">
                  <c:v>2.07666666666666</c:v>
                </c:pt>
                <c:pt idx="21">
                  <c:v>1.98433333333333</c:v>
                </c:pt>
                <c:pt idx="22">
                  <c:v>2.6909999999999998</c:v>
                </c:pt>
                <c:pt idx="23">
                  <c:v>2.2186666666666599</c:v>
                </c:pt>
                <c:pt idx="24">
                  <c:v>2.8220000000000001</c:v>
                </c:pt>
                <c:pt idx="25">
                  <c:v>2.8759999999999999</c:v>
                </c:pt>
                <c:pt idx="26">
                  <c:v>2.794</c:v>
                </c:pt>
                <c:pt idx="27">
                  <c:v>2.7573333333333299</c:v>
                </c:pt>
                <c:pt idx="28">
                  <c:v>2.8556666666666599</c:v>
                </c:pt>
                <c:pt idx="29">
                  <c:v>1.50366666666666</c:v>
                </c:pt>
                <c:pt idx="30">
                  <c:v>2.5213333333333301</c:v>
                </c:pt>
                <c:pt idx="31">
                  <c:v>2.883</c:v>
                </c:pt>
                <c:pt idx="32">
                  <c:v>2.3423333333333298</c:v>
                </c:pt>
              </c:numCache>
            </c:numRef>
          </c:xVal>
          <c:yVal>
            <c:numRef>
              <c:f>'Prediction elastisity from El'!$G$2:$G$35</c:f>
              <c:numCache>
                <c:formatCode>0.00</c:formatCode>
                <c:ptCount val="34"/>
                <c:pt idx="0">
                  <c:v>2.4887563416182501</c:v>
                </c:pt>
                <c:pt idx="1">
                  <c:v>2.53531704689797</c:v>
                </c:pt>
                <c:pt idx="2">
                  <c:v>2.0606348745152201</c:v>
                </c:pt>
                <c:pt idx="3">
                  <c:v>2.0638853076228898</c:v>
                </c:pt>
                <c:pt idx="4">
                  <c:v>2.1550824135236399</c:v>
                </c:pt>
                <c:pt idx="5">
                  <c:v>2.41329548056353</c:v>
                </c:pt>
                <c:pt idx="6">
                  <c:v>2.45748062282434</c:v>
                </c:pt>
                <c:pt idx="7">
                  <c:v>2.4605706737637898</c:v>
                </c:pt>
                <c:pt idx="8">
                  <c:v>2.5651885926139499</c:v>
                </c:pt>
                <c:pt idx="9">
                  <c:v>2.4134484959598601</c:v>
                </c:pt>
                <c:pt idx="10">
                  <c:v>2.512017336659</c:v>
                </c:pt>
                <c:pt idx="11">
                  <c:v>1.90101340337601</c:v>
                </c:pt>
                <c:pt idx="12">
                  <c:v>2.4570791955237601</c:v>
                </c:pt>
                <c:pt idx="13">
                  <c:v>2.5278486744748001</c:v>
                </c:pt>
                <c:pt idx="14">
                  <c:v>1.5317222023971</c:v>
                </c:pt>
                <c:pt idx="15">
                  <c:v>2.5746101715747498</c:v>
                </c:pt>
                <c:pt idx="16">
                  <c:v>2.0356273753637502</c:v>
                </c:pt>
                <c:pt idx="17">
                  <c:v>2.4448784638738501</c:v>
                </c:pt>
                <c:pt idx="18">
                  <c:v>2.1795485889841202</c:v>
                </c:pt>
                <c:pt idx="19">
                  <c:v>2.0774063624355299</c:v>
                </c:pt>
                <c:pt idx="20">
                  <c:v>2.1706696575817102</c:v>
                </c:pt>
                <c:pt idx="21">
                  <c:v>2.0072265552148201</c:v>
                </c:pt>
                <c:pt idx="22">
                  <c:v>2.27594529103528</c:v>
                </c:pt>
                <c:pt idx="23">
                  <c:v>2.13138129571084</c:v>
                </c:pt>
                <c:pt idx="24">
                  <c:v>2.64641424963028</c:v>
                </c:pt>
                <c:pt idx="25">
                  <c:v>2.71118961149288</c:v>
                </c:pt>
                <c:pt idx="26">
                  <c:v>2.4814003308273498</c:v>
                </c:pt>
                <c:pt idx="27">
                  <c:v>2.5117890744638798</c:v>
                </c:pt>
                <c:pt idx="28">
                  <c:v>2.4614844870412802</c:v>
                </c:pt>
                <c:pt idx="29">
                  <c:v>1.06400891529785</c:v>
                </c:pt>
                <c:pt idx="30">
                  <c:v>2.3407684720676598</c:v>
                </c:pt>
                <c:pt idx="31">
                  <c:v>2.4998318645415001</c:v>
                </c:pt>
                <c:pt idx="32">
                  <c:v>2.3525642005201899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1-8547-B3CB-2435FA8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931-8547-B3CB-2435FA8B0509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1-8547-B3CB-2435FA8B0509}"/>
            </c:ext>
          </c:extLst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31-8547-B3CB-2435FA8B0509}"/>
            </c:ext>
          </c:extLst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31-8547-B3CB-2435FA8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5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  <c:majorUnit val="0.5"/>
      </c:valAx>
      <c:valAx>
        <c:axId val="1239032879"/>
        <c:scaling>
          <c:orientation val="minMax"/>
          <c:max val="5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427270981371237"/>
                  <c:y val="-0.26898075240594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properties'!$V$2:$V$35</c:f>
              <c:numCache>
                <c:formatCode>0.00</c:formatCode>
                <c:ptCount val="34"/>
                <c:pt idx="0">
                  <c:v>2.4728875000000006</c:v>
                </c:pt>
                <c:pt idx="1">
                  <c:v>2.4045750000000004</c:v>
                </c:pt>
                <c:pt idx="2">
                  <c:v>1.8585499999999999</c:v>
                </c:pt>
                <c:pt idx="3">
                  <c:v>1.867175</c:v>
                </c:pt>
                <c:pt idx="4">
                  <c:v>2.1235625000000002</c:v>
                </c:pt>
                <c:pt idx="5">
                  <c:v>2.2447750000000002</c:v>
                </c:pt>
                <c:pt idx="6">
                  <c:v>2.26715</c:v>
                </c:pt>
                <c:pt idx="7">
                  <c:v>2.29725</c:v>
                </c:pt>
                <c:pt idx="8">
                  <c:v>2.1277625000000002</c:v>
                </c:pt>
                <c:pt idx="9">
                  <c:v>2.3427999999999995</c:v>
                </c:pt>
                <c:pt idx="10">
                  <c:v>2.252275</c:v>
                </c:pt>
                <c:pt idx="11">
                  <c:v>2.31575</c:v>
                </c:pt>
                <c:pt idx="12">
                  <c:v>1.7076124999999998</c:v>
                </c:pt>
                <c:pt idx="13">
                  <c:v>2.3283000000000005</c:v>
                </c:pt>
                <c:pt idx="14">
                  <c:v>2.3587375000000002</c:v>
                </c:pt>
                <c:pt idx="15">
                  <c:v>1.4346000000000001</c:v>
                </c:pt>
                <c:pt idx="16">
                  <c:v>2.3656874999999999</c:v>
                </c:pt>
                <c:pt idx="17">
                  <c:v>1.8863500000000002</c:v>
                </c:pt>
                <c:pt idx="18">
                  <c:v>2.2359249999999999</c:v>
                </c:pt>
                <c:pt idx="19">
                  <c:v>1.9574</c:v>
                </c:pt>
                <c:pt idx="20">
                  <c:v>1.9375625000000001</c:v>
                </c:pt>
                <c:pt idx="21">
                  <c:v>1.869</c:v>
                </c:pt>
                <c:pt idx="22">
                  <c:v>1.8122</c:v>
                </c:pt>
                <c:pt idx="23">
                  <c:v>2.2072874999999996</c:v>
                </c:pt>
                <c:pt idx="24">
                  <c:v>2.0756749999999999</c:v>
                </c:pt>
                <c:pt idx="25">
                  <c:v>2.5983749999999999</c:v>
                </c:pt>
                <c:pt idx="26">
                  <c:v>2.7035125</c:v>
                </c:pt>
                <c:pt idx="27">
                  <c:v>2.6594250000000001</c:v>
                </c:pt>
                <c:pt idx="28">
                  <c:v>2.4153000000000002</c:v>
                </c:pt>
                <c:pt idx="29">
                  <c:v>2.3579249999999998</c:v>
                </c:pt>
                <c:pt idx="30">
                  <c:v>1.2605</c:v>
                </c:pt>
                <c:pt idx="31">
                  <c:v>2.2462375000000003</c:v>
                </c:pt>
                <c:pt idx="32">
                  <c:v>2.4985875000000002</c:v>
                </c:pt>
                <c:pt idx="33">
                  <c:v>2.1168874999999998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1-C048-84BB-5899BE09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 val="autoZero"/>
        <c:crossBetween val="midCat"/>
      </c:valAx>
      <c:valAx>
        <c:axId val="2735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properties'!$AB$2:$AB$35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DE43-9750-F5594CAD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properties'!$AC$2:$AC$35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A247-90C8-23CF9F68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properties'!$E$2:$E$35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A747-9482-B86C1A8E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At val="0.01"/>
        <c:crossBetween val="midCat"/>
      </c:valAx>
      <c:valAx>
        <c:axId val="27353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TC'!$H$1</c:f>
              <c:strCache>
                <c:ptCount val="1"/>
                <c:pt idx="0">
                  <c:v>Vp_exp_air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TC'!$H$2:$H$35</c:f>
              <c:numCache>
                <c:formatCode>0.00</c:formatCode>
                <c:ptCount val="34"/>
                <c:pt idx="0">
                  <c:v>5.0369999999999999</c:v>
                </c:pt>
                <c:pt idx="1">
                  <c:v>4.04233333333333</c:v>
                </c:pt>
                <c:pt idx="2">
                  <c:v>3.51433333333333</c:v>
                </c:pt>
                <c:pt idx="3">
                  <c:v>3.2410000000000001</c:v>
                </c:pt>
                <c:pt idx="4">
                  <c:v>3.79866666666666</c:v>
                </c:pt>
                <c:pt idx="5">
                  <c:v>3.7566666666666602</c:v>
                </c:pt>
                <c:pt idx="6">
                  <c:v>3.8473333333333302</c:v>
                </c:pt>
                <c:pt idx="7">
                  <c:v>3.7166666666666601</c:v>
                </c:pt>
                <c:pt idx="9">
                  <c:v>4.0656666666666599</c:v>
                </c:pt>
                <c:pt idx="10">
                  <c:v>4.1543333333333301</c:v>
                </c:pt>
                <c:pt idx="11">
                  <c:v>4.2480000000000002</c:v>
                </c:pt>
                <c:pt idx="12">
                  <c:v>3.3559999999999999</c:v>
                </c:pt>
                <c:pt idx="13">
                  <c:v>4.8393333333333297</c:v>
                </c:pt>
                <c:pt idx="14">
                  <c:v>5.0716666666666601</c:v>
                </c:pt>
                <c:pt idx="15">
                  <c:v>2.23</c:v>
                </c:pt>
                <c:pt idx="16">
                  <c:v>4.42</c:v>
                </c:pt>
                <c:pt idx="17">
                  <c:v>3.5939999999999999</c:v>
                </c:pt>
                <c:pt idx="18">
                  <c:v>4.9313333333333302</c:v>
                </c:pt>
                <c:pt idx="19">
                  <c:v>3.375</c:v>
                </c:pt>
                <c:pt idx="20">
                  <c:v>3.452</c:v>
                </c:pt>
                <c:pt idx="21">
                  <c:v>3.3159999999999998</c:v>
                </c:pt>
                <c:pt idx="22">
                  <c:v>3.2519999999999998</c:v>
                </c:pt>
                <c:pt idx="23">
                  <c:v>4.6033333333333299</c:v>
                </c:pt>
                <c:pt idx="24">
                  <c:v>3.7629999999999999</c:v>
                </c:pt>
                <c:pt idx="25">
                  <c:v>4.8170000000000002</c:v>
                </c:pt>
                <c:pt idx="26">
                  <c:v>4.984</c:v>
                </c:pt>
                <c:pt idx="27">
                  <c:v>4.8810000000000002</c:v>
                </c:pt>
                <c:pt idx="28">
                  <c:v>4.8976666666666597</c:v>
                </c:pt>
                <c:pt idx="29">
                  <c:v>5.19933333333333</c:v>
                </c:pt>
                <c:pt idx="30">
                  <c:v>2.2123333333333299</c:v>
                </c:pt>
                <c:pt idx="31">
                  <c:v>4.0723333333333303</c:v>
                </c:pt>
                <c:pt idx="32">
                  <c:v>5.0129999999999999</c:v>
                </c:pt>
                <c:pt idx="33">
                  <c:v>3.9263333333333299</c:v>
                </c:pt>
              </c:numCache>
            </c:numRef>
          </c:xVal>
          <c:yVal>
            <c:numRef>
              <c:f>'Prediction elastisity from TC'!$F$2:$F$35</c:f>
              <c:numCache>
                <c:formatCode>0.00</c:formatCode>
                <c:ptCount val="34"/>
                <c:pt idx="0">
                  <c:v>4.2206956146808903</c:v>
                </c:pt>
                <c:pt idx="1">
                  <c:v>4.3681205095692199</c:v>
                </c:pt>
                <c:pt idx="2">
                  <c:v>3.3855879152764401</c:v>
                </c:pt>
                <c:pt idx="3">
                  <c:v>3.3847431655038398</c:v>
                </c:pt>
                <c:pt idx="4">
                  <c:v>3.5297062746491199</c:v>
                </c:pt>
                <c:pt idx="5">
                  <c:v>4.1021799790438198</c:v>
                </c:pt>
                <c:pt idx="6">
                  <c:v>4.2047440966615097</c:v>
                </c:pt>
                <c:pt idx="7">
                  <c:v>4.1925092820485697</c:v>
                </c:pt>
                <c:pt idx="9">
                  <c:v>4.4540896057205597</c:v>
                </c:pt>
                <c:pt idx="10">
                  <c:v>4.0891905574392204</c:v>
                </c:pt>
                <c:pt idx="11">
                  <c:v>4.3321617263554</c:v>
                </c:pt>
                <c:pt idx="12">
                  <c:v>3.08939362765092</c:v>
                </c:pt>
                <c:pt idx="13">
                  <c:v>4.19133013203695</c:v>
                </c:pt>
                <c:pt idx="14">
                  <c:v>4.4058272660172504</c:v>
                </c:pt>
                <c:pt idx="15">
                  <c:v>2.4468112734204901</c:v>
                </c:pt>
                <c:pt idx="16">
                  <c:v>4.5248124173855899</c:v>
                </c:pt>
                <c:pt idx="17">
                  <c:v>3.3094175540241801</c:v>
                </c:pt>
                <c:pt idx="18">
                  <c:v>4.21988765574475</c:v>
                </c:pt>
                <c:pt idx="19">
                  <c:v>3.62190583648905</c:v>
                </c:pt>
                <c:pt idx="20">
                  <c:v>3.4174452488345</c:v>
                </c:pt>
                <c:pt idx="21">
                  <c:v>3.6111893772724302</c:v>
                </c:pt>
                <c:pt idx="22">
                  <c:v>3.2851254426467298</c:v>
                </c:pt>
                <c:pt idx="23">
                  <c:v>3.7782593402929501</c:v>
                </c:pt>
                <c:pt idx="24">
                  <c:v>3.4915865591425499</c:v>
                </c:pt>
                <c:pt idx="25">
                  <c:v>4.6247442500967599</c:v>
                </c:pt>
                <c:pt idx="26">
                  <c:v>4.78459867769116</c:v>
                </c:pt>
                <c:pt idx="27">
                  <c:v>4.1641143284057502</c:v>
                </c:pt>
                <c:pt idx="28">
                  <c:v>4.3141155790223102</c:v>
                </c:pt>
                <c:pt idx="29">
                  <c:v>4.1945385908009198</c:v>
                </c:pt>
                <c:pt idx="30">
                  <c:v>1.6564435997498399</c:v>
                </c:pt>
                <c:pt idx="31">
                  <c:v>3.9414682014529099</c:v>
                </c:pt>
                <c:pt idx="32">
                  <c:v>4.2674193754294203</c:v>
                </c:pt>
                <c:pt idx="33">
                  <c:v>4.0036619872098198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5-964A-81F5-A04837348509}"/>
            </c:ext>
          </c:extLst>
        </c:ser>
        <c:ser>
          <c:idx val="0"/>
          <c:order val="1"/>
          <c:tx>
            <c:strRef>
              <c:f>'Prediction elastisity from TC'!$I$1</c:f>
              <c:strCache>
                <c:ptCount val="1"/>
                <c:pt idx="0">
                  <c:v>Vs_exp_air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TC'!$I$2:$I$35</c:f>
              <c:numCache>
                <c:formatCode>0.00</c:formatCode>
                <c:ptCount val="34"/>
                <c:pt idx="0">
                  <c:v>2.36</c:v>
                </c:pt>
                <c:pt idx="1">
                  <c:v>2.42766666666666</c:v>
                </c:pt>
                <c:pt idx="2">
                  <c:v>1.9970000000000001</c:v>
                </c:pt>
                <c:pt idx="3">
                  <c:v>1.8376666666666599</c:v>
                </c:pt>
                <c:pt idx="4">
                  <c:v>2.33633333333333</c:v>
                </c:pt>
                <c:pt idx="5">
                  <c:v>2.2223333333333302</c:v>
                </c:pt>
                <c:pt idx="6">
                  <c:v>2.278</c:v>
                </c:pt>
                <c:pt idx="7">
                  <c:v>2.0833333333333299</c:v>
                </c:pt>
                <c:pt idx="9">
                  <c:v>2.2120000000000002</c:v>
                </c:pt>
                <c:pt idx="10">
                  <c:v>2.4319999999999999</c:v>
                </c:pt>
                <c:pt idx="11">
                  <c:v>2.5619999999999998</c:v>
                </c:pt>
                <c:pt idx="12">
                  <c:v>1.93966666666666</c:v>
                </c:pt>
                <c:pt idx="13">
                  <c:v>2.60066666666666</c:v>
                </c:pt>
                <c:pt idx="14">
                  <c:v>2.794</c:v>
                </c:pt>
                <c:pt idx="15">
                  <c:v>1.323</c:v>
                </c:pt>
                <c:pt idx="16">
                  <c:v>2.6320000000000001</c:v>
                </c:pt>
                <c:pt idx="17">
                  <c:v>2.4460000000000002</c:v>
                </c:pt>
                <c:pt idx="18">
                  <c:v>2.6749999999999998</c:v>
                </c:pt>
                <c:pt idx="19">
                  <c:v>2.0750000000000002</c:v>
                </c:pt>
                <c:pt idx="20">
                  <c:v>1.9159999999999999</c:v>
                </c:pt>
                <c:pt idx="21">
                  <c:v>2.07666666666666</c:v>
                </c:pt>
                <c:pt idx="22">
                  <c:v>1.98433333333333</c:v>
                </c:pt>
                <c:pt idx="23">
                  <c:v>2.6909999999999998</c:v>
                </c:pt>
                <c:pt idx="24">
                  <c:v>2.2186666666666599</c:v>
                </c:pt>
                <c:pt idx="25">
                  <c:v>2.8220000000000001</c:v>
                </c:pt>
                <c:pt idx="26">
                  <c:v>2.8759999999999999</c:v>
                </c:pt>
                <c:pt idx="27">
                  <c:v>2.794</c:v>
                </c:pt>
                <c:pt idx="28">
                  <c:v>2.7573333333333299</c:v>
                </c:pt>
                <c:pt idx="29">
                  <c:v>2.8556666666666599</c:v>
                </c:pt>
                <c:pt idx="30">
                  <c:v>1.50366666666666</c:v>
                </c:pt>
                <c:pt idx="31">
                  <c:v>2.5213333333333301</c:v>
                </c:pt>
                <c:pt idx="32">
                  <c:v>2.883</c:v>
                </c:pt>
                <c:pt idx="33">
                  <c:v>2.3423333333333298</c:v>
                </c:pt>
              </c:numCache>
            </c:numRef>
          </c:xVal>
          <c:yVal>
            <c:numRef>
              <c:f>'Prediction elastisity from TC'!$G$2:$G$35</c:f>
              <c:numCache>
                <c:formatCode>0.00</c:formatCode>
                <c:ptCount val="34"/>
                <c:pt idx="0">
                  <c:v>2.4887563416182501</c:v>
                </c:pt>
                <c:pt idx="1">
                  <c:v>2.53531704689797</c:v>
                </c:pt>
                <c:pt idx="2">
                  <c:v>2.0606348745152201</c:v>
                </c:pt>
                <c:pt idx="3">
                  <c:v>2.0638853076228898</c:v>
                </c:pt>
                <c:pt idx="4">
                  <c:v>2.1550824135236399</c:v>
                </c:pt>
                <c:pt idx="5">
                  <c:v>2.41329548056353</c:v>
                </c:pt>
                <c:pt idx="6">
                  <c:v>2.45748062282434</c:v>
                </c:pt>
                <c:pt idx="7">
                  <c:v>2.4605706737637898</c:v>
                </c:pt>
                <c:pt idx="9">
                  <c:v>2.5651885926139499</c:v>
                </c:pt>
                <c:pt idx="10">
                  <c:v>2.4134484959598601</c:v>
                </c:pt>
                <c:pt idx="11">
                  <c:v>2.512017336659</c:v>
                </c:pt>
                <c:pt idx="12">
                  <c:v>1.90101340337601</c:v>
                </c:pt>
                <c:pt idx="13">
                  <c:v>2.4570791955237601</c:v>
                </c:pt>
                <c:pt idx="14">
                  <c:v>2.5278486744748001</c:v>
                </c:pt>
                <c:pt idx="15">
                  <c:v>1.5317222023971</c:v>
                </c:pt>
                <c:pt idx="16">
                  <c:v>2.5746101715747498</c:v>
                </c:pt>
                <c:pt idx="17">
                  <c:v>2.0356273753637502</c:v>
                </c:pt>
                <c:pt idx="18">
                  <c:v>2.4448784638738501</c:v>
                </c:pt>
                <c:pt idx="19">
                  <c:v>2.1795485889841202</c:v>
                </c:pt>
                <c:pt idx="20">
                  <c:v>2.0774063624355299</c:v>
                </c:pt>
                <c:pt idx="21">
                  <c:v>2.1706696575817102</c:v>
                </c:pt>
                <c:pt idx="22">
                  <c:v>2.0072265552148201</c:v>
                </c:pt>
                <c:pt idx="23">
                  <c:v>2.27594529103528</c:v>
                </c:pt>
                <c:pt idx="24">
                  <c:v>2.13138129571084</c:v>
                </c:pt>
                <c:pt idx="25">
                  <c:v>2.64641424963028</c:v>
                </c:pt>
                <c:pt idx="26">
                  <c:v>2.71118961149288</c:v>
                </c:pt>
                <c:pt idx="27">
                  <c:v>2.4814003308273498</c:v>
                </c:pt>
                <c:pt idx="28">
                  <c:v>2.5117890744638798</c:v>
                </c:pt>
                <c:pt idx="29">
                  <c:v>2.4614844870412802</c:v>
                </c:pt>
                <c:pt idx="30">
                  <c:v>1.06400891529785</c:v>
                </c:pt>
                <c:pt idx="31">
                  <c:v>2.3407684720676598</c:v>
                </c:pt>
                <c:pt idx="32">
                  <c:v>2.4998318645415001</c:v>
                </c:pt>
                <c:pt idx="33">
                  <c:v>2.3525642005201899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5-964A-81F5-A0483734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marker/>
            <c:bubble3D val="0"/>
            <c:extLst>
              <c:ext xmlns:c16="http://schemas.microsoft.com/office/drawing/2014/chart" uri="{C3380CC4-5D6E-409C-BE32-E72D297353CC}">
                <c16:uniqueId val="{00000007-F8D5-964A-81F5-A04837348509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5-964A-81F5-A04837348509}"/>
            </c:ext>
          </c:extLst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D5-964A-81F5-A04837348509}"/>
            </c:ext>
          </c:extLst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D5-964A-81F5-A0483734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properties'!$AC$2:$AC$35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A47-AE0B-F7D0EB04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833536571326544"/>
                  <c:y val="-3.91903491688433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properties'!$AJ$2:$AJ$35</c:f>
              <c:numCache>
                <c:formatCode>General</c:formatCode>
                <c:ptCount val="34"/>
                <c:pt idx="0">
                  <c:v>1.0322293862428913</c:v>
                </c:pt>
                <c:pt idx="1">
                  <c:v>4.3237676111984396</c:v>
                </c:pt>
                <c:pt idx="2">
                  <c:v>125.4630646125068</c:v>
                </c:pt>
                <c:pt idx="3">
                  <c:v>99.906718119616713</c:v>
                </c:pt>
                <c:pt idx="4">
                  <c:v>19.49545351552835</c:v>
                </c:pt>
                <c:pt idx="5">
                  <c:v>18.372342489050393</c:v>
                </c:pt>
                <c:pt idx="6">
                  <c:v>14.928921878340317</c:v>
                </c:pt>
                <c:pt idx="7">
                  <c:v>7.6939210504745805</c:v>
                </c:pt>
                <c:pt idx="9">
                  <c:v>5.3041547054037279</c:v>
                </c:pt>
                <c:pt idx="10">
                  <c:v>11.833151163605551</c:v>
                </c:pt>
                <c:pt idx="11">
                  <c:v>10.146082665252376</c:v>
                </c:pt>
                <c:pt idx="12">
                  <c:v>232.76496825470164</c:v>
                </c:pt>
                <c:pt idx="13">
                  <c:v>10.047290339556644</c:v>
                </c:pt>
                <c:pt idx="14">
                  <c:v>22.614806243036817</c:v>
                </c:pt>
                <c:pt idx="15">
                  <c:v>761.71016145113936</c:v>
                </c:pt>
                <c:pt idx="16">
                  <c:v>17.337434415581942</c:v>
                </c:pt>
                <c:pt idx="17">
                  <c:v>49.826098651264353</c:v>
                </c:pt>
                <c:pt idx="18">
                  <c:v>47.526976163071424</c:v>
                </c:pt>
                <c:pt idx="19">
                  <c:v>86.476909364896116</c:v>
                </c:pt>
                <c:pt idx="20">
                  <c:v>116.53757067440466</c:v>
                </c:pt>
                <c:pt idx="21">
                  <c:v>108.07960117259321</c:v>
                </c:pt>
                <c:pt idx="22">
                  <c:v>156.78614112544852</c:v>
                </c:pt>
                <c:pt idx="23">
                  <c:v>13.834279866272684</c:v>
                </c:pt>
                <c:pt idx="24">
                  <c:v>31.719369392618336</c:v>
                </c:pt>
                <c:pt idx="25">
                  <c:v>0.47728847553829024</c:v>
                </c:pt>
                <c:pt idx="26">
                  <c:v>5.3832461456978377E-2</c:v>
                </c:pt>
                <c:pt idx="27">
                  <c:v>1.1533685371464432E-2</c:v>
                </c:pt>
                <c:pt idx="28">
                  <c:v>5.6944900912513088</c:v>
                </c:pt>
                <c:pt idx="29">
                  <c:v>7.6257788014650005</c:v>
                </c:pt>
                <c:pt idx="30">
                  <c:v>770.11880595737171</c:v>
                </c:pt>
                <c:pt idx="31">
                  <c:v>26.351544231604706</c:v>
                </c:pt>
                <c:pt idx="32">
                  <c:v>2.9390989702210444</c:v>
                </c:pt>
                <c:pt idx="33">
                  <c:v>64.432028265226194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properties'!$AM$2:$AM$3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xVal>
          <c:yVal>
            <c:numRef>
              <c:f>'All properties'!$AM$2:$AM$3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56248978626753E-2"/>
          <c:y val="0.12057144579752929"/>
          <c:w val="0.86391738339944979"/>
          <c:h val="0.75729015729944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'Sens matrix air'!$D$1</c:f>
              <c:strCache>
                <c:ptCount val="1"/>
                <c:pt idx="0">
                  <c:v>Vp 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'Sens matrix air'!$A$2:$A$52</c:f>
              <c:numCache>
                <c:formatCode>General</c:formatCode>
                <c:ptCount val="51"/>
                <c:pt idx="0">
                  <c:v>0.01</c:v>
                </c:pt>
                <c:pt idx="1">
                  <c:v>1.09647819614318E-2</c:v>
                </c:pt>
                <c:pt idx="2">
                  <c:v>1.2022644346174101E-2</c:v>
                </c:pt>
                <c:pt idx="3">
                  <c:v>1.3182567385564E-2</c:v>
                </c:pt>
                <c:pt idx="4">
                  <c:v>1.44543977074592E-2</c:v>
                </c:pt>
                <c:pt idx="5">
                  <c:v>1.58489319246111E-2</c:v>
                </c:pt>
                <c:pt idx="6">
                  <c:v>1.7378008287493699E-2</c:v>
                </c:pt>
                <c:pt idx="7">
                  <c:v>1.90546071796324E-2</c:v>
                </c:pt>
                <c:pt idx="8">
                  <c:v>2.0892961308540299E-2</c:v>
                </c:pt>
                <c:pt idx="9">
                  <c:v>2.2908676527677699E-2</c:v>
                </c:pt>
                <c:pt idx="10">
                  <c:v>2.5118864315095701E-2</c:v>
                </c:pt>
                <c:pt idx="11">
                  <c:v>2.7542287033381602E-2</c:v>
                </c:pt>
                <c:pt idx="12">
                  <c:v>3.0199517204020102E-2</c:v>
                </c:pt>
                <c:pt idx="13">
                  <c:v>3.31131121482591E-2</c:v>
                </c:pt>
                <c:pt idx="14">
                  <c:v>3.6307805477010097E-2</c:v>
                </c:pt>
                <c:pt idx="15">
                  <c:v>3.9810717055349699E-2</c:v>
                </c:pt>
                <c:pt idx="16">
                  <c:v>4.3651583224016598E-2</c:v>
                </c:pt>
                <c:pt idx="17">
                  <c:v>4.7863009232263803E-2</c:v>
                </c:pt>
                <c:pt idx="18">
                  <c:v>5.2480746024977203E-2</c:v>
                </c:pt>
                <c:pt idx="19">
                  <c:v>5.7543993733715597E-2</c:v>
                </c:pt>
                <c:pt idx="20">
                  <c:v>6.3095734448019303E-2</c:v>
                </c:pt>
                <c:pt idx="21">
                  <c:v>6.9183097091893603E-2</c:v>
                </c:pt>
                <c:pt idx="22">
                  <c:v>7.5857757502918302E-2</c:v>
                </c:pt>
                <c:pt idx="23">
                  <c:v>8.3176377110267E-2</c:v>
                </c:pt>
                <c:pt idx="24">
                  <c:v>9.1201083935590899E-2</c:v>
                </c:pt>
                <c:pt idx="25">
                  <c:v>0.1</c:v>
                </c:pt>
                <c:pt idx="26">
                  <c:v>0.10964781961431801</c:v>
                </c:pt>
                <c:pt idx="27">
                  <c:v>0.12022644346174099</c:v>
                </c:pt>
                <c:pt idx="28">
                  <c:v>0.13182567385564001</c:v>
                </c:pt>
                <c:pt idx="29">
                  <c:v>0.14454397707459199</c:v>
                </c:pt>
                <c:pt idx="30">
                  <c:v>0.15848931924611101</c:v>
                </c:pt>
                <c:pt idx="31">
                  <c:v>0.17378008287493699</c:v>
                </c:pt>
                <c:pt idx="32">
                  <c:v>0.19054607179632399</c:v>
                </c:pt>
                <c:pt idx="33">
                  <c:v>0.208929613085403</c:v>
                </c:pt>
                <c:pt idx="34">
                  <c:v>0.22908676527677699</c:v>
                </c:pt>
                <c:pt idx="35">
                  <c:v>0.25118864315095801</c:v>
                </c:pt>
                <c:pt idx="36">
                  <c:v>0.27542287033381602</c:v>
                </c:pt>
                <c:pt idx="37">
                  <c:v>0.30199517204020099</c:v>
                </c:pt>
                <c:pt idx="38">
                  <c:v>0.331131121482591</c:v>
                </c:pt>
                <c:pt idx="39">
                  <c:v>0.36307805477010102</c:v>
                </c:pt>
                <c:pt idx="40">
                  <c:v>0.39810717055349698</c:v>
                </c:pt>
                <c:pt idx="41">
                  <c:v>0.43651583224016599</c:v>
                </c:pt>
                <c:pt idx="42">
                  <c:v>0.47863009232263798</c:v>
                </c:pt>
                <c:pt idx="43">
                  <c:v>0.52480746024977198</c:v>
                </c:pt>
                <c:pt idx="44">
                  <c:v>0.57543993733715604</c:v>
                </c:pt>
                <c:pt idx="45">
                  <c:v>0.63095734448019303</c:v>
                </c:pt>
                <c:pt idx="46">
                  <c:v>0.69183097091893597</c:v>
                </c:pt>
                <c:pt idx="47">
                  <c:v>0.75857757502918399</c:v>
                </c:pt>
                <c:pt idx="48">
                  <c:v>0.83176377110266997</c:v>
                </c:pt>
                <c:pt idx="49">
                  <c:v>0.91201083935590899</c:v>
                </c:pt>
                <c:pt idx="50">
                  <c:v>1</c:v>
                </c:pt>
              </c:numCache>
            </c:numRef>
          </c:xVal>
          <c:yVal>
            <c:numRef>
              <c:f>'Sens matrix air'!$D$2:$D$52</c:f>
              <c:numCache>
                <c:formatCode>General</c:formatCode>
                <c:ptCount val="51"/>
                <c:pt idx="0">
                  <c:v>7.5115054572163099E-3</c:v>
                </c:pt>
                <c:pt idx="1">
                  <c:v>7.7673920594713104E-3</c:v>
                </c:pt>
                <c:pt idx="2">
                  <c:v>8.0791186588074302E-3</c:v>
                </c:pt>
                <c:pt idx="3">
                  <c:v>8.4663677460445202E-3</c:v>
                </c:pt>
                <c:pt idx="4">
                  <c:v>8.96007961449251E-3</c:v>
                </c:pt>
                <c:pt idx="5">
                  <c:v>9.6102450873838795E-3</c:v>
                </c:pt>
                <c:pt idx="6">
                  <c:v>1.05092338371536E-2</c:v>
                </c:pt>
                <c:pt idx="7">
                  <c:v>1.1846537817811E-2</c:v>
                </c:pt>
                <c:pt idx="8">
                  <c:v>1.4099200906011701E-2</c:v>
                </c:pt>
                <c:pt idx="9">
                  <c:v>1.9041095590978899E-2</c:v>
                </c:pt>
                <c:pt idx="10">
                  <c:v>5.7516564776399902E-2</c:v>
                </c:pt>
                <c:pt idx="11">
                  <c:v>1.02330194645052</c:v>
                </c:pt>
                <c:pt idx="12">
                  <c:v>1.4948992141475299</c:v>
                </c:pt>
                <c:pt idx="13">
                  <c:v>1.85046657500195</c:v>
                </c:pt>
                <c:pt idx="14">
                  <c:v>2.1474203579962601</c:v>
                </c:pt>
                <c:pt idx="15">
                  <c:v>2.40671903719057</c:v>
                </c:pt>
                <c:pt idx="16">
                  <c:v>2.6387656219850002</c:v>
                </c:pt>
                <c:pt idx="17">
                  <c:v>2.8495968627314001</c:v>
                </c:pt>
                <c:pt idx="18">
                  <c:v>3.0430750147355301</c:v>
                </c:pt>
                <c:pt idx="19">
                  <c:v>3.22184465445878</c:v>
                </c:pt>
                <c:pt idx="20">
                  <c:v>3.3878102249078399</c:v>
                </c:pt>
                <c:pt idx="21">
                  <c:v>3.5423978547527599</c:v>
                </c:pt>
                <c:pt idx="22">
                  <c:v>3.6867093143515102</c:v>
                </c:pt>
                <c:pt idx="23">
                  <c:v>3.8216176518303802</c:v>
                </c:pt>
                <c:pt idx="24">
                  <c:v>3.9478293409745699</c:v>
                </c:pt>
                <c:pt idx="25">
                  <c:v>4.0659262634795699</c:v>
                </c:pt>
                <c:pt idx="26">
                  <c:v>4.17639509085868</c:v>
                </c:pt>
                <c:pt idx="27">
                  <c:v>4.2796485234912698</c:v>
                </c:pt>
                <c:pt idx="28">
                  <c:v>4.3760411338002898</c:v>
                </c:pt>
                <c:pt idx="29">
                  <c:v>4.4658815266420699</c:v>
                </c:pt>
                <c:pt idx="30">
                  <c:v>4.5494419315335</c:v>
                </c:pt>
                <c:pt idx="31">
                  <c:v>4.6269659496542701</c:v>
                </c:pt>
                <c:pt idx="32">
                  <c:v>4.6986749394754703</c:v>
                </c:pt>
                <c:pt idx="33">
                  <c:v>4.7647733809604604</c:v>
                </c:pt>
                <c:pt idx="34">
                  <c:v>4.8254534461546799</c:v>
                </c:pt>
                <c:pt idx="35">
                  <c:v>4.8808989544324204</c:v>
                </c:pt>
                <c:pt idx="36">
                  <c:v>4.9312888332153202</c:v>
                </c:pt>
                <c:pt idx="37">
                  <c:v>4.9768001812266496</c:v>
                </c:pt>
                <c:pt idx="38">
                  <c:v>5.0176110009083796</c:v>
                </c:pt>
                <c:pt idx="39">
                  <c:v>5.0539026357611396</c:v>
                </c:pt>
                <c:pt idx="40">
                  <c:v>5.0858619278261301</c:v>
                </c:pt>
                <c:pt idx="41">
                  <c:v>5.1136830774985498</c:v>
                </c:pt>
                <c:pt idx="42">
                  <c:v>5.1375691669814998</c:v>
                </c:pt>
                <c:pt idx="43">
                  <c:v>5.1577332797990199</c:v>
                </c:pt>
                <c:pt idx="44">
                  <c:v>5.1743991410370196</c:v>
                </c:pt>
                <c:pt idx="45">
                  <c:v>5.1878011953642504</c:v>
                </c:pt>
                <c:pt idx="46">
                  <c:v>5.1981840522418903</c:v>
                </c:pt>
                <c:pt idx="47">
                  <c:v>5.2058012535906704</c:v>
                </c:pt>
                <c:pt idx="48">
                  <c:v>5.2109133592916104</c:v>
                </c:pt>
                <c:pt idx="49">
                  <c:v>5.2137853960173599</c:v>
                </c:pt>
                <c:pt idx="50">
                  <c:v>5.2146826681243503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C-984D-B5DB-BF05BC460F85}"/>
            </c:ext>
          </c:extLst>
        </c:ser>
        <c:ser>
          <c:idx val="1"/>
          <c:order val="1"/>
          <c:tx>
            <c:strRef>
              <c:f>'Sens matrix air'!$E$1</c:f>
              <c:strCache>
                <c:ptCount val="1"/>
                <c:pt idx="0">
                  <c:v>Vs 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'Sens matrix air'!$A$2:$A$52</c:f>
              <c:numCache>
                <c:formatCode>General</c:formatCode>
                <c:ptCount val="51"/>
                <c:pt idx="0">
                  <c:v>0.01</c:v>
                </c:pt>
                <c:pt idx="1">
                  <c:v>1.09647819614318E-2</c:v>
                </c:pt>
                <c:pt idx="2">
                  <c:v>1.2022644346174101E-2</c:v>
                </c:pt>
                <c:pt idx="3">
                  <c:v>1.3182567385564E-2</c:v>
                </c:pt>
                <c:pt idx="4">
                  <c:v>1.44543977074592E-2</c:v>
                </c:pt>
                <c:pt idx="5">
                  <c:v>1.58489319246111E-2</c:v>
                </c:pt>
                <c:pt idx="6">
                  <c:v>1.7378008287493699E-2</c:v>
                </c:pt>
                <c:pt idx="7">
                  <c:v>1.90546071796324E-2</c:v>
                </c:pt>
                <c:pt idx="8">
                  <c:v>2.0892961308540299E-2</c:v>
                </c:pt>
                <c:pt idx="9">
                  <c:v>2.2908676527677699E-2</c:v>
                </c:pt>
                <c:pt idx="10">
                  <c:v>2.5118864315095701E-2</c:v>
                </c:pt>
                <c:pt idx="11">
                  <c:v>2.7542287033381602E-2</c:v>
                </c:pt>
                <c:pt idx="12">
                  <c:v>3.0199517204020102E-2</c:v>
                </c:pt>
                <c:pt idx="13">
                  <c:v>3.31131121482591E-2</c:v>
                </c:pt>
                <c:pt idx="14">
                  <c:v>3.6307805477010097E-2</c:v>
                </c:pt>
                <c:pt idx="15">
                  <c:v>3.9810717055349699E-2</c:v>
                </c:pt>
                <c:pt idx="16">
                  <c:v>4.3651583224016598E-2</c:v>
                </c:pt>
                <c:pt idx="17">
                  <c:v>4.7863009232263803E-2</c:v>
                </c:pt>
                <c:pt idx="18">
                  <c:v>5.2480746024977203E-2</c:v>
                </c:pt>
                <c:pt idx="19">
                  <c:v>5.7543993733715597E-2</c:v>
                </c:pt>
                <c:pt idx="20">
                  <c:v>6.3095734448019303E-2</c:v>
                </c:pt>
                <c:pt idx="21">
                  <c:v>6.9183097091893603E-2</c:v>
                </c:pt>
                <c:pt idx="22">
                  <c:v>7.5857757502918302E-2</c:v>
                </c:pt>
                <c:pt idx="23">
                  <c:v>8.3176377110267E-2</c:v>
                </c:pt>
                <c:pt idx="24">
                  <c:v>9.1201083935590899E-2</c:v>
                </c:pt>
                <c:pt idx="25">
                  <c:v>0.1</c:v>
                </c:pt>
                <c:pt idx="26">
                  <c:v>0.10964781961431801</c:v>
                </c:pt>
                <c:pt idx="27">
                  <c:v>0.12022644346174099</c:v>
                </c:pt>
                <c:pt idx="28">
                  <c:v>0.13182567385564001</c:v>
                </c:pt>
                <c:pt idx="29">
                  <c:v>0.14454397707459199</c:v>
                </c:pt>
                <c:pt idx="30">
                  <c:v>0.15848931924611101</c:v>
                </c:pt>
                <c:pt idx="31">
                  <c:v>0.17378008287493699</c:v>
                </c:pt>
                <c:pt idx="32">
                  <c:v>0.19054607179632399</c:v>
                </c:pt>
                <c:pt idx="33">
                  <c:v>0.208929613085403</c:v>
                </c:pt>
                <c:pt idx="34">
                  <c:v>0.22908676527677699</c:v>
                </c:pt>
                <c:pt idx="35">
                  <c:v>0.25118864315095801</c:v>
                </c:pt>
                <c:pt idx="36">
                  <c:v>0.27542287033381602</c:v>
                </c:pt>
                <c:pt idx="37">
                  <c:v>0.30199517204020099</c:v>
                </c:pt>
                <c:pt idx="38">
                  <c:v>0.331131121482591</c:v>
                </c:pt>
                <c:pt idx="39">
                  <c:v>0.36307805477010102</c:v>
                </c:pt>
                <c:pt idx="40">
                  <c:v>0.39810717055349698</c:v>
                </c:pt>
                <c:pt idx="41">
                  <c:v>0.43651583224016599</c:v>
                </c:pt>
                <c:pt idx="42">
                  <c:v>0.47863009232263798</c:v>
                </c:pt>
                <c:pt idx="43">
                  <c:v>0.52480746024977198</c:v>
                </c:pt>
                <c:pt idx="44">
                  <c:v>0.57543993733715604</c:v>
                </c:pt>
                <c:pt idx="45">
                  <c:v>0.63095734448019303</c:v>
                </c:pt>
                <c:pt idx="46">
                  <c:v>0.69183097091893597</c:v>
                </c:pt>
                <c:pt idx="47">
                  <c:v>0.75857757502918399</c:v>
                </c:pt>
                <c:pt idx="48">
                  <c:v>0.83176377110266997</c:v>
                </c:pt>
                <c:pt idx="49">
                  <c:v>0.91201083935590899</c:v>
                </c:pt>
                <c:pt idx="50">
                  <c:v>1</c:v>
                </c:pt>
              </c:numCache>
            </c:numRef>
          </c:xVal>
          <c:yVal>
            <c:numRef>
              <c:f>'Sens matrix air'!$E$2:$E$52</c:f>
              <c:numCache>
                <c:formatCode>General</c:formatCode>
                <c:ptCount val="51"/>
                <c:pt idx="0">
                  <c:v>4.82192766376265E-3</c:v>
                </c:pt>
                <c:pt idx="1">
                  <c:v>4.9992998237218898E-3</c:v>
                </c:pt>
                <c:pt idx="2">
                  <c:v>5.2146333121314802E-3</c:v>
                </c:pt>
                <c:pt idx="3">
                  <c:v>5.4811404360586699E-3</c:v>
                </c:pt>
                <c:pt idx="4">
                  <c:v>5.8195586046559901E-3</c:v>
                </c:pt>
                <c:pt idx="5">
                  <c:v>6.26333155376845E-3</c:v>
                </c:pt>
                <c:pt idx="6">
                  <c:v>6.8741978650775299E-3</c:v>
                </c:pt>
                <c:pt idx="7">
                  <c:v>7.7786702407318196E-3</c:v>
                </c:pt>
                <c:pt idx="8">
                  <c:v>9.2949411290605202E-3</c:v>
                </c:pt>
                <c:pt idx="9">
                  <c:v>1.2605118095249199E-2</c:v>
                </c:pt>
                <c:pt idx="10">
                  <c:v>3.8237720226283599E-2</c:v>
                </c:pt>
                <c:pt idx="11">
                  <c:v>0.67715153513405002</c:v>
                </c:pt>
                <c:pt idx="12">
                  <c:v>0.98335550524919302</c:v>
                </c:pt>
                <c:pt idx="13">
                  <c:v>1.2098838055637799</c:v>
                </c:pt>
                <c:pt idx="14">
                  <c:v>1.39538350114969</c:v>
                </c:pt>
                <c:pt idx="15">
                  <c:v>1.55406845280267</c:v>
                </c:pt>
                <c:pt idx="16">
                  <c:v>1.6930617649808199</c:v>
                </c:pt>
                <c:pt idx="17">
                  <c:v>1.8165510176417701</c:v>
                </c:pt>
                <c:pt idx="18">
                  <c:v>1.9272631436379599</c:v>
                </c:pt>
                <c:pt idx="19">
                  <c:v>2.0271093931792601</c:v>
                </c:pt>
                <c:pt idx="20">
                  <c:v>2.1175074352850198</c:v>
                </c:pt>
                <c:pt idx="21">
                  <c:v>2.1995577236227701</c:v>
                </c:pt>
                <c:pt idx="22">
                  <c:v>2.2741467483885902</c:v>
                </c:pt>
                <c:pt idx="23">
                  <c:v>2.3420106003129102</c:v>
                </c:pt>
                <c:pt idx="24">
                  <c:v>2.4037756488762798</c:v>
                </c:pt>
                <c:pt idx="25">
                  <c:v>2.4599853886433198</c:v>
                </c:pt>
                <c:pt idx="26">
                  <c:v>2.5111186255283098</c:v>
                </c:pt>
                <c:pt idx="27">
                  <c:v>2.55760208114636</c:v>
                </c:pt>
                <c:pt idx="28">
                  <c:v>2.5998193327133898</c:v>
                </c:pt>
                <c:pt idx="29">
                  <c:v>2.63811730514167</c:v>
                </c:pt>
                <c:pt idx="30">
                  <c:v>2.6728111171384099</c:v>
                </c:pt>
                <c:pt idx="31">
                  <c:v>2.70418781012035</c:v>
                </c:pt>
                <c:pt idx="32">
                  <c:v>2.7325093157434499</c:v>
                </c:pt>
                <c:pt idx="33">
                  <c:v>2.7580149070450601</c:v>
                </c:pt>
                <c:pt idx="34">
                  <c:v>2.7809232939468602</c:v>
                </c:pt>
                <c:pt idx="35">
                  <c:v>2.8014344782346399</c:v>
                </c:pt>
                <c:pt idx="36">
                  <c:v>2.8197314405120699</c:v>
                </c:pt>
                <c:pt idx="37">
                  <c:v>2.8359817110205698</c:v>
                </c:pt>
                <c:pt idx="38">
                  <c:v>2.8503388575479001</c:v>
                </c:pt>
                <c:pt idx="39">
                  <c:v>2.8629439093089801</c:v>
                </c:pt>
                <c:pt idx="40">
                  <c:v>2.87392672963627</c:v>
                </c:pt>
                <c:pt idx="41">
                  <c:v>2.8834073407373499</c:v>
                </c:pt>
                <c:pt idx="42">
                  <c:v>2.8914972005483399</c:v>
                </c:pt>
                <c:pt idx="43">
                  <c:v>2.8983004236890602</c:v>
                </c:pt>
                <c:pt idx="44">
                  <c:v>2.9039149372079902</c:v>
                </c:pt>
                <c:pt idx="45">
                  <c:v>2.9084335557762699</c:v>
                </c:pt>
                <c:pt idx="46">
                  <c:v>2.9119449581885899</c:v>
                </c:pt>
                <c:pt idx="47">
                  <c:v>2.9145345442414299</c:v>
                </c:pt>
                <c:pt idx="48">
                  <c:v>2.9162851496603599</c:v>
                </c:pt>
                <c:pt idx="49">
                  <c:v>2.9172775971776601</c:v>
                </c:pt>
                <c:pt idx="50">
                  <c:v>2.91758986155833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C-984D-B5DB-BF05BC46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01600"/>
        <c:axId val="388003328"/>
      </c:scatterChart>
      <c:valAx>
        <c:axId val="38800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03328"/>
        <c:crosses val="autoZero"/>
        <c:crossBetween val="midCat"/>
      </c:valAx>
      <c:valAx>
        <c:axId val="38800332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01600"/>
        <c:crossesAt val="0.01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0812508320433E-2"/>
          <c:y val="0.14371475753429888"/>
          <c:w val="0.80689964766324807"/>
          <c:h val="0.740907129390393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'Sens matrix water'!$D$1</c:f>
              <c:strCache>
                <c:ptCount val="1"/>
                <c:pt idx="0">
                  <c:v>Vp M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'Sens matrix water'!$A$2:$A$52</c:f>
              <c:numCache>
                <c:formatCode>General</c:formatCode>
                <c:ptCount val="51"/>
                <c:pt idx="0">
                  <c:v>0.01</c:v>
                </c:pt>
                <c:pt idx="1">
                  <c:v>1.09647819614318E-2</c:v>
                </c:pt>
                <c:pt idx="2">
                  <c:v>1.2022644346174101E-2</c:v>
                </c:pt>
                <c:pt idx="3">
                  <c:v>1.3182567385564E-2</c:v>
                </c:pt>
                <c:pt idx="4">
                  <c:v>1.44543977074592E-2</c:v>
                </c:pt>
                <c:pt idx="5">
                  <c:v>1.58489319246111E-2</c:v>
                </c:pt>
                <c:pt idx="6">
                  <c:v>1.7378008287493699E-2</c:v>
                </c:pt>
                <c:pt idx="7">
                  <c:v>1.90546071796324E-2</c:v>
                </c:pt>
                <c:pt idx="8">
                  <c:v>2.0892961308540299E-2</c:v>
                </c:pt>
                <c:pt idx="9">
                  <c:v>2.2908676527677699E-2</c:v>
                </c:pt>
                <c:pt idx="10">
                  <c:v>2.5118864315095701E-2</c:v>
                </c:pt>
                <c:pt idx="11">
                  <c:v>2.7542287033381602E-2</c:v>
                </c:pt>
                <c:pt idx="12">
                  <c:v>3.0199517204020102E-2</c:v>
                </c:pt>
                <c:pt idx="13">
                  <c:v>3.31131121482591E-2</c:v>
                </c:pt>
                <c:pt idx="14">
                  <c:v>3.6307805477010097E-2</c:v>
                </c:pt>
                <c:pt idx="15">
                  <c:v>3.9810717055349699E-2</c:v>
                </c:pt>
                <c:pt idx="16">
                  <c:v>4.3651583224016598E-2</c:v>
                </c:pt>
                <c:pt idx="17">
                  <c:v>4.7863009232263803E-2</c:v>
                </c:pt>
                <c:pt idx="18">
                  <c:v>5.2480746024977203E-2</c:v>
                </c:pt>
                <c:pt idx="19">
                  <c:v>5.7543993733715597E-2</c:v>
                </c:pt>
                <c:pt idx="20">
                  <c:v>6.3095734448019303E-2</c:v>
                </c:pt>
                <c:pt idx="21">
                  <c:v>6.9183097091893603E-2</c:v>
                </c:pt>
                <c:pt idx="22">
                  <c:v>7.5857757502918302E-2</c:v>
                </c:pt>
                <c:pt idx="23">
                  <c:v>8.3176377110267E-2</c:v>
                </c:pt>
                <c:pt idx="24">
                  <c:v>9.1201083935590899E-2</c:v>
                </c:pt>
                <c:pt idx="25">
                  <c:v>0.1</c:v>
                </c:pt>
                <c:pt idx="26">
                  <c:v>0.10964781961431801</c:v>
                </c:pt>
                <c:pt idx="27">
                  <c:v>0.12022644346174099</c:v>
                </c:pt>
                <c:pt idx="28">
                  <c:v>0.13182567385564001</c:v>
                </c:pt>
                <c:pt idx="29">
                  <c:v>0.14454397707459199</c:v>
                </c:pt>
                <c:pt idx="30">
                  <c:v>0.15848931924611101</c:v>
                </c:pt>
                <c:pt idx="31">
                  <c:v>0.17378008287493699</c:v>
                </c:pt>
                <c:pt idx="32">
                  <c:v>0.19054607179632399</c:v>
                </c:pt>
                <c:pt idx="33">
                  <c:v>0.208929613085403</c:v>
                </c:pt>
                <c:pt idx="34">
                  <c:v>0.22908676527677699</c:v>
                </c:pt>
                <c:pt idx="35">
                  <c:v>0.25118864315095801</c:v>
                </c:pt>
                <c:pt idx="36">
                  <c:v>0.27542287033381602</c:v>
                </c:pt>
                <c:pt idx="37">
                  <c:v>0.30199517204020099</c:v>
                </c:pt>
                <c:pt idx="38">
                  <c:v>0.331131121482591</c:v>
                </c:pt>
                <c:pt idx="39">
                  <c:v>0.36307805477010102</c:v>
                </c:pt>
                <c:pt idx="40">
                  <c:v>0.39810717055349698</c:v>
                </c:pt>
                <c:pt idx="41">
                  <c:v>0.43651583224016599</c:v>
                </c:pt>
                <c:pt idx="42">
                  <c:v>0.47863009232263798</c:v>
                </c:pt>
                <c:pt idx="43">
                  <c:v>0.52480746024977198</c:v>
                </c:pt>
                <c:pt idx="44">
                  <c:v>0.57543993733715604</c:v>
                </c:pt>
                <c:pt idx="45">
                  <c:v>0.63095734448019303</c:v>
                </c:pt>
                <c:pt idx="46">
                  <c:v>0.69183097091893597</c:v>
                </c:pt>
                <c:pt idx="47">
                  <c:v>0.75857757502918399</c:v>
                </c:pt>
                <c:pt idx="48">
                  <c:v>0.83176377110266997</c:v>
                </c:pt>
                <c:pt idx="49">
                  <c:v>0.91201083935590899</c:v>
                </c:pt>
                <c:pt idx="50">
                  <c:v>1</c:v>
                </c:pt>
              </c:numCache>
            </c:numRef>
          </c:xVal>
          <c:yVal>
            <c:numRef>
              <c:f>'Sens matrix water'!$D$2:$D$52</c:f>
              <c:numCache>
                <c:formatCode>General</c:formatCode>
                <c:ptCount val="51"/>
                <c:pt idx="0">
                  <c:v>2.7328441987922898</c:v>
                </c:pt>
                <c:pt idx="1">
                  <c:v>2.81896598378116</c:v>
                </c:pt>
                <c:pt idx="2">
                  <c:v>2.9057099760903098</c:v>
                </c:pt>
                <c:pt idx="3">
                  <c:v>2.9926908754090298</c:v>
                </c:pt>
                <c:pt idx="4">
                  <c:v>3.07955926703844</c:v>
                </c:pt>
                <c:pt idx="5">
                  <c:v>3.1660102610452499</c:v>
                </c:pt>
                <c:pt idx="6">
                  <c:v>3.2517893980808701</c:v>
                </c:pt>
                <c:pt idx="7">
                  <c:v>3.33669579375904</c:v>
                </c:pt>
                <c:pt idx="8">
                  <c:v>3.42058265002651</c:v>
                </c:pt>
                <c:pt idx="9">
                  <c:v>3.50335536424689</c:v>
                </c:pt>
                <c:pt idx="10">
                  <c:v>3.5849675695066598</c:v>
                </c:pt>
                <c:pt idx="11">
                  <c:v>3.66541543746487</c:v>
                </c:pt>
                <c:pt idx="12">
                  <c:v>3.7447306002376002</c:v>
                </c:pt>
                <c:pt idx="13">
                  <c:v>3.8229720491896102</c:v>
                </c:pt>
                <c:pt idx="14">
                  <c:v>3.9002173358359902</c:v>
                </c:pt>
                <c:pt idx="15">
                  <c:v>3.97655341565356</c:v>
                </c:pt>
                <c:pt idx="16">
                  <c:v>4.0520674657031996</c:v>
                </c:pt>
                <c:pt idx="17">
                  <c:v>4.1268380246713603</c:v>
                </c:pt>
                <c:pt idx="18">
                  <c:v>4.2009268065259704</c:v>
                </c:pt>
                <c:pt idx="19">
                  <c:v>4.2743715606188202</c:v>
                </c:pt>
                <c:pt idx="20">
                  <c:v>4.3471803152521904</c:v>
                </c:pt>
                <c:pt idx="21">
                  <c:v>4.4193273153876804</c:v>
                </c:pt>
                <c:pt idx="22">
                  <c:v>4.49075086209064</c:v>
                </c:pt>
                <c:pt idx="23">
                  <c:v>4.5613531589659804</c:v>
                </c:pt>
                <c:pt idx="24">
                  <c:v>4.6310021103680299</c:v>
                </c:pt>
                <c:pt idx="25">
                  <c:v>4.6995348797113703</c:v>
                </c:pt>
                <c:pt idx="26">
                  <c:v>4.7667628858152096</c:v>
                </c:pt>
                <c:pt idx="27">
                  <c:v>4.8324778214627004</c:v>
                </c:pt>
                <c:pt idx="28">
                  <c:v>4.8964582533224901</c:v>
                </c:pt>
                <c:pt idx="29">
                  <c:v>4.9584763745059002</c:v>
                </c:pt>
                <c:pt idx="30">
                  <c:v>5.0183045506917203</c:v>
                </c:pt>
                <c:pt idx="31">
                  <c:v>5.0757213845204197</c:v>
                </c:pt>
                <c:pt idx="32">
                  <c:v>5.13051712992847</c:v>
                </c:pt>
                <c:pt idx="33">
                  <c:v>5.1824983745999198</c:v>
                </c:pt>
                <c:pt idx="34">
                  <c:v>5.2314919886062601</c:v>
                </c:pt>
                <c:pt idx="35">
                  <c:v>5.27734838144295</c:v>
                </c:pt>
                <c:pt idx="36">
                  <c:v>5.3199441446503402</c:v>
                </c:pt>
                <c:pt idx="37">
                  <c:v>5.35918415960084</c:v>
                </c:pt>
                <c:pt idx="38">
                  <c:v>5.3950032405264503</c:v>
                </c:pt>
                <c:pt idx="39">
                  <c:v>5.4273673644904399</c:v>
                </c:pt>
                <c:pt idx="40">
                  <c:v>5.4562745035122697</c:v>
                </c:pt>
                <c:pt idx="41">
                  <c:v>5.4817550486872602</c:v>
                </c:pt>
                <c:pt idx="42">
                  <c:v>5.5038717808291198</c:v>
                </c:pt>
                <c:pt idx="43">
                  <c:v>5.5227193197298101</c:v>
                </c:pt>
                <c:pt idx="44">
                  <c:v>5.5384229714279201</c:v>
                </c:pt>
                <c:pt idx="45">
                  <c:v>5.5511368961226797</c:v>
                </c:pt>
                <c:pt idx="46">
                  <c:v>5.5610415408213498</c:v>
                </c:pt>
                <c:pt idx="47">
                  <c:v>5.5683403203680903</c:v>
                </c:pt>
                <c:pt idx="48">
                  <c:v>5.5732555848230003</c:v>
                </c:pt>
                <c:pt idx="49">
                  <c:v>5.5760239736199599</c:v>
                </c:pt>
                <c:pt idx="50">
                  <c:v>5.5768901931302803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C-BA4C-807A-2B1535C3461E}"/>
            </c:ext>
          </c:extLst>
        </c:ser>
        <c:ser>
          <c:idx val="1"/>
          <c:order val="1"/>
          <c:tx>
            <c:strRef>
              <c:f>'Sens matrix water'!$E$1</c:f>
              <c:strCache>
                <c:ptCount val="1"/>
                <c:pt idx="0">
                  <c:v>Vs M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'Sens matrix water'!$A$2:$A$52</c:f>
              <c:numCache>
                <c:formatCode>General</c:formatCode>
                <c:ptCount val="51"/>
                <c:pt idx="0">
                  <c:v>0.01</c:v>
                </c:pt>
                <c:pt idx="1">
                  <c:v>1.09647819614318E-2</c:v>
                </c:pt>
                <c:pt idx="2">
                  <c:v>1.2022644346174101E-2</c:v>
                </c:pt>
                <c:pt idx="3">
                  <c:v>1.3182567385564E-2</c:v>
                </c:pt>
                <c:pt idx="4">
                  <c:v>1.44543977074592E-2</c:v>
                </c:pt>
                <c:pt idx="5">
                  <c:v>1.58489319246111E-2</c:v>
                </c:pt>
                <c:pt idx="6">
                  <c:v>1.7378008287493699E-2</c:v>
                </c:pt>
                <c:pt idx="7">
                  <c:v>1.90546071796324E-2</c:v>
                </c:pt>
                <c:pt idx="8">
                  <c:v>2.0892961308540299E-2</c:v>
                </c:pt>
                <c:pt idx="9">
                  <c:v>2.2908676527677699E-2</c:v>
                </c:pt>
                <c:pt idx="10">
                  <c:v>2.5118864315095701E-2</c:v>
                </c:pt>
                <c:pt idx="11">
                  <c:v>2.7542287033381602E-2</c:v>
                </c:pt>
                <c:pt idx="12">
                  <c:v>3.0199517204020102E-2</c:v>
                </c:pt>
                <c:pt idx="13">
                  <c:v>3.31131121482591E-2</c:v>
                </c:pt>
                <c:pt idx="14">
                  <c:v>3.6307805477010097E-2</c:v>
                </c:pt>
                <c:pt idx="15">
                  <c:v>3.9810717055349699E-2</c:v>
                </c:pt>
                <c:pt idx="16">
                  <c:v>4.3651583224016598E-2</c:v>
                </c:pt>
                <c:pt idx="17">
                  <c:v>4.7863009232263803E-2</c:v>
                </c:pt>
                <c:pt idx="18">
                  <c:v>5.2480746024977203E-2</c:v>
                </c:pt>
                <c:pt idx="19">
                  <c:v>5.7543993733715597E-2</c:v>
                </c:pt>
                <c:pt idx="20">
                  <c:v>6.3095734448019303E-2</c:v>
                </c:pt>
                <c:pt idx="21">
                  <c:v>6.9183097091893603E-2</c:v>
                </c:pt>
                <c:pt idx="22">
                  <c:v>7.5857757502918302E-2</c:v>
                </c:pt>
                <c:pt idx="23">
                  <c:v>8.3176377110267E-2</c:v>
                </c:pt>
                <c:pt idx="24">
                  <c:v>9.1201083935590899E-2</c:v>
                </c:pt>
                <c:pt idx="25">
                  <c:v>0.1</c:v>
                </c:pt>
                <c:pt idx="26">
                  <c:v>0.10964781961431801</c:v>
                </c:pt>
                <c:pt idx="27">
                  <c:v>0.12022644346174099</c:v>
                </c:pt>
                <c:pt idx="28">
                  <c:v>0.13182567385564001</c:v>
                </c:pt>
                <c:pt idx="29">
                  <c:v>0.14454397707459199</c:v>
                </c:pt>
                <c:pt idx="30">
                  <c:v>0.15848931924611101</c:v>
                </c:pt>
                <c:pt idx="31">
                  <c:v>0.17378008287493699</c:v>
                </c:pt>
                <c:pt idx="32">
                  <c:v>0.19054607179632399</c:v>
                </c:pt>
                <c:pt idx="33">
                  <c:v>0.208929613085403</c:v>
                </c:pt>
                <c:pt idx="34">
                  <c:v>0.22908676527677699</c:v>
                </c:pt>
                <c:pt idx="35">
                  <c:v>0.25118864315095801</c:v>
                </c:pt>
                <c:pt idx="36">
                  <c:v>0.27542287033381602</c:v>
                </c:pt>
                <c:pt idx="37">
                  <c:v>0.30199517204020099</c:v>
                </c:pt>
                <c:pt idx="38">
                  <c:v>0.331131121482591</c:v>
                </c:pt>
                <c:pt idx="39">
                  <c:v>0.36307805477010102</c:v>
                </c:pt>
                <c:pt idx="40">
                  <c:v>0.39810717055349698</c:v>
                </c:pt>
                <c:pt idx="41">
                  <c:v>0.43651583224016599</c:v>
                </c:pt>
                <c:pt idx="42">
                  <c:v>0.47863009232263798</c:v>
                </c:pt>
                <c:pt idx="43">
                  <c:v>0.52480746024977198</c:v>
                </c:pt>
                <c:pt idx="44">
                  <c:v>0.57543993733715604</c:v>
                </c:pt>
                <c:pt idx="45">
                  <c:v>0.63095734448019303</c:v>
                </c:pt>
                <c:pt idx="46">
                  <c:v>0.69183097091893597</c:v>
                </c:pt>
                <c:pt idx="47">
                  <c:v>0.75857757502918399</c:v>
                </c:pt>
                <c:pt idx="48">
                  <c:v>0.83176377110266997</c:v>
                </c:pt>
                <c:pt idx="49">
                  <c:v>0.91201083935590899</c:v>
                </c:pt>
                <c:pt idx="50">
                  <c:v>1</c:v>
                </c:pt>
              </c:numCache>
            </c:numRef>
          </c:xVal>
          <c:yVal>
            <c:numRef>
              <c:f>'Sens matrix water'!$E$2:$E$52</c:f>
              <c:numCache>
                <c:formatCode>General</c:formatCode>
                <c:ptCount val="51"/>
                <c:pt idx="0">
                  <c:v>0.67317635652319296</c:v>
                </c:pt>
                <c:pt idx="1">
                  <c:v>0.83219690927894596</c:v>
                </c:pt>
                <c:pt idx="2">
                  <c:v>0.97185062337706096</c:v>
                </c:pt>
                <c:pt idx="3">
                  <c:v>1.09884514205453</c:v>
                </c:pt>
                <c:pt idx="4">
                  <c:v>1.2164550756797401</c:v>
                </c:pt>
                <c:pt idx="5">
                  <c:v>1.32650594021263</c:v>
                </c:pt>
                <c:pt idx="6">
                  <c:v>1.4301102355390301</c:v>
                </c:pt>
                <c:pt idx="7">
                  <c:v>1.5279973671425</c:v>
                </c:pt>
                <c:pt idx="8">
                  <c:v>1.6206801378603799</c:v>
                </c:pt>
                <c:pt idx="9">
                  <c:v>1.7085453284136101</c:v>
                </c:pt>
                <c:pt idx="10">
                  <c:v>1.7919051704609099</c:v>
                </c:pt>
                <c:pt idx="11">
                  <c:v>1.8710270389218899</c:v>
                </c:pt>
                <c:pt idx="12">
                  <c:v>1.9461503339816799</c:v>
                </c:pt>
                <c:pt idx="13">
                  <c:v>2.0174955699608201</c:v>
                </c:pt>
                <c:pt idx="14">
                  <c:v>2.0852686486595702</c:v>
                </c:pt>
                <c:pt idx="15">
                  <c:v>2.1496622151600602</c:v>
                </c:pt>
                <c:pt idx="16">
                  <c:v>2.2108553504024302</c:v>
                </c:pt>
                <c:pt idx="17">
                  <c:v>2.2690124764192001</c:v>
                </c:pt>
                <c:pt idx="18">
                  <c:v>2.3242820930240402</c:v>
                </c:pt>
                <c:pt idx="19">
                  <c:v>2.3767958003290399</c:v>
                </c:pt>
                <c:pt idx="20">
                  <c:v>2.4266679046004098</c:v>
                </c:pt>
                <c:pt idx="21">
                  <c:v>2.47399579356546</c:v>
                </c:pt>
                <c:pt idx="22">
                  <c:v>2.5188611340102098</c:v>
                </c:pt>
                <c:pt idx="23">
                  <c:v>2.56133184373315</c:v>
                </c:pt>
                <c:pt idx="24">
                  <c:v>2.6014646800513899</c:v>
                </c:pt>
                <c:pt idx="25">
                  <c:v>2.63930822110841</c:v>
                </c:pt>
                <c:pt idx="26">
                  <c:v>2.6749059752210398</c:v>
                </c:pt>
                <c:pt idx="27">
                  <c:v>2.7082993500585699</c:v>
                </c:pt>
                <c:pt idx="28">
                  <c:v>2.7395302559801702</c:v>
                </c:pt>
                <c:pt idx="29">
                  <c:v>2.76864317774471</c:v>
                </c:pt>
                <c:pt idx="30">
                  <c:v>2.7956866301618102</c:v>
                </c:pt>
                <c:pt idx="31">
                  <c:v>2.8207139863623398</c:v>
                </c:pt>
                <c:pt idx="32">
                  <c:v>2.8437837359458502</c:v>
                </c:pt>
                <c:pt idx="33">
                  <c:v>2.8649592720788601</c:v>
                </c:pt>
                <c:pt idx="34">
                  <c:v>2.8843083331284598</c:v>
                </c:pt>
                <c:pt idx="35">
                  <c:v>2.9019022251735498</c:v>
                </c:pt>
                <c:pt idx="36">
                  <c:v>2.9178149452187498</c:v>
                </c:pt>
                <c:pt idx="37">
                  <c:v>2.9321223032016301</c:v>
                </c:pt>
                <c:pt idx="38">
                  <c:v>2.94490111738464</c:v>
                </c:pt>
                <c:pt idx="39">
                  <c:v>2.9562285352256601</c:v>
                </c:pt>
                <c:pt idx="40">
                  <c:v>2.9661815062458898</c:v>
                </c:pt>
                <c:pt idx="41">
                  <c:v>2.9748364178350499</c:v>
                </c:pt>
                <c:pt idx="42">
                  <c:v>2.9822688873829302</c:v>
                </c:pt>
                <c:pt idx="43">
                  <c:v>2.9885536930285599</c:v>
                </c:pt>
                <c:pt idx="44">
                  <c:v>2.99376481641049</c:v>
                </c:pt>
                <c:pt idx="45">
                  <c:v>2.9979755646158299</c:v>
                </c:pt>
                <c:pt idx="46">
                  <c:v>3.0012587345722701</c:v>
                </c:pt>
                <c:pt idx="47">
                  <c:v>3.0036867812222998</c:v>
                </c:pt>
                <c:pt idx="48">
                  <c:v>3.0053319509865499</c:v>
                </c:pt>
                <c:pt idx="49">
                  <c:v>3.0062663444687399</c:v>
                </c:pt>
                <c:pt idx="50">
                  <c:v>3.0065606031755698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C-BA4C-807A-2B1535C3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6416"/>
        <c:axId val="391037728"/>
      </c:scatterChart>
      <c:valAx>
        <c:axId val="390586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37728"/>
        <c:crosses val="autoZero"/>
        <c:crossBetween val="midCat"/>
      </c:valAx>
      <c:valAx>
        <c:axId val="3910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86416"/>
        <c:crossesAt val="0.01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TC'!$R$2:$R$35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TC'!$P$2:$P$35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F-A446-88DD-73C44FFB5D53}"/>
            </c:ext>
          </c:extLst>
        </c:ser>
        <c:ser>
          <c:idx val="0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TC'!$S$2:$S$35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TC'!$Q$2:$Q$35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F-A446-88DD-73C44FF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1F5F-A446-88DD-73C44FFB5D53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5F-A446-88DD-73C44FFB5D53}"/>
            </c:ext>
          </c:extLst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5F-A446-88DD-73C44FFB5D53}"/>
            </c:ext>
          </c:extLst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5F-A446-88DD-73C44FF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TC'!$AB$2:$AB$35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TC'!$Z$2:$Z$35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154D-811A-E69C1E1A8E33}"/>
            </c:ext>
          </c:extLst>
        </c:ser>
        <c:ser>
          <c:idx val="0"/>
          <c:order val="1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TC'!$AC$2:$AC$35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TC'!$AA$2:$AA$35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154D-811A-E69C1E1A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A99-154D-811A-E69C1E1A8E33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9-154D-811A-E69C1E1A8E33}"/>
            </c:ext>
          </c:extLst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99-154D-811A-E69C1E1A8E33}"/>
            </c:ext>
          </c:extLst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99-154D-811A-E69C1E1A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'Prediction elastisity from TC'!$R$2:$R$35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TC'!$P$2:$P$35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D34-4C4C-860D-23B67B8F2993}"/>
            </c:ext>
          </c:extLst>
        </c:ser>
        <c:ser>
          <c:idx val="6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'Prediction elastisity from TC'!$S$2:$S$35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TC'!$Q$2:$Q$35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D34-4C4C-860D-23B67B8F2993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D34-4C4C-860D-23B67B8F2993}"/>
            </c:ext>
          </c:extLst>
        </c:ser>
        <c:ser>
          <c:idx val="8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D34-4C4C-860D-23B67B8F2993}"/>
            </c:ext>
          </c:extLst>
        </c:ser>
        <c:ser>
          <c:idx val="9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D34-4C4C-860D-23B67B8F2993}"/>
            </c:ext>
          </c:extLst>
        </c:ser>
        <c:ser>
          <c:idx val="1"/>
          <c:order val="5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'Prediction elastisity from TC'!$AB$2:$AB$35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TC'!$Z$2:$Z$35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34-4C4C-860D-23B67B8F2993}"/>
            </c:ext>
          </c:extLst>
        </c:ser>
        <c:ser>
          <c:idx val="0"/>
          <c:order val="6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'Prediction elastisity from TC'!$AC$2:$AC$35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TC'!$AA$2:$AA$35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34-4C4C-860D-23B67B8F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7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DD34-4C4C-860D-23B67B8F2993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34-4C4C-860D-23B67B8F2993}"/>
            </c:ext>
          </c:extLst>
        </c:ser>
        <c:ser>
          <c:idx val="3"/>
          <c:order val="8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34-4C4C-860D-23B67B8F2993}"/>
            </c:ext>
          </c:extLst>
        </c:ser>
        <c:ser>
          <c:idx val="4"/>
          <c:order val="9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DD34-4C4C-860D-23B67B8F2993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34-4C4C-860D-23B67B8F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'Prediction elastisity from TC'!$R$2:$R$35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TC'!$P$2:$P$35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E-9443-87FE-ED64DD9F1827}"/>
            </c:ext>
          </c:extLst>
        </c:ser>
        <c:ser>
          <c:idx val="6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TC'!$Q$2:$Q$35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E-9443-87FE-ED64DD9F1827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E-9443-87FE-ED64DD9F1827}"/>
            </c:ext>
          </c:extLst>
        </c:ser>
        <c:ser>
          <c:idx val="8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E-9443-87FE-ED64DD9F1827}"/>
            </c:ext>
          </c:extLst>
        </c:ser>
        <c:ser>
          <c:idx val="9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E-9443-87FE-ED64DD9F1827}"/>
            </c:ext>
          </c:extLst>
        </c:ser>
        <c:ser>
          <c:idx val="1"/>
          <c:order val="5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6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TC'!$AB$2:$AB$35</c:f>
              <c:numCache>
                <c:formatCode>0.00</c:formatCode>
                <c:ptCount val="34"/>
                <c:pt idx="0">
                  <c:v>5.564425</c:v>
                </c:pt>
                <c:pt idx="1">
                  <c:v>5.1735499999999996</c:v>
                </c:pt>
                <c:pt idx="2">
                  <c:v>4.1032599999999997</c:v>
                </c:pt>
                <c:pt idx="3">
                  <c:v>3.9712349999999899</c:v>
                </c:pt>
                <c:pt idx="4">
                  <c:v>4.7599099999999996</c:v>
                </c:pt>
                <c:pt idx="5">
                  <c:v>4.6998299999999897</c:v>
                </c:pt>
                <c:pt idx="6">
                  <c:v>5.1033249999999999</c:v>
                </c:pt>
                <c:pt idx="7">
                  <c:v>4.9720399999999998</c:v>
                </c:pt>
                <c:pt idx="9">
                  <c:v>5.1771949999999904</c:v>
                </c:pt>
                <c:pt idx="10">
                  <c:v>4.9835799999999999</c:v>
                </c:pt>
                <c:pt idx="11">
                  <c:v>3.8483999999999998</c:v>
                </c:pt>
                <c:pt idx="12">
                  <c:v>4.9496299999999902</c:v>
                </c:pt>
                <c:pt idx="13">
                  <c:v>5.1913799999999899</c:v>
                </c:pt>
                <c:pt idx="14">
                  <c:v>5.1903999999999897</c:v>
                </c:pt>
                <c:pt idx="15">
                  <c:v>3.4003950000000001</c:v>
                </c:pt>
                <c:pt idx="16">
                  <c:v>5.0655549999999998</c:v>
                </c:pt>
                <c:pt idx="17">
                  <c:v>4.2741350000000002</c:v>
                </c:pt>
                <c:pt idx="18">
                  <c:v>4.9218149999999996</c:v>
                </c:pt>
                <c:pt idx="19">
                  <c:v>4.2248799999999997</c:v>
                </c:pt>
                <c:pt idx="20">
                  <c:v>4.1562599999999996</c:v>
                </c:pt>
                <c:pt idx="21">
                  <c:v>4.2045950000000003</c:v>
                </c:pt>
                <c:pt idx="22">
                  <c:v>4.0336400000000001</c:v>
                </c:pt>
                <c:pt idx="23">
                  <c:v>5.1836599999999997</c:v>
                </c:pt>
                <c:pt idx="24">
                  <c:v>4.7503700000000002</c:v>
                </c:pt>
                <c:pt idx="25">
                  <c:v>5.68682</c:v>
                </c:pt>
                <c:pt idx="26">
                  <c:v>5.9191499999999904</c:v>
                </c:pt>
                <c:pt idx="27">
                  <c:v>5.9585400000000002</c:v>
                </c:pt>
                <c:pt idx="28">
                  <c:v>5.3741199999999996</c:v>
                </c:pt>
                <c:pt idx="29">
                  <c:v>5.3705350000000003</c:v>
                </c:pt>
                <c:pt idx="30">
                  <c:v>3.16770499999999</c:v>
                </c:pt>
                <c:pt idx="31">
                  <c:v>5.0990849999999996</c:v>
                </c:pt>
                <c:pt idx="32">
                  <c:v>5.4915099999999999</c:v>
                </c:pt>
                <c:pt idx="33">
                  <c:v>4.4694700000000003</c:v>
                </c:pt>
              </c:numCache>
            </c:numRef>
          </c:xVal>
          <c:yVal>
            <c:numRef>
              <c:f>'Prediction elastisity from TC'!$Z$2:$Z$35</c:f>
              <c:numCache>
                <c:formatCode>0.00</c:formatCode>
                <c:ptCount val="34"/>
                <c:pt idx="0">
                  <c:v>5.0124762517603401</c:v>
                </c:pt>
                <c:pt idx="1">
                  <c:v>5.1697184539101597</c:v>
                </c:pt>
                <c:pt idx="2">
                  <c:v>4.0379700994400602</c:v>
                </c:pt>
                <c:pt idx="3">
                  <c:v>4.0404074828327099</c:v>
                </c:pt>
                <c:pt idx="4">
                  <c:v>4.2239756289760502</c:v>
                </c:pt>
                <c:pt idx="5">
                  <c:v>4.8564406706835603</c:v>
                </c:pt>
                <c:pt idx="6">
                  <c:v>4.9758156440754497</c:v>
                </c:pt>
                <c:pt idx="7">
                  <c:v>4.9643177002183796</c:v>
                </c:pt>
                <c:pt idx="9">
                  <c:v>5.2703073792964803</c:v>
                </c:pt>
                <c:pt idx="10">
                  <c:v>4.8438151925461002</c:v>
                </c:pt>
                <c:pt idx="11">
                  <c:v>5.1256111695716102</c:v>
                </c:pt>
                <c:pt idx="12">
                  <c:v>3.7097517967034102</c:v>
                </c:pt>
                <c:pt idx="13">
                  <c:v>4.9616900148276999</c:v>
                </c:pt>
                <c:pt idx="14">
                  <c:v>5.2134563736934201</c:v>
                </c:pt>
                <c:pt idx="15">
                  <c:v>3.02255689983786</c:v>
                </c:pt>
                <c:pt idx="16">
                  <c:v>5.35648377300517</c:v>
                </c:pt>
                <c:pt idx="17">
                  <c:v>3.9735537286304998</c:v>
                </c:pt>
                <c:pt idx="18">
                  <c:v>4.9928802478531802</c:v>
                </c:pt>
                <c:pt idx="19">
                  <c:v>4.3025271317502103</c:v>
                </c:pt>
                <c:pt idx="20">
                  <c:v>4.0736851680712602</c:v>
                </c:pt>
                <c:pt idx="21">
                  <c:v>4.2886302655075097</c:v>
                </c:pt>
                <c:pt idx="22">
                  <c:v>3.92584232593775</c:v>
                </c:pt>
                <c:pt idx="23">
                  <c:v>4.4958255698883196</c:v>
                </c:pt>
                <c:pt idx="24">
                  <c:v>4.17431742496571</c:v>
                </c:pt>
                <c:pt idx="25">
                  <c:v>5.4766877505907798</c:v>
                </c:pt>
                <c:pt idx="26">
                  <c:v>5.6707620494004596</c:v>
                </c:pt>
                <c:pt idx="27">
                  <c:v>5.0541900007509</c:v>
                </c:pt>
                <c:pt idx="28">
                  <c:v>5.1059650352946999</c:v>
                </c:pt>
                <c:pt idx="29">
                  <c:v>4.9666911915353396</c:v>
                </c:pt>
                <c:pt idx="30">
                  <c:v>2.36906376501052</c:v>
                </c:pt>
                <c:pt idx="31">
                  <c:v>4.6709289905623201</c:v>
                </c:pt>
                <c:pt idx="32">
                  <c:v>5.0555688400144598</c:v>
                </c:pt>
                <c:pt idx="33">
                  <c:v>4.7389008822285801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E-9443-87FE-ED64DD9F1827}"/>
            </c:ext>
          </c:extLst>
        </c:ser>
        <c:ser>
          <c:idx val="0"/>
          <c:order val="6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'Prediction elastisity from TC'!$AC$2:$AC$35</c:f>
              <c:numCache>
                <c:formatCode>0.00</c:formatCode>
                <c:ptCount val="34"/>
                <c:pt idx="0">
                  <c:v>3.0194399999999901</c:v>
                </c:pt>
                <c:pt idx="1">
                  <c:v>2.849075</c:v>
                </c:pt>
                <c:pt idx="2">
                  <c:v>2.2562099999999998</c:v>
                </c:pt>
                <c:pt idx="3">
                  <c:v>2.1642100000000002</c:v>
                </c:pt>
                <c:pt idx="4">
                  <c:v>2.5646450000000001</c:v>
                </c:pt>
                <c:pt idx="5">
                  <c:v>2.4921000000000002</c:v>
                </c:pt>
                <c:pt idx="6">
                  <c:v>2.8098000000000001</c:v>
                </c:pt>
                <c:pt idx="7">
                  <c:v>2.8345150000000001</c:v>
                </c:pt>
                <c:pt idx="9">
                  <c:v>2.8139699999999999</c:v>
                </c:pt>
                <c:pt idx="10">
                  <c:v>2.7043900000000001</c:v>
                </c:pt>
                <c:pt idx="11">
                  <c:v>2.1144699999999998</c:v>
                </c:pt>
                <c:pt idx="12">
                  <c:v>2.7755649999999998</c:v>
                </c:pt>
                <c:pt idx="13">
                  <c:v>2.8763599999999898</c:v>
                </c:pt>
                <c:pt idx="14">
                  <c:v>2.813755</c:v>
                </c:pt>
                <c:pt idx="15">
                  <c:v>1.8252349999999999</c:v>
                </c:pt>
                <c:pt idx="16">
                  <c:v>2.7665700000000002</c:v>
                </c:pt>
                <c:pt idx="17">
                  <c:v>2.4511999999999898</c:v>
                </c:pt>
                <c:pt idx="18">
                  <c:v>2.7008549999999998</c:v>
                </c:pt>
                <c:pt idx="19">
                  <c:v>2.2455799999999999</c:v>
                </c:pt>
                <c:pt idx="20">
                  <c:v>2.2358099999999999</c:v>
                </c:pt>
                <c:pt idx="21">
                  <c:v>2.37317</c:v>
                </c:pt>
                <c:pt idx="22">
                  <c:v>2.3188599999999999</c:v>
                </c:pt>
                <c:pt idx="23">
                  <c:v>2.9098899999999999</c:v>
                </c:pt>
                <c:pt idx="24">
                  <c:v>2.6443599999999998</c:v>
                </c:pt>
                <c:pt idx="25">
                  <c:v>3.238515</c:v>
                </c:pt>
                <c:pt idx="26">
                  <c:v>3.1959550000000001</c:v>
                </c:pt>
                <c:pt idx="27">
                  <c:v>3.26999499999999</c:v>
                </c:pt>
                <c:pt idx="28">
                  <c:v>3.0919099999999999</c:v>
                </c:pt>
                <c:pt idx="29">
                  <c:v>3.0073099999999999</c:v>
                </c:pt>
                <c:pt idx="30">
                  <c:v>1.8614949999999999</c:v>
                </c:pt>
                <c:pt idx="31">
                  <c:v>2.6990249999999998</c:v>
                </c:pt>
                <c:pt idx="32">
                  <c:v>2.94564</c:v>
                </c:pt>
                <c:pt idx="33">
                  <c:v>2.5133999999999999</c:v>
                </c:pt>
              </c:numCache>
            </c:numRef>
          </c:xVal>
          <c:yVal>
            <c:numRef>
              <c:f>'Prediction elastisity from TC'!$AA$2:$AA$35</c:f>
              <c:numCache>
                <c:formatCode>0.00</c:formatCode>
                <c:ptCount val="34"/>
                <c:pt idx="0">
                  <c:v>2.8740176453726698</c:v>
                </c:pt>
                <c:pt idx="1">
                  <c:v>2.9221707217663302</c:v>
                </c:pt>
                <c:pt idx="2">
                  <c:v>2.4045320607450802</c:v>
                </c:pt>
                <c:pt idx="3">
                  <c:v>2.4092636578505799</c:v>
                </c:pt>
                <c:pt idx="4">
                  <c:v>2.5143944273536798</c:v>
                </c:pt>
                <c:pt idx="5">
                  <c:v>2.78840419844345</c:v>
                </c:pt>
                <c:pt idx="6">
                  <c:v>2.8367471236547601</c:v>
                </c:pt>
                <c:pt idx="7">
                  <c:v>2.84051453299075</c:v>
                </c:pt>
                <c:pt idx="9">
                  <c:v>2.9548841545512001</c:v>
                </c:pt>
                <c:pt idx="10">
                  <c:v>2.7890104841707202</c:v>
                </c:pt>
                <c:pt idx="11">
                  <c:v>2.8965619276520602</c:v>
                </c:pt>
                <c:pt idx="12">
                  <c:v>2.2331284740333102</c:v>
                </c:pt>
                <c:pt idx="13">
                  <c:v>2.8365045411313901</c:v>
                </c:pt>
                <c:pt idx="14">
                  <c:v>2.9144813727424901</c:v>
                </c:pt>
                <c:pt idx="15">
                  <c:v>1.8461422564657599</c:v>
                </c:pt>
                <c:pt idx="16">
                  <c:v>2.9661382658949602</c:v>
                </c:pt>
                <c:pt idx="17">
                  <c:v>2.3850558919572999</c:v>
                </c:pt>
                <c:pt idx="18">
                  <c:v>2.82318009939645</c:v>
                </c:pt>
                <c:pt idx="19">
                  <c:v>2.5328122456178002</c:v>
                </c:pt>
                <c:pt idx="20">
                  <c:v>2.4226630205047002</c:v>
                </c:pt>
                <c:pt idx="21">
                  <c:v>2.5226011267102399</c:v>
                </c:pt>
                <c:pt idx="22">
                  <c:v>2.34693212009463</c:v>
                </c:pt>
                <c:pt idx="23">
                  <c:v>2.64184075542643</c:v>
                </c:pt>
                <c:pt idx="24">
                  <c:v>2.4867586132874999</c:v>
                </c:pt>
                <c:pt idx="25">
                  <c:v>3.0438735474126899</c:v>
                </c:pt>
                <c:pt idx="26">
                  <c:v>3.1148088507116198</c:v>
                </c:pt>
                <c:pt idx="27">
                  <c:v>2.8877063500043998</c:v>
                </c:pt>
                <c:pt idx="28">
                  <c:v>2.8964063412435199</c:v>
                </c:pt>
                <c:pt idx="29">
                  <c:v>2.8415136574045201</c:v>
                </c:pt>
                <c:pt idx="30">
                  <c:v>1.46121913799984</c:v>
                </c:pt>
                <c:pt idx="31">
                  <c:v>2.7092657774971398</c:v>
                </c:pt>
                <c:pt idx="32">
                  <c:v>2.8839752948073798</c:v>
                </c:pt>
                <c:pt idx="33">
                  <c:v>2.7214028562963901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7E-9443-87FE-ED64DD9F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7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417E-9443-87FE-ED64DD9F1827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7E-9443-87FE-ED64DD9F1827}"/>
            </c:ext>
          </c:extLst>
        </c:ser>
        <c:ser>
          <c:idx val="3"/>
          <c:order val="8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7E-9443-87FE-ED64DD9F1827}"/>
            </c:ext>
          </c:extLst>
        </c:ser>
        <c:ser>
          <c:idx val="4"/>
          <c:order val="9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17E-9443-87FE-ED64DD9F1827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7E-9443-87FE-ED64DD9F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 w="12700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TC'!$R$2:$R$35</c:f>
              <c:numCache>
                <c:formatCode>0.00</c:formatCode>
                <c:ptCount val="34"/>
                <c:pt idx="0">
                  <c:v>5.2945000000000002</c:v>
                </c:pt>
                <c:pt idx="1">
                  <c:v>5.0545</c:v>
                </c:pt>
                <c:pt idx="2">
                  <c:v>4.0285000000000002</c:v>
                </c:pt>
                <c:pt idx="3">
                  <c:v>3.8155000000000001</c:v>
                </c:pt>
                <c:pt idx="4">
                  <c:v>4.827</c:v>
                </c:pt>
                <c:pt idx="5">
                  <c:v>4.8884999999999996</c:v>
                </c:pt>
                <c:pt idx="6">
                  <c:v>4.9355000000000002</c:v>
                </c:pt>
                <c:pt idx="7">
                  <c:v>4.8884999999999996</c:v>
                </c:pt>
                <c:pt idx="9">
                  <c:v>4.9000000000000004</c:v>
                </c:pt>
                <c:pt idx="10">
                  <c:v>4.9835000000000003</c:v>
                </c:pt>
                <c:pt idx="11">
                  <c:v>5.0579999999999998</c:v>
                </c:pt>
                <c:pt idx="12">
                  <c:v>3.9045000000000001</c:v>
                </c:pt>
                <c:pt idx="13">
                  <c:v>5.25</c:v>
                </c:pt>
                <c:pt idx="14">
                  <c:v>5.2590000000000003</c:v>
                </c:pt>
                <c:pt idx="15">
                  <c:v>3.5310000000000001</c:v>
                </c:pt>
                <c:pt idx="16">
                  <c:v>4.976</c:v>
                </c:pt>
                <c:pt idx="17">
                  <c:v>4.4050000000000002</c:v>
                </c:pt>
                <c:pt idx="18">
                  <c:v>5.0925000000000002</c:v>
                </c:pt>
                <c:pt idx="19">
                  <c:v>4.4195000000000002</c:v>
                </c:pt>
                <c:pt idx="20">
                  <c:v>3.8719999999999999</c:v>
                </c:pt>
                <c:pt idx="21">
                  <c:v>3.9165000000000001</c:v>
                </c:pt>
                <c:pt idx="22">
                  <c:v>3.7989999999999999</c:v>
                </c:pt>
                <c:pt idx="23">
                  <c:v>4.8745000000000003</c:v>
                </c:pt>
                <c:pt idx="24">
                  <c:v>4.7595000000000001</c:v>
                </c:pt>
                <c:pt idx="25">
                  <c:v>5.36</c:v>
                </c:pt>
                <c:pt idx="26">
                  <c:v>5.6740000000000004</c:v>
                </c:pt>
                <c:pt idx="27">
                  <c:v>5.5679999999999996</c:v>
                </c:pt>
                <c:pt idx="28">
                  <c:v>5.2115</c:v>
                </c:pt>
                <c:pt idx="29">
                  <c:v>5.4695</c:v>
                </c:pt>
                <c:pt idx="30">
                  <c:v>3.2595000000000001</c:v>
                </c:pt>
                <c:pt idx="31">
                  <c:v>4.9965000000000002</c:v>
                </c:pt>
                <c:pt idx="32">
                  <c:v>5.4024999999999999</c:v>
                </c:pt>
                <c:pt idx="33">
                  <c:v>4.5514999999999999</c:v>
                </c:pt>
              </c:numCache>
            </c:numRef>
          </c:xVal>
          <c:yVal>
            <c:numRef>
              <c:f>'Prediction elastisity from TC'!$P$2:$P$35</c:f>
              <c:numCache>
                <c:formatCode>0.00</c:formatCode>
                <c:ptCount val="34"/>
                <c:pt idx="0">
                  <c:v>5.0492745224103501</c:v>
                </c:pt>
                <c:pt idx="1">
                  <c:v>5.0816957643425296</c:v>
                </c:pt>
                <c:pt idx="2">
                  <c:v>4.22989005794423</c:v>
                </c:pt>
                <c:pt idx="3">
                  <c:v>4.2482438390270598</c:v>
                </c:pt>
                <c:pt idx="4">
                  <c:v>4.4673144893059504</c:v>
                </c:pt>
                <c:pt idx="5">
                  <c:v>4.8311182016772598</c:v>
                </c:pt>
                <c:pt idx="6">
                  <c:v>4.9151065451913798</c:v>
                </c:pt>
                <c:pt idx="7">
                  <c:v>4.9342007181653296</c:v>
                </c:pt>
                <c:pt idx="9">
                  <c:v>5.1399625662258304</c:v>
                </c:pt>
                <c:pt idx="10">
                  <c:v>4.8428297741702799</c:v>
                </c:pt>
                <c:pt idx="11">
                  <c:v>5.0256529283851004</c:v>
                </c:pt>
                <c:pt idx="12">
                  <c:v>3.9963905813623901</c:v>
                </c:pt>
                <c:pt idx="13">
                  <c:v>4.92171178489426</c:v>
                </c:pt>
                <c:pt idx="14">
                  <c:v>5.0629218529124396</c:v>
                </c:pt>
                <c:pt idx="15">
                  <c:v>3.51881637750903</c:v>
                </c:pt>
                <c:pt idx="16">
                  <c:v>5.1723665783334702</c:v>
                </c:pt>
                <c:pt idx="17">
                  <c:v>4.2655199623865903</c:v>
                </c:pt>
                <c:pt idx="18">
                  <c:v>4.8858261585367</c:v>
                </c:pt>
                <c:pt idx="19">
                  <c:v>4.4102311616302199</c:v>
                </c:pt>
                <c:pt idx="20">
                  <c:v>4.2557799458196897</c:v>
                </c:pt>
                <c:pt idx="21">
                  <c:v>4.3877477641544003</c:v>
                </c:pt>
                <c:pt idx="22">
                  <c:v>4.1491965635510404</c:v>
                </c:pt>
                <c:pt idx="23">
                  <c:v>4.6351336192621302</c:v>
                </c:pt>
                <c:pt idx="24">
                  <c:v>4.4059931042267797</c:v>
                </c:pt>
                <c:pt idx="25">
                  <c:v>5.3322872078851997</c:v>
                </c:pt>
                <c:pt idx="26">
                  <c:v>5.4916075193639999</c:v>
                </c:pt>
                <c:pt idx="27">
                  <c:v>5.2830436232326301</c:v>
                </c:pt>
                <c:pt idx="28">
                  <c:v>5.0325883364721804</c:v>
                </c:pt>
                <c:pt idx="29">
                  <c:v>4.9360038078926003</c:v>
                </c:pt>
                <c:pt idx="30">
                  <c:v>3.2113388662781701</c:v>
                </c:pt>
                <c:pt idx="31">
                  <c:v>4.6998843730463902</c:v>
                </c:pt>
                <c:pt idx="32">
                  <c:v>5.0274405308258601</c:v>
                </c:pt>
                <c:pt idx="33">
                  <c:v>4.7011108585109698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B-574A-B45C-35ED50887B1D}"/>
            </c:ext>
          </c:extLst>
        </c:ser>
        <c:ser>
          <c:idx val="6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TC'!$S$2:$S$35</c:f>
              <c:numCache>
                <c:formatCode>0.00</c:formatCode>
                <c:ptCount val="34"/>
                <c:pt idx="0">
                  <c:v>2.6495000000000002</c:v>
                </c:pt>
                <c:pt idx="1">
                  <c:v>2.665</c:v>
                </c:pt>
                <c:pt idx="2">
                  <c:v>2.2330000000000001</c:v>
                </c:pt>
                <c:pt idx="3">
                  <c:v>2.0285000000000002</c:v>
                </c:pt>
                <c:pt idx="4">
                  <c:v>2.5030000000000001</c:v>
                </c:pt>
                <c:pt idx="5">
                  <c:v>2.7235</c:v>
                </c:pt>
                <c:pt idx="6">
                  <c:v>2.6324999999999998</c:v>
                </c:pt>
                <c:pt idx="7">
                  <c:v>2.5049999999999999</c:v>
                </c:pt>
                <c:pt idx="9">
                  <c:v>2.4710000000000001</c:v>
                </c:pt>
                <c:pt idx="10">
                  <c:v>2.548</c:v>
                </c:pt>
                <c:pt idx="11">
                  <c:v>2.6495000000000002</c:v>
                </c:pt>
                <c:pt idx="12">
                  <c:v>2.0964999999999998</c:v>
                </c:pt>
                <c:pt idx="13">
                  <c:v>2.6665000000000001</c:v>
                </c:pt>
                <c:pt idx="14">
                  <c:v>2.8384999999999998</c:v>
                </c:pt>
                <c:pt idx="15">
                  <c:v>1.7184999999999999</c:v>
                </c:pt>
                <c:pt idx="16">
                  <c:v>2.6785000000000001</c:v>
                </c:pt>
                <c:pt idx="17">
                  <c:v>2.5775000000000001</c:v>
                </c:pt>
                <c:pt idx="18">
                  <c:v>2.7080000000000002</c:v>
                </c:pt>
                <c:pt idx="19">
                  <c:v>2.23</c:v>
                </c:pt>
                <c:pt idx="20">
                  <c:v>1.982</c:v>
                </c:pt>
                <c:pt idx="21">
                  <c:v>2.0329999999999999</c:v>
                </c:pt>
                <c:pt idx="22">
                  <c:v>2.02</c:v>
                </c:pt>
                <c:pt idx="23">
                  <c:v>2.7795000000000001</c:v>
                </c:pt>
                <c:pt idx="24">
                  <c:v>2.4700000000000002</c:v>
                </c:pt>
                <c:pt idx="25">
                  <c:v>2.8929999999999998</c:v>
                </c:pt>
                <c:pt idx="26">
                  <c:v>2.9914999999999998</c:v>
                </c:pt>
                <c:pt idx="27">
                  <c:v>2.9540000000000002</c:v>
                </c:pt>
                <c:pt idx="28">
                  <c:v>2.7795000000000001</c:v>
                </c:pt>
                <c:pt idx="29">
                  <c:v>2.9115000000000002</c:v>
                </c:pt>
                <c:pt idx="30">
                  <c:v>1.7464999999999999</c:v>
                </c:pt>
                <c:pt idx="31">
                  <c:v>2.5819999999999999</c:v>
                </c:pt>
                <c:pt idx="32">
                  <c:v>2.9024999999999999</c:v>
                </c:pt>
                <c:pt idx="33">
                  <c:v>2.3584999999999998</c:v>
                </c:pt>
              </c:numCache>
            </c:numRef>
          </c:xVal>
          <c:yVal>
            <c:numRef>
              <c:f>'Prediction elastisity from TC'!$Q$2:$Q$35</c:f>
              <c:numCache>
                <c:formatCode>0.00</c:formatCode>
                <c:ptCount val="34"/>
                <c:pt idx="0">
                  <c:v>2.7751303878046598</c:v>
                </c:pt>
                <c:pt idx="1">
                  <c:v>2.7973727282173102</c:v>
                </c:pt>
                <c:pt idx="2">
                  <c:v>2.3754797657976998</c:v>
                </c:pt>
                <c:pt idx="3">
                  <c:v>2.3847381894178001</c:v>
                </c:pt>
                <c:pt idx="4">
                  <c:v>2.4910518733867502</c:v>
                </c:pt>
                <c:pt idx="5">
                  <c:v>2.6820114309989398</c:v>
                </c:pt>
                <c:pt idx="6">
                  <c:v>2.7206889902215199</c:v>
                </c:pt>
                <c:pt idx="7">
                  <c:v>2.7307802335982498</c:v>
                </c:pt>
                <c:pt idx="9">
                  <c:v>2.82100453022186</c:v>
                </c:pt>
                <c:pt idx="10">
                  <c:v>2.6880127333303898</c:v>
                </c:pt>
                <c:pt idx="11">
                  <c:v>2.7703210274907999</c:v>
                </c:pt>
                <c:pt idx="12">
                  <c:v>2.2449761639706001</c:v>
                </c:pt>
                <c:pt idx="13">
                  <c:v>2.7248846910136399</c:v>
                </c:pt>
                <c:pt idx="14">
                  <c:v>2.7776063787254301</c:v>
                </c:pt>
                <c:pt idx="15">
                  <c:v>1.9605468908800601</c:v>
                </c:pt>
                <c:pt idx="16">
                  <c:v>2.8219753092875699</c:v>
                </c:pt>
                <c:pt idx="17">
                  <c:v>2.3866890368229501</c:v>
                </c:pt>
                <c:pt idx="18">
                  <c:v>2.69719779784401</c:v>
                </c:pt>
                <c:pt idx="19">
                  <c:v>2.4719775684173699</c:v>
                </c:pt>
                <c:pt idx="20">
                  <c:v>2.3895685858709399</c:v>
                </c:pt>
                <c:pt idx="21">
                  <c:v>2.4597644622835699</c:v>
                </c:pt>
                <c:pt idx="22">
                  <c:v>2.3310776484547202</c:v>
                </c:pt>
                <c:pt idx="23">
                  <c:v>2.5822839360019501</c:v>
                </c:pt>
                <c:pt idx="24">
                  <c:v>2.4629968248011198</c:v>
                </c:pt>
                <c:pt idx="25">
                  <c:v>2.90459025516583</c:v>
                </c:pt>
                <c:pt idx="26">
                  <c:v>2.96772779813868</c:v>
                </c:pt>
                <c:pt idx="27">
                  <c:v>2.8150452669769899</c:v>
                </c:pt>
                <c:pt idx="28">
                  <c:v>2.7754667600891998</c:v>
                </c:pt>
                <c:pt idx="29">
                  <c:v>2.7316135745558601</c:v>
                </c:pt>
                <c:pt idx="30">
                  <c:v>1.74738575179969</c:v>
                </c:pt>
                <c:pt idx="31">
                  <c:v>2.6190977011533598</c:v>
                </c:pt>
                <c:pt idx="32">
                  <c:v>2.7724110026608799</c:v>
                </c:pt>
                <c:pt idx="33">
                  <c:v>2.6142786362685801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B-574A-B45C-35ED50887B1D}"/>
            </c:ext>
          </c:extLst>
        </c:ser>
        <c:ser>
          <c:idx val="7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B-574A-B45C-35ED50887B1D}"/>
            </c:ext>
          </c:extLst>
        </c:ser>
        <c:ser>
          <c:idx val="8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B-574A-B45C-35ED50887B1D}"/>
            </c:ext>
          </c:extLst>
        </c:ser>
        <c:ser>
          <c:idx val="9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B-574A-B45C-35ED5088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5"/>
          <c:tx>
            <c:v>Linear</c:v>
          </c:tx>
          <c:spPr>
            <a:ln>
              <a:solidFill>
                <a:schemeClr val="accent3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1B5B-574A-B45C-35ED50887B1D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B5B-574A-B45C-35ED50887B1D}"/>
            </c:ext>
          </c:extLst>
        </c:ser>
        <c:ser>
          <c:idx val="3"/>
          <c:order val="6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B5B-574A-B45C-35ED50887B1D}"/>
            </c:ext>
          </c:extLst>
        </c:ser>
        <c:ser>
          <c:idx val="4"/>
          <c:order val="7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B5B-574A-B45C-35ED50887B1D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B5B-574A-B45C-35ED5088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TC'!$H$1</c:f>
              <c:strCache>
                <c:ptCount val="1"/>
                <c:pt idx="0">
                  <c:v>Vp_exp_air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TC'!$H$2:$H$35</c:f>
              <c:numCache>
                <c:formatCode>0.00</c:formatCode>
                <c:ptCount val="34"/>
                <c:pt idx="0">
                  <c:v>5.0369999999999999</c:v>
                </c:pt>
                <c:pt idx="1">
                  <c:v>4.04233333333333</c:v>
                </c:pt>
                <c:pt idx="2">
                  <c:v>3.51433333333333</c:v>
                </c:pt>
                <c:pt idx="3">
                  <c:v>3.2410000000000001</c:v>
                </c:pt>
                <c:pt idx="4">
                  <c:v>3.79866666666666</c:v>
                </c:pt>
                <c:pt idx="5">
                  <c:v>3.7566666666666602</c:v>
                </c:pt>
                <c:pt idx="6">
                  <c:v>3.8473333333333302</c:v>
                </c:pt>
                <c:pt idx="7">
                  <c:v>3.7166666666666601</c:v>
                </c:pt>
                <c:pt idx="9">
                  <c:v>4.0656666666666599</c:v>
                </c:pt>
                <c:pt idx="10">
                  <c:v>4.1543333333333301</c:v>
                </c:pt>
                <c:pt idx="11">
                  <c:v>4.2480000000000002</c:v>
                </c:pt>
                <c:pt idx="12">
                  <c:v>3.3559999999999999</c:v>
                </c:pt>
                <c:pt idx="13">
                  <c:v>4.8393333333333297</c:v>
                </c:pt>
                <c:pt idx="14">
                  <c:v>5.0716666666666601</c:v>
                </c:pt>
                <c:pt idx="15">
                  <c:v>2.23</c:v>
                </c:pt>
                <c:pt idx="16">
                  <c:v>4.42</c:v>
                </c:pt>
                <c:pt idx="17">
                  <c:v>3.5939999999999999</c:v>
                </c:pt>
                <c:pt idx="18">
                  <c:v>4.9313333333333302</c:v>
                </c:pt>
                <c:pt idx="19">
                  <c:v>3.375</c:v>
                </c:pt>
                <c:pt idx="20">
                  <c:v>3.452</c:v>
                </c:pt>
                <c:pt idx="21">
                  <c:v>3.3159999999999998</c:v>
                </c:pt>
                <c:pt idx="22">
                  <c:v>3.2519999999999998</c:v>
                </c:pt>
                <c:pt idx="23">
                  <c:v>4.6033333333333299</c:v>
                </c:pt>
                <c:pt idx="24">
                  <c:v>3.7629999999999999</c:v>
                </c:pt>
                <c:pt idx="25">
                  <c:v>4.8170000000000002</c:v>
                </c:pt>
                <c:pt idx="26">
                  <c:v>4.984</c:v>
                </c:pt>
                <c:pt idx="27">
                  <c:v>4.8810000000000002</c:v>
                </c:pt>
                <c:pt idx="28">
                  <c:v>4.8976666666666597</c:v>
                </c:pt>
                <c:pt idx="29">
                  <c:v>5.19933333333333</c:v>
                </c:pt>
                <c:pt idx="30">
                  <c:v>2.2123333333333299</c:v>
                </c:pt>
                <c:pt idx="31">
                  <c:v>4.0723333333333303</c:v>
                </c:pt>
                <c:pt idx="32">
                  <c:v>5.0129999999999999</c:v>
                </c:pt>
                <c:pt idx="33">
                  <c:v>3.9263333333333299</c:v>
                </c:pt>
              </c:numCache>
            </c:numRef>
          </c:xVal>
          <c:yVal>
            <c:numRef>
              <c:f>'Prediction elastisity from TC'!$F$2:$F$35</c:f>
              <c:numCache>
                <c:formatCode>0.00</c:formatCode>
                <c:ptCount val="34"/>
                <c:pt idx="0">
                  <c:v>4.2206956146808903</c:v>
                </c:pt>
                <c:pt idx="1">
                  <c:v>4.3681205095692199</c:v>
                </c:pt>
                <c:pt idx="2">
                  <c:v>3.3855879152764401</c:v>
                </c:pt>
                <c:pt idx="3">
                  <c:v>3.3847431655038398</c:v>
                </c:pt>
                <c:pt idx="4">
                  <c:v>3.5297062746491199</c:v>
                </c:pt>
                <c:pt idx="5">
                  <c:v>4.1021799790438198</c:v>
                </c:pt>
                <c:pt idx="6">
                  <c:v>4.2047440966615097</c:v>
                </c:pt>
                <c:pt idx="7">
                  <c:v>4.1925092820485697</c:v>
                </c:pt>
                <c:pt idx="9">
                  <c:v>4.4540896057205597</c:v>
                </c:pt>
                <c:pt idx="10">
                  <c:v>4.0891905574392204</c:v>
                </c:pt>
                <c:pt idx="11">
                  <c:v>4.3321617263554</c:v>
                </c:pt>
                <c:pt idx="12">
                  <c:v>3.08939362765092</c:v>
                </c:pt>
                <c:pt idx="13">
                  <c:v>4.19133013203695</c:v>
                </c:pt>
                <c:pt idx="14">
                  <c:v>4.4058272660172504</c:v>
                </c:pt>
                <c:pt idx="15">
                  <c:v>2.4468112734204901</c:v>
                </c:pt>
                <c:pt idx="16">
                  <c:v>4.5248124173855899</c:v>
                </c:pt>
                <c:pt idx="17">
                  <c:v>3.3094175540241801</c:v>
                </c:pt>
                <c:pt idx="18">
                  <c:v>4.21988765574475</c:v>
                </c:pt>
                <c:pt idx="19">
                  <c:v>3.62190583648905</c:v>
                </c:pt>
                <c:pt idx="20">
                  <c:v>3.4174452488345</c:v>
                </c:pt>
                <c:pt idx="21">
                  <c:v>3.6111893772724302</c:v>
                </c:pt>
                <c:pt idx="22">
                  <c:v>3.2851254426467298</c:v>
                </c:pt>
                <c:pt idx="23">
                  <c:v>3.7782593402929501</c:v>
                </c:pt>
                <c:pt idx="24">
                  <c:v>3.4915865591425499</c:v>
                </c:pt>
                <c:pt idx="25">
                  <c:v>4.6247442500967599</c:v>
                </c:pt>
                <c:pt idx="26">
                  <c:v>4.78459867769116</c:v>
                </c:pt>
                <c:pt idx="27">
                  <c:v>4.1641143284057502</c:v>
                </c:pt>
                <c:pt idx="28">
                  <c:v>4.3141155790223102</c:v>
                </c:pt>
                <c:pt idx="29">
                  <c:v>4.1945385908009198</c:v>
                </c:pt>
                <c:pt idx="30">
                  <c:v>1.6564435997498399</c:v>
                </c:pt>
                <c:pt idx="31">
                  <c:v>3.9414682014529099</c:v>
                </c:pt>
                <c:pt idx="32">
                  <c:v>4.2674193754294203</c:v>
                </c:pt>
                <c:pt idx="33">
                  <c:v>4.0036619872098198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4-7843-BC4B-7CDA7A660685}"/>
            </c:ext>
          </c:extLst>
        </c:ser>
        <c:ser>
          <c:idx val="0"/>
          <c:order val="1"/>
          <c:tx>
            <c:strRef>
              <c:f>'Prediction elastisity from TC'!$I$1</c:f>
              <c:strCache>
                <c:ptCount val="1"/>
                <c:pt idx="0">
                  <c:v>Vs_exp_air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'Prediction elastisity from TC'!$I$2:$I$35</c:f>
              <c:numCache>
                <c:formatCode>0.00</c:formatCode>
                <c:ptCount val="34"/>
                <c:pt idx="0">
                  <c:v>2.36</c:v>
                </c:pt>
                <c:pt idx="1">
                  <c:v>2.42766666666666</c:v>
                </c:pt>
                <c:pt idx="2">
                  <c:v>1.9970000000000001</c:v>
                </c:pt>
                <c:pt idx="3">
                  <c:v>1.8376666666666599</c:v>
                </c:pt>
                <c:pt idx="4">
                  <c:v>2.33633333333333</c:v>
                </c:pt>
                <c:pt idx="5">
                  <c:v>2.2223333333333302</c:v>
                </c:pt>
                <c:pt idx="6">
                  <c:v>2.278</c:v>
                </c:pt>
                <c:pt idx="7">
                  <c:v>2.0833333333333299</c:v>
                </c:pt>
                <c:pt idx="9">
                  <c:v>2.2120000000000002</c:v>
                </c:pt>
                <c:pt idx="10">
                  <c:v>2.4319999999999999</c:v>
                </c:pt>
                <c:pt idx="11">
                  <c:v>2.5619999999999998</c:v>
                </c:pt>
                <c:pt idx="12">
                  <c:v>1.93966666666666</c:v>
                </c:pt>
                <c:pt idx="13">
                  <c:v>2.60066666666666</c:v>
                </c:pt>
                <c:pt idx="14">
                  <c:v>2.794</c:v>
                </c:pt>
                <c:pt idx="15">
                  <c:v>1.323</c:v>
                </c:pt>
                <c:pt idx="16">
                  <c:v>2.6320000000000001</c:v>
                </c:pt>
                <c:pt idx="17">
                  <c:v>2.4460000000000002</c:v>
                </c:pt>
                <c:pt idx="18">
                  <c:v>2.6749999999999998</c:v>
                </c:pt>
                <c:pt idx="19">
                  <c:v>2.0750000000000002</c:v>
                </c:pt>
                <c:pt idx="20">
                  <c:v>1.9159999999999999</c:v>
                </c:pt>
                <c:pt idx="21">
                  <c:v>2.07666666666666</c:v>
                </c:pt>
                <c:pt idx="22">
                  <c:v>1.98433333333333</c:v>
                </c:pt>
                <c:pt idx="23">
                  <c:v>2.6909999999999998</c:v>
                </c:pt>
                <c:pt idx="24">
                  <c:v>2.2186666666666599</c:v>
                </c:pt>
                <c:pt idx="25">
                  <c:v>2.8220000000000001</c:v>
                </c:pt>
                <c:pt idx="26">
                  <c:v>2.8759999999999999</c:v>
                </c:pt>
                <c:pt idx="27">
                  <c:v>2.794</c:v>
                </c:pt>
                <c:pt idx="28">
                  <c:v>2.7573333333333299</c:v>
                </c:pt>
                <c:pt idx="29">
                  <c:v>2.8556666666666599</c:v>
                </c:pt>
                <c:pt idx="30">
                  <c:v>1.50366666666666</c:v>
                </c:pt>
                <c:pt idx="31">
                  <c:v>2.5213333333333301</c:v>
                </c:pt>
                <c:pt idx="32">
                  <c:v>2.883</c:v>
                </c:pt>
                <c:pt idx="33">
                  <c:v>2.3423333333333298</c:v>
                </c:pt>
              </c:numCache>
            </c:numRef>
          </c:xVal>
          <c:yVal>
            <c:numRef>
              <c:f>'Prediction elastisity from TC'!$G$2:$G$35</c:f>
              <c:numCache>
                <c:formatCode>0.00</c:formatCode>
                <c:ptCount val="34"/>
                <c:pt idx="0">
                  <c:v>2.4887563416182501</c:v>
                </c:pt>
                <c:pt idx="1">
                  <c:v>2.53531704689797</c:v>
                </c:pt>
                <c:pt idx="2">
                  <c:v>2.0606348745152201</c:v>
                </c:pt>
                <c:pt idx="3">
                  <c:v>2.0638853076228898</c:v>
                </c:pt>
                <c:pt idx="4">
                  <c:v>2.1550824135236399</c:v>
                </c:pt>
                <c:pt idx="5">
                  <c:v>2.41329548056353</c:v>
                </c:pt>
                <c:pt idx="6">
                  <c:v>2.45748062282434</c:v>
                </c:pt>
                <c:pt idx="7">
                  <c:v>2.4605706737637898</c:v>
                </c:pt>
                <c:pt idx="9">
                  <c:v>2.5651885926139499</c:v>
                </c:pt>
                <c:pt idx="10">
                  <c:v>2.4134484959598601</c:v>
                </c:pt>
                <c:pt idx="11">
                  <c:v>2.512017336659</c:v>
                </c:pt>
                <c:pt idx="12">
                  <c:v>1.90101340337601</c:v>
                </c:pt>
                <c:pt idx="13">
                  <c:v>2.4570791955237601</c:v>
                </c:pt>
                <c:pt idx="14">
                  <c:v>2.5278486744748001</c:v>
                </c:pt>
                <c:pt idx="15">
                  <c:v>1.5317222023971</c:v>
                </c:pt>
                <c:pt idx="16">
                  <c:v>2.5746101715747498</c:v>
                </c:pt>
                <c:pt idx="17">
                  <c:v>2.0356273753637502</c:v>
                </c:pt>
                <c:pt idx="18">
                  <c:v>2.4448784638738501</c:v>
                </c:pt>
                <c:pt idx="19">
                  <c:v>2.1795485889841202</c:v>
                </c:pt>
                <c:pt idx="20">
                  <c:v>2.0774063624355299</c:v>
                </c:pt>
                <c:pt idx="21">
                  <c:v>2.1706696575817102</c:v>
                </c:pt>
                <c:pt idx="22">
                  <c:v>2.0072265552148201</c:v>
                </c:pt>
                <c:pt idx="23">
                  <c:v>2.27594529103528</c:v>
                </c:pt>
                <c:pt idx="24">
                  <c:v>2.13138129571084</c:v>
                </c:pt>
                <c:pt idx="25">
                  <c:v>2.64641424963028</c:v>
                </c:pt>
                <c:pt idx="26">
                  <c:v>2.71118961149288</c:v>
                </c:pt>
                <c:pt idx="27">
                  <c:v>2.4814003308273498</c:v>
                </c:pt>
                <c:pt idx="28">
                  <c:v>2.5117890744638798</c:v>
                </c:pt>
                <c:pt idx="29">
                  <c:v>2.4614844870412802</c:v>
                </c:pt>
                <c:pt idx="30">
                  <c:v>1.06400891529785</c:v>
                </c:pt>
                <c:pt idx="31">
                  <c:v>2.3407684720676598</c:v>
                </c:pt>
                <c:pt idx="32">
                  <c:v>2.4998318645415001</c:v>
                </c:pt>
                <c:pt idx="33">
                  <c:v>2.3525642005201899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4-7843-BC4B-7CDA7A66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1284-7843-BC4B-7CDA7A660685}"/>
              </c:ext>
            </c:extLst>
          </c:dPt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4-7843-BC4B-7CDA7A660685}"/>
            </c:ext>
          </c:extLst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84-7843-BC4B-7CDA7A660685}"/>
            </c:ext>
          </c:extLst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TC'!$A$2:$A$3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TC'!$A$10:$A$11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84-7843-BC4B-7CDA7A66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5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  <c:majorUnit val="0.5"/>
      </c:valAx>
      <c:valAx>
        <c:axId val="1239032879"/>
        <c:scaling>
          <c:orientation val="minMax"/>
          <c:max val="5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'Prediction elastisity from El'!$H$1</c:f>
              <c:strCache>
                <c:ptCount val="1"/>
                <c:pt idx="0">
                  <c:v>Vp_exp_air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'Prediction elastisity from El'!$H$2:$H$35</c:f>
              <c:numCache>
                <c:formatCode>0.00</c:formatCode>
                <c:ptCount val="34"/>
                <c:pt idx="0">
                  <c:v>5.0369999999999999</c:v>
                </c:pt>
                <c:pt idx="1">
                  <c:v>4.04233333333333</c:v>
                </c:pt>
                <c:pt idx="2">
                  <c:v>3.51433333333333</c:v>
                </c:pt>
                <c:pt idx="3">
                  <c:v>3.2410000000000001</c:v>
                </c:pt>
                <c:pt idx="4">
                  <c:v>3.79866666666666</c:v>
                </c:pt>
                <c:pt idx="5">
                  <c:v>3.7566666666666602</c:v>
                </c:pt>
                <c:pt idx="6">
                  <c:v>3.8473333333333302</c:v>
                </c:pt>
                <c:pt idx="7">
                  <c:v>3.7166666666666601</c:v>
                </c:pt>
                <c:pt idx="8">
                  <c:v>4.0656666666666599</c:v>
                </c:pt>
                <c:pt idx="9">
                  <c:v>4.1543333333333301</c:v>
                </c:pt>
                <c:pt idx="10">
                  <c:v>4.2480000000000002</c:v>
                </c:pt>
                <c:pt idx="11">
                  <c:v>3.3559999999999999</c:v>
                </c:pt>
                <c:pt idx="12">
                  <c:v>4.8393333333333297</c:v>
                </c:pt>
                <c:pt idx="13">
                  <c:v>5.0716666666666601</c:v>
                </c:pt>
                <c:pt idx="14">
                  <c:v>2.23</c:v>
                </c:pt>
                <c:pt idx="15">
                  <c:v>4.42</c:v>
                </c:pt>
                <c:pt idx="16">
                  <c:v>3.5939999999999999</c:v>
                </c:pt>
                <c:pt idx="17">
                  <c:v>4.9313333333333302</c:v>
                </c:pt>
                <c:pt idx="18">
                  <c:v>3.375</c:v>
                </c:pt>
                <c:pt idx="19">
                  <c:v>3.452</c:v>
                </c:pt>
                <c:pt idx="20">
                  <c:v>3.3159999999999998</c:v>
                </c:pt>
                <c:pt idx="21">
                  <c:v>3.2519999999999998</c:v>
                </c:pt>
                <c:pt idx="22">
                  <c:v>4.6033333333333299</c:v>
                </c:pt>
                <c:pt idx="23">
                  <c:v>3.7629999999999999</c:v>
                </c:pt>
                <c:pt idx="24">
                  <c:v>4.8170000000000002</c:v>
                </c:pt>
                <c:pt idx="25">
                  <c:v>4.984</c:v>
                </c:pt>
                <c:pt idx="26">
                  <c:v>4.8810000000000002</c:v>
                </c:pt>
                <c:pt idx="27">
                  <c:v>4.8976666666666597</c:v>
                </c:pt>
                <c:pt idx="28">
                  <c:v>5.19933333333333</c:v>
                </c:pt>
                <c:pt idx="29">
                  <c:v>2.2123333333333299</c:v>
                </c:pt>
                <c:pt idx="30">
                  <c:v>4.0723333333333303</c:v>
                </c:pt>
                <c:pt idx="31">
                  <c:v>5.0129999999999999</c:v>
                </c:pt>
                <c:pt idx="32">
                  <c:v>3.9263333333333299</c:v>
                </c:pt>
              </c:numCache>
            </c:numRef>
          </c:xVal>
          <c:yVal>
            <c:numRef>
              <c:f>'Prediction elastisity from El'!$F$2:$F$35</c:f>
              <c:numCache>
                <c:formatCode>0.00</c:formatCode>
                <c:ptCount val="34"/>
                <c:pt idx="0">
                  <c:v>4.2206956146808903</c:v>
                </c:pt>
                <c:pt idx="1">
                  <c:v>4.3681205095692199</c:v>
                </c:pt>
                <c:pt idx="2">
                  <c:v>3.3855879152764401</c:v>
                </c:pt>
                <c:pt idx="3">
                  <c:v>3.3847431655038398</c:v>
                </c:pt>
                <c:pt idx="4">
                  <c:v>3.5297062746491199</c:v>
                </c:pt>
                <c:pt idx="5">
                  <c:v>4.1021799790438198</c:v>
                </c:pt>
                <c:pt idx="6">
                  <c:v>4.2047440966615097</c:v>
                </c:pt>
                <c:pt idx="7">
                  <c:v>4.1925092820485697</c:v>
                </c:pt>
                <c:pt idx="8">
                  <c:v>4.4540896057205597</c:v>
                </c:pt>
                <c:pt idx="9">
                  <c:v>4.0891905574392204</c:v>
                </c:pt>
                <c:pt idx="10">
                  <c:v>4.3321617263554</c:v>
                </c:pt>
                <c:pt idx="11">
                  <c:v>3.08939362765092</c:v>
                </c:pt>
                <c:pt idx="12">
                  <c:v>4.19133013203695</c:v>
                </c:pt>
                <c:pt idx="13">
                  <c:v>4.4058272660172504</c:v>
                </c:pt>
                <c:pt idx="14">
                  <c:v>2.4468112734204901</c:v>
                </c:pt>
                <c:pt idx="15">
                  <c:v>4.5248124173855899</c:v>
                </c:pt>
                <c:pt idx="16">
                  <c:v>3.3094175540241801</c:v>
                </c:pt>
                <c:pt idx="17">
                  <c:v>4.21988765574475</c:v>
                </c:pt>
                <c:pt idx="18">
                  <c:v>3.62190583648905</c:v>
                </c:pt>
                <c:pt idx="19">
                  <c:v>3.4174452488345</c:v>
                </c:pt>
                <c:pt idx="20">
                  <c:v>3.6111893772724302</c:v>
                </c:pt>
                <c:pt idx="21">
                  <c:v>3.2851254426467298</c:v>
                </c:pt>
                <c:pt idx="22">
                  <c:v>3.7782593402929501</c:v>
                </c:pt>
                <c:pt idx="23">
                  <c:v>3.4915865591425499</c:v>
                </c:pt>
                <c:pt idx="24">
                  <c:v>4.6247442500967599</c:v>
                </c:pt>
                <c:pt idx="25">
                  <c:v>4.78459867769116</c:v>
                </c:pt>
                <c:pt idx="26">
                  <c:v>4.1641143284057502</c:v>
                </c:pt>
                <c:pt idx="27">
                  <c:v>4.3141155790223102</c:v>
                </c:pt>
                <c:pt idx="28">
                  <c:v>4.1945385908009198</c:v>
                </c:pt>
                <c:pt idx="29">
                  <c:v>1.6564435997498399</c:v>
                </c:pt>
                <c:pt idx="30">
                  <c:v>3.9414682014529099</c:v>
                </c:pt>
                <c:pt idx="31">
                  <c:v>4.2674193754294203</c:v>
                </c:pt>
                <c:pt idx="32">
                  <c:v>4.0036619872098198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2-4C4A-9C4F-7693B992EDAA}"/>
            </c:ext>
          </c:extLst>
        </c:ser>
        <c:ser>
          <c:idx val="0"/>
          <c:order val="1"/>
          <c:tx>
            <c:strRef>
              <c:f>'Prediction elastisity from El'!$I$1</c:f>
              <c:strCache>
                <c:ptCount val="1"/>
                <c:pt idx="0">
                  <c:v>Vs_exp_air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'Prediction elastisity from El'!$I$2:$I$35</c:f>
              <c:numCache>
                <c:formatCode>0.00</c:formatCode>
                <c:ptCount val="34"/>
                <c:pt idx="0">
                  <c:v>2.36</c:v>
                </c:pt>
                <c:pt idx="1">
                  <c:v>2.42766666666666</c:v>
                </c:pt>
                <c:pt idx="2">
                  <c:v>1.9970000000000001</c:v>
                </c:pt>
                <c:pt idx="3">
                  <c:v>1.8376666666666599</c:v>
                </c:pt>
                <c:pt idx="4">
                  <c:v>2.33633333333333</c:v>
                </c:pt>
                <c:pt idx="5">
                  <c:v>2.2223333333333302</c:v>
                </c:pt>
                <c:pt idx="6">
                  <c:v>2.278</c:v>
                </c:pt>
                <c:pt idx="7">
                  <c:v>2.0833333333333299</c:v>
                </c:pt>
                <c:pt idx="8">
                  <c:v>2.2120000000000002</c:v>
                </c:pt>
                <c:pt idx="9">
                  <c:v>2.4319999999999999</c:v>
                </c:pt>
                <c:pt idx="10">
                  <c:v>2.5619999999999998</c:v>
                </c:pt>
                <c:pt idx="11">
                  <c:v>1.93966666666666</c:v>
                </c:pt>
                <c:pt idx="12">
                  <c:v>2.60066666666666</c:v>
                </c:pt>
                <c:pt idx="13">
                  <c:v>2.794</c:v>
                </c:pt>
                <c:pt idx="14">
                  <c:v>1.323</c:v>
                </c:pt>
                <c:pt idx="15">
                  <c:v>2.6320000000000001</c:v>
                </c:pt>
                <c:pt idx="16">
                  <c:v>2.4460000000000002</c:v>
                </c:pt>
                <c:pt idx="17">
                  <c:v>2.6749999999999998</c:v>
                </c:pt>
                <c:pt idx="18">
                  <c:v>2.0750000000000002</c:v>
                </c:pt>
                <c:pt idx="19">
                  <c:v>1.9159999999999999</c:v>
                </c:pt>
                <c:pt idx="20">
                  <c:v>2.07666666666666</c:v>
                </c:pt>
                <c:pt idx="21">
                  <c:v>1.98433333333333</c:v>
                </c:pt>
                <c:pt idx="22">
                  <c:v>2.6909999999999998</c:v>
                </c:pt>
                <c:pt idx="23">
                  <c:v>2.2186666666666599</c:v>
                </c:pt>
                <c:pt idx="24">
                  <c:v>2.8220000000000001</c:v>
                </c:pt>
                <c:pt idx="25">
                  <c:v>2.8759999999999999</c:v>
                </c:pt>
                <c:pt idx="26">
                  <c:v>2.794</c:v>
                </c:pt>
                <c:pt idx="27">
                  <c:v>2.7573333333333299</c:v>
                </c:pt>
                <c:pt idx="28">
                  <c:v>2.8556666666666599</c:v>
                </c:pt>
                <c:pt idx="29">
                  <c:v>1.50366666666666</c:v>
                </c:pt>
                <c:pt idx="30">
                  <c:v>2.5213333333333301</c:v>
                </c:pt>
                <c:pt idx="31">
                  <c:v>2.883</c:v>
                </c:pt>
                <c:pt idx="32">
                  <c:v>2.3423333333333298</c:v>
                </c:pt>
              </c:numCache>
            </c:numRef>
          </c:xVal>
          <c:yVal>
            <c:numRef>
              <c:f>'Prediction elastisity from El'!$G$2:$G$35</c:f>
              <c:numCache>
                <c:formatCode>0.00</c:formatCode>
                <c:ptCount val="34"/>
                <c:pt idx="0">
                  <c:v>2.4887563416182501</c:v>
                </c:pt>
                <c:pt idx="1">
                  <c:v>2.53531704689797</c:v>
                </c:pt>
                <c:pt idx="2">
                  <c:v>2.0606348745152201</c:v>
                </c:pt>
                <c:pt idx="3">
                  <c:v>2.0638853076228898</c:v>
                </c:pt>
                <c:pt idx="4">
                  <c:v>2.1550824135236399</c:v>
                </c:pt>
                <c:pt idx="5">
                  <c:v>2.41329548056353</c:v>
                </c:pt>
                <c:pt idx="6">
                  <c:v>2.45748062282434</c:v>
                </c:pt>
                <c:pt idx="7">
                  <c:v>2.4605706737637898</c:v>
                </c:pt>
                <c:pt idx="8">
                  <c:v>2.5651885926139499</c:v>
                </c:pt>
                <c:pt idx="9">
                  <c:v>2.4134484959598601</c:v>
                </c:pt>
                <c:pt idx="10">
                  <c:v>2.512017336659</c:v>
                </c:pt>
                <c:pt idx="11">
                  <c:v>1.90101340337601</c:v>
                </c:pt>
                <c:pt idx="12">
                  <c:v>2.4570791955237601</c:v>
                </c:pt>
                <c:pt idx="13">
                  <c:v>2.5278486744748001</c:v>
                </c:pt>
                <c:pt idx="14">
                  <c:v>1.5317222023971</c:v>
                </c:pt>
                <c:pt idx="15">
                  <c:v>2.5746101715747498</c:v>
                </c:pt>
                <c:pt idx="16">
                  <c:v>2.0356273753637502</c:v>
                </c:pt>
                <c:pt idx="17">
                  <c:v>2.4448784638738501</c:v>
                </c:pt>
                <c:pt idx="18">
                  <c:v>2.1795485889841202</c:v>
                </c:pt>
                <c:pt idx="19">
                  <c:v>2.0774063624355299</c:v>
                </c:pt>
                <c:pt idx="20">
                  <c:v>2.1706696575817102</c:v>
                </c:pt>
                <c:pt idx="21">
                  <c:v>2.0072265552148201</c:v>
                </c:pt>
                <c:pt idx="22">
                  <c:v>2.27594529103528</c:v>
                </c:pt>
                <c:pt idx="23">
                  <c:v>2.13138129571084</c:v>
                </c:pt>
                <c:pt idx="24">
                  <c:v>2.64641424963028</c:v>
                </c:pt>
                <c:pt idx="25">
                  <c:v>2.71118961149288</c:v>
                </c:pt>
                <c:pt idx="26">
                  <c:v>2.4814003308273498</c:v>
                </c:pt>
                <c:pt idx="27">
                  <c:v>2.5117890744638798</c:v>
                </c:pt>
                <c:pt idx="28">
                  <c:v>2.4614844870412802</c:v>
                </c:pt>
                <c:pt idx="29">
                  <c:v>1.06400891529785</c:v>
                </c:pt>
                <c:pt idx="30">
                  <c:v>2.3407684720676598</c:v>
                </c:pt>
                <c:pt idx="31">
                  <c:v>2.4998318645415001</c:v>
                </c:pt>
                <c:pt idx="32">
                  <c:v>2.3525642005201899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2-4C4A-9C4F-7693B99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scatterChart>
        <c:scatterStyle val="smoothMarker"/>
        <c:varyColors val="0"/>
        <c:ser>
          <c:idx val="2"/>
          <c:order val="2"/>
          <c:tx>
            <c:v>Linear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D72-4C4A-9C4F-7693B992EDAA}"/>
              </c:ext>
            </c:extLst>
          </c:dPt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72-4C4A-9C4F-7693B992EDAA}"/>
            </c:ext>
          </c:extLst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El'!$A$6:$A$7</c:f>
              <c:numCache>
                <c:formatCode>0.00</c:formatCode>
                <c:ptCount val="2"/>
                <c:pt idx="0">
                  <c:v>0</c:v>
                </c:pt>
                <c:pt idx="1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72-4C4A-9C4F-7693B992EDAA}"/>
            </c:ext>
          </c:extLst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'Prediction elastisity from El'!$A$2:$A$3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'Prediction elastisity from El'!$A$10:$A$11</c:f>
              <c:numCache>
                <c:formatCode>0.00</c:formatCode>
                <c:ptCount val="2"/>
                <c:pt idx="0">
                  <c:v>0</c:v>
                </c:pt>
                <c:pt idx="1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72-4C4A-9C4F-7693B99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9103"/>
        <c:axId val="1239032879"/>
      </c:scatterChart>
      <c:valAx>
        <c:axId val="4537691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239032879"/>
        <c:crosses val="autoZero"/>
        <c:crossBetween val="midCat"/>
      </c:valAx>
      <c:valAx>
        <c:axId val="1239032879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txPr>
            <a:bodyPr/>
            <a:lstStyle/>
            <a:p>
              <a:pPr>
                <a:defRPr sz="1400"/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45376910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1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36</xdr:row>
      <xdr:rowOff>69850</xdr:rowOff>
    </xdr:from>
    <xdr:to>
      <xdr:col>9</xdr:col>
      <xdr:colOff>342900</xdr:colOff>
      <xdr:row>50</xdr:row>
      <xdr:rowOff>146050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FA78BF-B217-2004-9223-49CFF064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642897</xdr:colOff>
      <xdr:row>10</xdr:row>
      <xdr:rowOff>119766</xdr:rowOff>
    </xdr:from>
    <xdr:to>
      <xdr:col>12</xdr:col>
      <xdr:colOff>248920</xdr:colOff>
      <xdr:row>36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841517-BB0F-C1D7-EBF0-27F34085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662609</xdr:colOff>
      <xdr:row>14</xdr:row>
      <xdr:rowOff>-1</xdr:rowOff>
    </xdr:from>
    <xdr:to>
      <xdr:col>21</xdr:col>
      <xdr:colOff>265872</xdr:colOff>
      <xdr:row>39</xdr:row>
      <xdr:rowOff>93593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EEBB4E-41CC-EF41-86E5-57A945B8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27</xdr:col>
      <xdr:colOff>431523</xdr:colOff>
      <xdr:row>39</xdr:row>
      <xdr:rowOff>93594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0B3F765-7101-2F49-81B4-EED95C74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754638</xdr:colOff>
      <xdr:row>39</xdr:row>
      <xdr:rowOff>128841</xdr:rowOff>
    </xdr:from>
    <xdr:to>
      <xdr:col>11</xdr:col>
      <xdr:colOff>357899</xdr:colOff>
      <xdr:row>65</xdr:row>
      <xdr:rowOff>38377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BF63520-1BFC-4848-8E2F-AE87E845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428761</xdr:colOff>
      <xdr:row>65</xdr:row>
      <xdr:rowOff>100036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DF57A2F-49D7-A241-B8F7-1C6CB9E5E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94094</xdr:rowOff>
    </xdr:from>
    <xdr:to>
      <xdr:col>5</xdr:col>
      <xdr:colOff>428762</xdr:colOff>
      <xdr:row>71</xdr:row>
      <xdr:rowOff>6517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1B202B3-0BB5-8949-A5D0-2A29C7571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86591</xdr:colOff>
      <xdr:row>16</xdr:row>
      <xdr:rowOff>129887</xdr:rowOff>
    </xdr:from>
    <xdr:to>
      <xdr:col>5</xdr:col>
      <xdr:colOff>680720</xdr:colOff>
      <xdr:row>41</xdr:row>
      <xdr:rowOff>111760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3FB5D1A-488D-CF4B-A9A7-945CA481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357147</xdr:colOff>
      <xdr:row>64</xdr:row>
      <xdr:rowOff>119766</xdr:rowOff>
    </xdr:from>
    <xdr:to>
      <xdr:col>11</xdr:col>
      <xdr:colOff>788670</xdr:colOff>
      <xdr:row>90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408A5-D1AC-114C-ABEC-9531750BC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249859</xdr:colOff>
      <xdr:row>66</xdr:row>
      <xdr:rowOff>126999</xdr:rowOff>
    </xdr:from>
    <xdr:to>
      <xdr:col>19</xdr:col>
      <xdr:colOff>678622</xdr:colOff>
      <xdr:row>92</xdr:row>
      <xdr:rowOff>30093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CD705C-20AB-CD42-8A89-4915F73B9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</xdr:colOff>
      <xdr:row>67</xdr:row>
      <xdr:rowOff>127000</xdr:rowOff>
    </xdr:from>
    <xdr:to>
      <xdr:col>26</xdr:col>
      <xdr:colOff>463273</xdr:colOff>
      <xdr:row>93</xdr:row>
      <xdr:rowOff>30094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B8FDFC-6E5B-E246-978D-A8D2AE0C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437137</xdr:colOff>
      <xdr:row>38</xdr:row>
      <xdr:rowOff>114409</xdr:rowOff>
    </xdr:from>
    <xdr:to>
      <xdr:col>7</xdr:col>
      <xdr:colOff>40399</xdr:colOff>
      <xdr:row>64</xdr:row>
      <xdr:rowOff>23944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A7482D-33DF-2E4D-AD8F-171AB616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57727</xdr:colOff>
      <xdr:row>40</xdr:row>
      <xdr:rowOff>14431</xdr:rowOff>
    </xdr:from>
    <xdr:to>
      <xdr:col>20</xdr:col>
      <xdr:colOff>486488</xdr:colOff>
      <xdr:row>65</xdr:row>
      <xdr:rowOff>114467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8E1A01-7071-EA4B-B73C-D3C219CB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64</xdr:row>
      <xdr:rowOff>189344</xdr:rowOff>
    </xdr:from>
    <xdr:to>
      <xdr:col>5</xdr:col>
      <xdr:colOff>428762</xdr:colOff>
      <xdr:row>90</xdr:row>
      <xdr:rowOff>101767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8CBA4D-2E33-6D4A-B25D-BD1BEEC5A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129887</xdr:rowOff>
    </xdr:from>
    <xdr:to>
      <xdr:col>5</xdr:col>
      <xdr:colOff>594129</xdr:colOff>
      <xdr:row>63</xdr:row>
      <xdr:rowOff>111760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D4D690-6482-AC46-ADC0-8D1A66878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163746</xdr:rowOff>
    </xdr:from>
    <xdr:to>
      <xdr:col>4</xdr:col>
      <xdr:colOff>301586</xdr:colOff>
      <xdr:row>49</xdr:row>
      <xdr:rowOff>53680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10C758-B434-EF4D-B072-9ACF6127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363508</xdr:colOff>
      <xdr:row>38</xdr:row>
      <xdr:rowOff>77875</xdr:rowOff>
    </xdr:from>
    <xdr:to>
      <xdr:col>30</xdr:col>
      <xdr:colOff>652678</xdr:colOff>
      <xdr:row>52</xdr:row>
      <xdr:rowOff>85689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28A373-7362-0D4A-CE7E-E11304DC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135466</xdr:colOff>
      <xdr:row>37</xdr:row>
      <xdr:rowOff>135466</xdr:rowOff>
    </xdr:from>
    <xdr:to>
      <xdr:col>39</xdr:col>
      <xdr:colOff>10792</xdr:colOff>
      <xdr:row>51</xdr:row>
      <xdr:rowOff>143282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C04980-1FA8-CE47-9377-59797664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419457</xdr:colOff>
      <xdr:row>41</xdr:row>
      <xdr:rowOff>55697</xdr:rowOff>
    </xdr:from>
    <xdr:to>
      <xdr:col>26</xdr:col>
      <xdr:colOff>644486</xdr:colOff>
      <xdr:row>74</xdr:row>
      <xdr:rowOff>121438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CA2AF3-D5DC-3259-77AA-8B29F2EA3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7770" y="8287745"/>
          <a:ext cx="7722620" cy="6125018"/>
        </a:xfrm>
        <a:prstGeom prst="rect">
          <a:avLst/>
        </a:prstGeom>
      </xdr:spPr>
    </xdr:pic>
    <xdr:clientData/>
  </xdr:twoCellAnchor>
  <xdr:twoCellAnchor>
    <xdr:from>
      <xdr:col>16</xdr:col>
      <xdr:colOff>586827</xdr:colOff>
      <xdr:row>41</xdr:row>
      <xdr:rowOff>13364</xdr:rowOff>
    </xdr:from>
    <xdr:to>
      <xdr:col>26</xdr:col>
      <xdr:colOff>153419</xdr:colOff>
      <xdr:row>69</xdr:row>
      <xdr:rowOff>4896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ECC0B0-B06C-0874-6EA4-F9A0F723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515938</xdr:colOff>
      <xdr:row>34</xdr:row>
      <xdr:rowOff>99218</xdr:rowOff>
    </xdr:from>
    <xdr:to>
      <xdr:col>12</xdr:col>
      <xdr:colOff>286993</xdr:colOff>
      <xdr:row>48</xdr:row>
      <xdr:rowOff>107034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A6EBD0-1D6E-B943-9277-263E10BBB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44</xdr:col>
      <xdr:colOff>552659</xdr:colOff>
      <xdr:row>26</xdr:row>
      <xdr:rowOff>7816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C9D99AE-25F4-5848-A7AB-D56495C8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473529</xdr:colOff>
      <xdr:row>11</xdr:row>
      <xdr:rowOff>41729</xdr:rowOff>
    </xdr:from>
    <xdr:to>
      <xdr:col>19</xdr:col>
      <xdr:colOff>156029</xdr:colOff>
      <xdr:row>37</xdr:row>
      <xdr:rowOff>29029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B0C86A-66FF-705A-3EB3-0CD82BE46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029" y="2137229"/>
          <a:ext cx="4635500" cy="494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649632</xdr:colOff>
      <xdr:row>8</xdr:row>
      <xdr:rowOff>147115</xdr:rowOff>
    </xdr:from>
    <xdr:to>
      <xdr:col>19</xdr:col>
      <xdr:colOff>171568</xdr:colOff>
      <xdr:row>37</xdr:row>
      <xdr:rowOff>49144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84D90B-F56A-8C88-78D2-12CF3AF5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3</xdr:row>
      <xdr:rowOff>101600</xdr:rowOff>
    </xdr:from>
    <xdr:to>
      <xdr:col>14</xdr:col>
      <xdr:colOff>558800</xdr:colOff>
      <xdr:row>29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A84963-2FF2-188E-2B5C-9114C525C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673100"/>
          <a:ext cx="4635500" cy="494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239058</xdr:colOff>
      <xdr:row>0</xdr:row>
      <xdr:rowOff>37353</xdr:rowOff>
    </xdr:from>
    <xdr:to>
      <xdr:col>15</xdr:col>
      <xdr:colOff>48558</xdr:colOff>
      <xdr:row>29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15B8A6-7591-5575-C4F4-3B7747BA5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099C-ED65-3041-A103-3C4EFA1C7752}">
  <dimension ref="A1:Y61"/>
  <sheetViews>
    <sheetView zoomScale="118" zoomScaleNormal="100" workbookViewId="0">
      <selection activeCell="E7" sqref="E7"/>
    </sheetView>
  </sheetViews>
  <sheetFormatPr baseColWidth="10" defaultColWidth="8.83203125" defaultRowHeight="15" x14ac:dyDescent="0.2"/>
  <cols>
    <col min="1" max="1" width="8.83203125" style="1"/>
    <col min="2" max="3" width="13.6640625" style="1" customWidth="1"/>
    <col min="4" max="4" width="10.83203125" style="1" customWidth="1"/>
    <col min="5" max="9" width="13.6640625" style="1" customWidth="1"/>
    <col min="10" max="13" width="8.83203125" style="1"/>
    <col min="14" max="14" width="9.5" style="3" bestFit="1" customWidth="1"/>
    <col min="15" max="15" width="9.5" style="3" customWidth="1"/>
    <col min="16" max="16384" width="8.83203125" style="3"/>
  </cols>
  <sheetData>
    <row r="1" spans="1:25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32</v>
      </c>
      <c r="H1" s="6" t="s">
        <v>33</v>
      </c>
      <c r="I1" s="38" t="s">
        <v>43</v>
      </c>
      <c r="J1" s="38" t="s">
        <v>44</v>
      </c>
      <c r="K1" s="39" t="s">
        <v>34</v>
      </c>
      <c r="L1" s="39" t="s">
        <v>35</v>
      </c>
      <c r="M1" s="40" t="s">
        <v>36</v>
      </c>
      <c r="N1" s="40" t="s">
        <v>37</v>
      </c>
      <c r="O1" s="6"/>
      <c r="P1" s="6" t="s">
        <v>46</v>
      </c>
      <c r="Q1" s="6" t="s">
        <v>47</v>
      </c>
      <c r="T1" s="38" t="s">
        <v>56</v>
      </c>
      <c r="U1" s="47" t="s">
        <v>57</v>
      </c>
      <c r="V1" s="48" t="s">
        <v>58</v>
      </c>
      <c r="W1" s="48" t="s">
        <v>59</v>
      </c>
      <c r="X1" s="48" t="s">
        <v>60</v>
      </c>
      <c r="Y1" s="48" t="s">
        <v>61</v>
      </c>
    </row>
    <row r="2" spans="1:25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10">
        <v>2.5722465147323579</v>
      </c>
      <c r="H2" s="14">
        <v>2.5762268055386919</v>
      </c>
      <c r="I2" s="10">
        <v>5.0369999999999999</v>
      </c>
      <c r="J2" s="10">
        <v>2.36</v>
      </c>
      <c r="K2" s="10">
        <v>5.564425</v>
      </c>
      <c r="L2" s="10">
        <v>3.0194399999999995</v>
      </c>
      <c r="M2" s="14">
        <v>5.2945000000000002</v>
      </c>
      <c r="N2" s="14">
        <v>2.6495000000000002</v>
      </c>
      <c r="O2" s="14"/>
      <c r="P2" s="41">
        <v>6.6681000000000004E-2</v>
      </c>
      <c r="Q2" s="42">
        <v>6.9183097091893631E-2</v>
      </c>
      <c r="T2" s="10">
        <v>2.4728875000000006</v>
      </c>
      <c r="U2" s="10">
        <v>2.6688845742532781</v>
      </c>
      <c r="V2" s="10"/>
      <c r="W2" s="10">
        <v>2.7402250000000001</v>
      </c>
      <c r="X2" s="10">
        <v>2.9664375000000005</v>
      </c>
      <c r="Y2" s="10">
        <v>2.8526125000000002</v>
      </c>
    </row>
    <row r="3" spans="1:25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10">
        <v>2.5371622084623318</v>
      </c>
      <c r="H3" s="14">
        <v>2.5293735389631649</v>
      </c>
      <c r="I3" s="10">
        <v>4.0423333333333336</v>
      </c>
      <c r="J3" s="10">
        <v>2.4276666666666666</v>
      </c>
      <c r="K3" s="10">
        <v>5.1735500000000005</v>
      </c>
      <c r="L3" s="10">
        <v>2.849075</v>
      </c>
      <c r="M3" s="14">
        <v>5.0545</v>
      </c>
      <c r="N3" s="14">
        <v>2.665</v>
      </c>
      <c r="O3" s="14"/>
      <c r="P3" s="41">
        <v>0.13427600000000001</v>
      </c>
      <c r="Q3" s="42">
        <v>8.7096358995608053E-2</v>
      </c>
      <c r="T3" s="10">
        <v>2.4045750000000004</v>
      </c>
      <c r="U3" s="10">
        <v>2.600887636781521</v>
      </c>
      <c r="V3" s="10">
        <v>2.7454999999999998</v>
      </c>
      <c r="W3" s="10">
        <v>2.7411249999999998</v>
      </c>
      <c r="X3" s="10">
        <v>2.8573750000000002</v>
      </c>
      <c r="Y3" s="10">
        <v>2.8345875</v>
      </c>
    </row>
    <row r="4" spans="1:25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10">
        <v>2.2852450173357668</v>
      </c>
      <c r="H4" s="14">
        <v>2.2973744109390117</v>
      </c>
      <c r="I4" s="10">
        <v>3.5143333333333335</v>
      </c>
      <c r="J4" s="10">
        <v>1.9970000000000001</v>
      </c>
      <c r="K4" s="10">
        <v>4.1032600000000006</v>
      </c>
      <c r="L4" s="10">
        <v>2.2562099999999998</v>
      </c>
      <c r="M4" s="14">
        <v>4.0285000000000002</v>
      </c>
      <c r="N4" s="14">
        <v>2.2330000000000001</v>
      </c>
      <c r="O4" s="14"/>
      <c r="P4" s="41">
        <v>0.131826</v>
      </c>
      <c r="Q4" s="42">
        <v>0.10471285480509</v>
      </c>
      <c r="T4" s="10">
        <v>1.8585499999999999</v>
      </c>
      <c r="U4" s="10">
        <v>2.2345819709892401</v>
      </c>
      <c r="V4" s="10">
        <v>2.5352250000000001</v>
      </c>
      <c r="W4" s="10">
        <v>2.5147124999999999</v>
      </c>
      <c r="X4" s="10">
        <v>2.6309499999999999</v>
      </c>
      <c r="Y4" s="10">
        <v>2.6778750000000002</v>
      </c>
    </row>
    <row r="5" spans="1:25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10">
        <v>2.3260667376806223</v>
      </c>
      <c r="H5" s="14">
        <v>2.3192777469576606</v>
      </c>
      <c r="I5" s="10">
        <v>3.2410000000000001</v>
      </c>
      <c r="J5" s="10">
        <v>1.8376666666666668</v>
      </c>
      <c r="K5" s="10">
        <v>3.9712349999999996</v>
      </c>
      <c r="L5" s="10">
        <v>2.1642100000000002</v>
      </c>
      <c r="M5" s="14">
        <v>3.8155000000000001</v>
      </c>
      <c r="N5" s="14">
        <v>2.0285000000000002</v>
      </c>
      <c r="O5" s="14"/>
      <c r="P5" s="41">
        <v>0.122462</v>
      </c>
      <c r="Q5" s="42">
        <v>9.5499258602143589E-2</v>
      </c>
      <c r="T5" s="10">
        <v>1.867175</v>
      </c>
      <c r="U5" s="10">
        <v>2.2868730488364504</v>
      </c>
      <c r="V5" s="10">
        <v>2.6193374999999999</v>
      </c>
      <c r="W5" s="10">
        <v>2.604425</v>
      </c>
      <c r="X5" s="10">
        <v>2.7286125000000001</v>
      </c>
      <c r="Y5" s="10">
        <v>2.7157</v>
      </c>
    </row>
    <row r="6" spans="1:25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10">
        <v>2.4597846291372512</v>
      </c>
      <c r="H6" s="14">
        <v>2.4458959527291078</v>
      </c>
      <c r="I6" s="10">
        <v>3.7986666666666666</v>
      </c>
      <c r="J6" s="10">
        <v>2.3363333333333336</v>
      </c>
      <c r="K6" s="10">
        <v>4.7599099999999996</v>
      </c>
      <c r="L6" s="10">
        <v>2.5646450000000001</v>
      </c>
      <c r="M6" s="14">
        <v>4.827</v>
      </c>
      <c r="N6" s="14">
        <v>2.5030000000000001</v>
      </c>
      <c r="O6" s="14"/>
      <c r="P6" s="41">
        <v>8.1657999999999994E-2</v>
      </c>
      <c r="Q6" s="42">
        <v>7.2443596007498987E-2</v>
      </c>
      <c r="T6" s="10">
        <v>2.1235625000000002</v>
      </c>
      <c r="U6" s="10">
        <v>2.4008624999999997</v>
      </c>
      <c r="V6" s="10">
        <v>2.6611250000000002</v>
      </c>
      <c r="W6" s="10">
        <v>2.6230874999999996</v>
      </c>
      <c r="X6" s="10">
        <v>2.8231000000000002</v>
      </c>
      <c r="Y6" s="10">
        <v>2.7186750000000002</v>
      </c>
    </row>
    <row r="7" spans="1:25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10">
        <v>2.4628131475953556</v>
      </c>
      <c r="H7" s="14">
        <v>2.4532984317696411</v>
      </c>
      <c r="I7" s="10">
        <v>3.7566666666666664</v>
      </c>
      <c r="J7" s="10">
        <v>2.2223333333333333</v>
      </c>
      <c r="K7" s="10">
        <v>4.6998299999999995</v>
      </c>
      <c r="L7" s="10">
        <v>2.4921000000000002</v>
      </c>
      <c r="M7" s="14">
        <v>4.8884999999999996</v>
      </c>
      <c r="N7" s="14">
        <v>2.7235</v>
      </c>
      <c r="O7" s="14"/>
      <c r="P7" s="41">
        <v>0.14454400000000001</v>
      </c>
      <c r="Q7" s="42">
        <v>6.3095734448019358E-2</v>
      </c>
      <c r="T7" s="10">
        <v>2.2447750000000002</v>
      </c>
      <c r="U7" s="10">
        <v>2.456699651526272</v>
      </c>
      <c r="V7" s="10">
        <v>2.6592250000000002</v>
      </c>
      <c r="W7" s="10">
        <v>2.6794250000000002</v>
      </c>
      <c r="X7" s="10">
        <v>2.7460125</v>
      </c>
      <c r="Y7" s="10">
        <v>2.8253625000000002</v>
      </c>
    </row>
    <row r="8" spans="1:25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10">
        <v>2.4730355350946192</v>
      </c>
      <c r="H8" s="14">
        <v>2.4620009246666412</v>
      </c>
      <c r="I8" s="10">
        <v>3.8473333333333333</v>
      </c>
      <c r="J8" s="10">
        <v>2.278</v>
      </c>
      <c r="K8" s="10">
        <v>5.1033249999999999</v>
      </c>
      <c r="L8" s="10">
        <v>2.8098000000000001</v>
      </c>
      <c r="M8" s="14">
        <v>4.9355000000000002</v>
      </c>
      <c r="N8" s="14">
        <v>2.6324999999999998</v>
      </c>
      <c r="O8" s="14"/>
      <c r="P8" s="41">
        <v>0.14996799999999999</v>
      </c>
      <c r="Q8" s="42">
        <v>7.2443596007498987E-2</v>
      </c>
      <c r="T8" s="10">
        <v>2.26715</v>
      </c>
      <c r="U8" s="10">
        <v>2.5262500000000001</v>
      </c>
      <c r="V8" s="10">
        <v>2.6441875000000001</v>
      </c>
      <c r="W8" s="10">
        <v>2.7002000000000002</v>
      </c>
      <c r="X8" s="10">
        <v>2.843925</v>
      </c>
      <c r="Y8" s="10">
        <v>2.8021625000000001</v>
      </c>
    </row>
    <row r="9" spans="1:25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10">
        <v>2.514214145260012</v>
      </c>
      <c r="H9" s="14">
        <v>2.5063648941851495</v>
      </c>
      <c r="I9" s="10">
        <v>3.7166666666666663</v>
      </c>
      <c r="J9" s="10">
        <v>2.0833333333333335</v>
      </c>
      <c r="K9" s="10">
        <v>4.9720399999999998</v>
      </c>
      <c r="L9" s="10">
        <v>2.8345150000000001</v>
      </c>
      <c r="M9" s="14">
        <v>4.8884999999999996</v>
      </c>
      <c r="N9" s="14">
        <v>2.5049999999999999</v>
      </c>
      <c r="O9" s="14"/>
      <c r="P9" s="41">
        <v>0.120226</v>
      </c>
      <c r="Q9" s="42">
        <v>7.9432823472428138E-2</v>
      </c>
      <c r="T9" s="10">
        <v>2.29725</v>
      </c>
      <c r="U9" s="10">
        <v>2.5712816742530693</v>
      </c>
      <c r="V9" s="10">
        <v>2.7329375000000002</v>
      </c>
      <c r="W9" s="10">
        <v>2.7632625000000002</v>
      </c>
      <c r="X9" s="10">
        <v>2.9365625</v>
      </c>
      <c r="Y9" s="10">
        <v>2.8383000000000003</v>
      </c>
    </row>
    <row r="10" spans="1:25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1"/>
      <c r="H10" s="22">
        <v>2.3922725230667337</v>
      </c>
      <c r="I10" s="21"/>
      <c r="J10" s="21"/>
      <c r="K10" s="1"/>
      <c r="L10" s="1"/>
      <c r="M10" s="24"/>
      <c r="N10" s="24"/>
      <c r="O10" s="24"/>
      <c r="P10" s="43"/>
      <c r="Q10" s="42"/>
      <c r="T10" s="46">
        <v>2.1277625000000002</v>
      </c>
      <c r="U10" s="10">
        <v>2.336136261213599</v>
      </c>
      <c r="V10" s="46">
        <v>2.6347499999999999</v>
      </c>
      <c r="W10" s="46">
        <v>2.6563375000000002</v>
      </c>
      <c r="X10" s="46">
        <v>2.7248375</v>
      </c>
      <c r="Y10" s="46">
        <v>2.7164125000000006</v>
      </c>
    </row>
    <row r="11" spans="1:25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15">
        <v>2.5387580915538361</v>
      </c>
      <c r="H11" s="14">
        <v>2.5351012640271526</v>
      </c>
      <c r="I11" s="10">
        <v>4.0656666666666661</v>
      </c>
      <c r="J11" s="10">
        <v>2.2120000000000002</v>
      </c>
      <c r="K11" s="10">
        <v>5.1771949999999993</v>
      </c>
      <c r="L11" s="10">
        <v>2.8139700000000003</v>
      </c>
      <c r="M11" s="14">
        <v>4.9000000000000004</v>
      </c>
      <c r="N11" s="14">
        <v>2.4710000000000001</v>
      </c>
      <c r="O11" s="14"/>
      <c r="P11" s="41">
        <v>0.15848899999999999</v>
      </c>
      <c r="Q11" s="42">
        <v>6.9183097091893631E-2</v>
      </c>
      <c r="T11" s="10">
        <v>2.3427999999999995</v>
      </c>
      <c r="U11" s="10">
        <v>2.7211499999999997</v>
      </c>
      <c r="V11" s="10">
        <v>2.9359874999999995</v>
      </c>
      <c r="W11" s="10">
        <v>2.9313874999999996</v>
      </c>
      <c r="X11" s="10">
        <v>2.9926125000000003</v>
      </c>
      <c r="Y11" s="10">
        <v>3.0033124999999998</v>
      </c>
    </row>
    <row r="12" spans="1:25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10">
        <v>2.4785425450440277</v>
      </c>
      <c r="H12" s="14">
        <v>2.4760652133371286</v>
      </c>
      <c r="I12" s="10">
        <v>4.1543333333333328</v>
      </c>
      <c r="J12" s="10">
        <v>2.4319999999999999</v>
      </c>
      <c r="K12" s="10">
        <v>4.9835799999999999</v>
      </c>
      <c r="L12" s="10">
        <v>2.7043900000000005</v>
      </c>
      <c r="M12" s="14">
        <v>4.9835000000000003</v>
      </c>
      <c r="N12" s="14">
        <v>2.548</v>
      </c>
      <c r="O12" s="14"/>
      <c r="P12" s="41">
        <v>0.124738</v>
      </c>
      <c r="Q12" s="42">
        <v>7.1340037507125642E-2</v>
      </c>
      <c r="T12" s="10">
        <v>2.252275</v>
      </c>
      <c r="U12" s="10">
        <v>2.5288521096787857</v>
      </c>
      <c r="V12" s="10">
        <v>2.7100375000000003</v>
      </c>
      <c r="W12" s="10">
        <v>2.7310375000000002</v>
      </c>
      <c r="X12" s="10">
        <v>2.82315</v>
      </c>
      <c r="Y12" s="10">
        <v>2.8105874999999996</v>
      </c>
    </row>
    <row r="13" spans="1:25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10">
        <v>2.5005762061314134</v>
      </c>
      <c r="H13" s="14">
        <v>2.4930232028647223</v>
      </c>
      <c r="I13" s="10">
        <v>4.2480000000000002</v>
      </c>
      <c r="J13" s="10">
        <v>2.5619999999999998</v>
      </c>
      <c r="K13" s="15">
        <v>3.8483999999999998</v>
      </c>
      <c r="L13" s="15">
        <v>2.1144700000000003</v>
      </c>
      <c r="M13" s="14">
        <v>5.0579999999999998</v>
      </c>
      <c r="N13" s="14">
        <v>2.6495000000000002</v>
      </c>
      <c r="O13" s="14"/>
      <c r="P13" s="41">
        <v>0.15559700000000001</v>
      </c>
      <c r="Q13" s="42">
        <v>8.3176377110267166E-2</v>
      </c>
      <c r="T13" s="10">
        <v>2.31575</v>
      </c>
      <c r="U13" s="10">
        <v>2.6211870716673373</v>
      </c>
      <c r="V13" s="10">
        <v>2.7498624999999999</v>
      </c>
      <c r="W13" s="10">
        <v>2.8186999999999998</v>
      </c>
      <c r="X13" s="10">
        <v>2.9200499999999998</v>
      </c>
      <c r="Y13" s="10">
        <v>2.8695250000000003</v>
      </c>
    </row>
    <row r="14" spans="1:25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10">
        <v>2.2330804116950542</v>
      </c>
      <c r="H14" s="14">
        <v>2.2296573412519378</v>
      </c>
      <c r="I14" s="10">
        <v>3.3559999999999999</v>
      </c>
      <c r="J14" s="10">
        <v>1.9396666666666667</v>
      </c>
      <c r="K14" s="15">
        <v>4.9496299999999991</v>
      </c>
      <c r="L14" s="15">
        <v>2.7755649999999998</v>
      </c>
      <c r="M14" s="14">
        <v>3.9045000000000001</v>
      </c>
      <c r="N14" s="14">
        <v>2.0964999999999998</v>
      </c>
      <c r="O14" s="14"/>
      <c r="P14" s="41">
        <v>0.127057</v>
      </c>
      <c r="Q14" s="42">
        <v>0.1165914401179832</v>
      </c>
      <c r="T14" s="10">
        <v>1.7076124999999998</v>
      </c>
      <c r="U14" s="10">
        <v>2.0541499999999999</v>
      </c>
      <c r="V14" s="10">
        <v>2.4076624999999998</v>
      </c>
      <c r="W14" s="10">
        <v>2.4020875000000004</v>
      </c>
      <c r="X14" s="10">
        <v>2.5313124999999999</v>
      </c>
      <c r="Y14" s="10">
        <v>2.4858124999999998</v>
      </c>
    </row>
    <row r="15" spans="1:25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10">
        <v>2.4927869366562825</v>
      </c>
      <c r="H15" s="14">
        <v>2.4859152802520925</v>
      </c>
      <c r="I15" s="10">
        <v>4.8393333333333333</v>
      </c>
      <c r="J15" s="10">
        <v>2.6006666666666667</v>
      </c>
      <c r="K15" s="10">
        <v>5.1913799999999988</v>
      </c>
      <c r="L15" s="10">
        <v>2.8763599999999996</v>
      </c>
      <c r="M15" s="14">
        <v>5.25</v>
      </c>
      <c r="N15" s="14">
        <v>2.6665000000000001</v>
      </c>
      <c r="O15" s="14"/>
      <c r="P15" s="41">
        <v>0.131826</v>
      </c>
      <c r="Q15" s="42">
        <v>7.1340037507125642E-2</v>
      </c>
      <c r="T15" s="10">
        <v>2.3283000000000005</v>
      </c>
      <c r="U15" s="10">
        <v>2.4123874999999999</v>
      </c>
      <c r="V15" s="10">
        <v>2.6304124999999998</v>
      </c>
      <c r="W15" s="10">
        <v>2.7029999999999998</v>
      </c>
      <c r="X15" s="10">
        <v>2.8098625000000004</v>
      </c>
      <c r="Y15" s="10">
        <v>2.7024499999999998</v>
      </c>
    </row>
    <row r="16" spans="1:25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10">
        <v>2.450469685025034</v>
      </c>
      <c r="H16" s="14">
        <v>2.4407644867420091</v>
      </c>
      <c r="I16" s="10">
        <v>5.0716666666666672</v>
      </c>
      <c r="J16" s="10">
        <v>2.794</v>
      </c>
      <c r="K16" s="10">
        <v>5.1903999999999995</v>
      </c>
      <c r="L16" s="10">
        <v>2.813755</v>
      </c>
      <c r="M16" s="14">
        <v>5.2590000000000003</v>
      </c>
      <c r="N16" s="14">
        <v>2.8384999999999998</v>
      </c>
      <c r="O16" s="14"/>
      <c r="P16" s="41">
        <v>0.24210300000000001</v>
      </c>
      <c r="Q16" s="42">
        <v>9.4044485172635237E-2</v>
      </c>
      <c r="T16" s="10">
        <v>2.3587375000000002</v>
      </c>
      <c r="U16" s="10">
        <v>2.497631302525579</v>
      </c>
      <c r="V16" s="10">
        <v>2.7464500000000003</v>
      </c>
      <c r="W16" s="10">
        <v>2.7252125000000005</v>
      </c>
      <c r="X16" s="10">
        <v>2.7946125000000004</v>
      </c>
      <c r="Y16" s="10">
        <v>2.8171874999999997</v>
      </c>
    </row>
    <row r="17" spans="1:25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10">
        <v>2.0798769725074524</v>
      </c>
      <c r="H17" s="14">
        <v>2.078005290948775</v>
      </c>
      <c r="I17" s="10">
        <v>2.23</v>
      </c>
      <c r="J17" s="10">
        <v>1.323</v>
      </c>
      <c r="K17" s="10">
        <v>3.4003950000000005</v>
      </c>
      <c r="L17" s="10">
        <v>1.8252350000000002</v>
      </c>
      <c r="M17" s="14">
        <v>3.5310000000000001</v>
      </c>
      <c r="N17" s="14">
        <v>1.7184999999999999</v>
      </c>
      <c r="O17" s="14"/>
      <c r="P17" s="44">
        <v>0.139316</v>
      </c>
      <c r="Q17" s="45"/>
      <c r="T17" s="10">
        <v>1.4346000000000001</v>
      </c>
      <c r="U17" s="10">
        <v>1.7373784115253965</v>
      </c>
      <c r="V17" s="10">
        <v>2.2228124999999999</v>
      </c>
      <c r="W17" s="10">
        <v>2.2264999999999997</v>
      </c>
      <c r="X17" s="10">
        <v>2.2866749999999998</v>
      </c>
      <c r="Y17" s="10">
        <v>2.243125</v>
      </c>
    </row>
    <row r="18" spans="1:25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10">
        <v>2.4633315514425695</v>
      </c>
      <c r="H18" s="14">
        <v>2.4573912059494663</v>
      </c>
      <c r="I18" s="10">
        <v>4.42</v>
      </c>
      <c r="J18" s="10">
        <v>2.6320000000000001</v>
      </c>
      <c r="K18" s="10">
        <v>5.0655550000000007</v>
      </c>
      <c r="L18" s="10">
        <v>2.7665700000000002</v>
      </c>
      <c r="M18" s="14">
        <v>4.976</v>
      </c>
      <c r="N18" s="14">
        <v>2.6785000000000001</v>
      </c>
      <c r="O18" s="14"/>
      <c r="P18" s="44">
        <v>0.27542299999999997</v>
      </c>
      <c r="Q18" s="45">
        <v>8.576958985908946E-2</v>
      </c>
      <c r="T18" s="10">
        <v>2.3656874999999999</v>
      </c>
      <c r="U18" s="10">
        <v>2.596562490472174</v>
      </c>
      <c r="V18" s="10">
        <v>2.792675</v>
      </c>
      <c r="W18" s="10">
        <v>2.7996625000000002</v>
      </c>
      <c r="X18" s="10">
        <v>2.8722000000000003</v>
      </c>
      <c r="Y18" s="10">
        <v>2.8815875000000002</v>
      </c>
    </row>
    <row r="19" spans="1:25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10">
        <v>2.3887548850574709</v>
      </c>
      <c r="H19" s="14">
        <v>2.3813663719497513</v>
      </c>
      <c r="I19" s="10">
        <v>3.5939999999999999</v>
      </c>
      <c r="J19" s="10">
        <v>2.4460000000000002</v>
      </c>
      <c r="K19" s="10">
        <v>4.2741350000000002</v>
      </c>
      <c r="L19" s="10">
        <v>2.4511999999999996</v>
      </c>
      <c r="M19" s="14">
        <v>4.4050000000000002</v>
      </c>
      <c r="N19" s="14">
        <v>2.5775000000000001</v>
      </c>
      <c r="O19" s="14"/>
      <c r="P19" s="41">
        <v>8.7901999999999994E-2</v>
      </c>
      <c r="Q19" s="42">
        <v>9.1201083935591065E-2</v>
      </c>
      <c r="T19" s="10">
        <v>1.8863500000000002</v>
      </c>
      <c r="U19" s="10">
        <v>2.2409375000000002</v>
      </c>
      <c r="V19" s="10">
        <v>2.5473124999999999</v>
      </c>
      <c r="W19" s="10">
        <v>2.5206999999999997</v>
      </c>
      <c r="X19" s="10">
        <v>2.6050499999999999</v>
      </c>
      <c r="Y19" s="10">
        <v>2.5888249999999999</v>
      </c>
    </row>
    <row r="20" spans="1:25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10">
        <v>2.3910969215876081</v>
      </c>
      <c r="H20" s="14">
        <v>2.3788926557332086</v>
      </c>
      <c r="I20" s="10">
        <v>4.9313333333333329</v>
      </c>
      <c r="J20" s="10">
        <v>2.6749999999999998</v>
      </c>
      <c r="K20" s="10">
        <v>4.9218149999999996</v>
      </c>
      <c r="L20" s="10">
        <v>2.7008550000000002</v>
      </c>
      <c r="M20" s="14">
        <v>5.0925000000000002</v>
      </c>
      <c r="N20" s="14">
        <v>2.7080000000000002</v>
      </c>
      <c r="O20" s="14"/>
      <c r="P20" s="41">
        <v>0.233346</v>
      </c>
      <c r="Q20" s="42">
        <v>8.576958985908946E-2</v>
      </c>
      <c r="T20" s="10">
        <v>2.2359249999999999</v>
      </c>
      <c r="U20" s="10">
        <v>2.4113402649754168</v>
      </c>
      <c r="V20" s="10">
        <v>2.7047750000000006</v>
      </c>
      <c r="W20" s="10">
        <v>2.6572374999999999</v>
      </c>
      <c r="X20" s="10">
        <v>2.6124875000000003</v>
      </c>
      <c r="Y20" s="10">
        <v>2.7875416666666668</v>
      </c>
    </row>
    <row r="21" spans="1:25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10">
        <v>2.3467916090551717</v>
      </c>
      <c r="H21" s="14">
        <v>2.3388940203620954</v>
      </c>
      <c r="I21" s="10">
        <v>3.375</v>
      </c>
      <c r="J21" s="10">
        <v>2.0750000000000002</v>
      </c>
      <c r="K21" s="10">
        <v>4.2248799999999997</v>
      </c>
      <c r="L21" s="10">
        <v>2.2455799999999999</v>
      </c>
      <c r="M21" s="14">
        <v>4.4195000000000002</v>
      </c>
      <c r="N21" s="14">
        <v>2.23</v>
      </c>
      <c r="O21" s="14"/>
      <c r="P21" s="41">
        <v>0.13677300000000001</v>
      </c>
      <c r="Q21" s="42">
        <v>9.697653591082496E-2</v>
      </c>
      <c r="T21" s="10">
        <v>1.9574</v>
      </c>
      <c r="U21" s="10">
        <v>2.2367375000000003</v>
      </c>
      <c r="V21" s="10">
        <v>2.4730249999999998</v>
      </c>
      <c r="W21" s="10">
        <v>2.4819499999999999</v>
      </c>
      <c r="X21" s="10">
        <v>2.3839125000000001</v>
      </c>
      <c r="Y21" s="10">
        <v>2.5517166666666666</v>
      </c>
    </row>
    <row r="22" spans="1:25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10">
        <v>2.3202952226425415</v>
      </c>
      <c r="H22" s="14">
        <v>2.312194104936879</v>
      </c>
      <c r="I22" s="10">
        <v>3.452</v>
      </c>
      <c r="J22" s="10">
        <v>1.9159999999999999</v>
      </c>
      <c r="K22" s="10">
        <v>4.1562600000000005</v>
      </c>
      <c r="L22" s="10">
        <v>2.2358099999999999</v>
      </c>
      <c r="M22" s="14">
        <v>3.8719999999999999</v>
      </c>
      <c r="N22" s="14">
        <v>1.982</v>
      </c>
      <c r="O22" s="14"/>
      <c r="P22" s="41">
        <v>0.131826</v>
      </c>
      <c r="Q22" s="42">
        <v>0.1</v>
      </c>
      <c r="T22" s="10">
        <v>1.9375625000000001</v>
      </c>
      <c r="U22" s="10">
        <v>2.2731444762936803</v>
      </c>
      <c r="V22" s="10">
        <v>2.6184124999999998</v>
      </c>
      <c r="W22" s="10">
        <v>2.5919875000000001</v>
      </c>
      <c r="X22" s="10">
        <v>2.5233375000000002</v>
      </c>
      <c r="Y22" s="10">
        <v>2.7058999999999997</v>
      </c>
    </row>
    <row r="23" spans="1:25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10">
        <v>2.3176740588800877</v>
      </c>
      <c r="H23" s="14">
        <v>2.3103288700721025</v>
      </c>
      <c r="I23" s="10">
        <v>3.3159999999999998</v>
      </c>
      <c r="J23" s="10">
        <v>2.0766666666666667</v>
      </c>
      <c r="K23" s="10">
        <v>4.2045950000000003</v>
      </c>
      <c r="L23" s="10">
        <v>2.37317</v>
      </c>
      <c r="M23" s="14">
        <v>3.9165000000000001</v>
      </c>
      <c r="N23" s="14">
        <v>2.0329999999999999</v>
      </c>
      <c r="O23" s="14"/>
      <c r="P23" s="41">
        <v>0.14996799999999999</v>
      </c>
      <c r="Q23" s="42">
        <v>9.4044485172635237E-2</v>
      </c>
      <c r="T23" s="10">
        <v>1.869</v>
      </c>
      <c r="U23" s="10">
        <v>2.2544596734705014</v>
      </c>
      <c r="V23" s="10">
        <v>2.5841875000000001</v>
      </c>
      <c r="W23" s="10">
        <v>2.5781124999999996</v>
      </c>
      <c r="X23" s="10">
        <v>2.5406249999999999</v>
      </c>
      <c r="Y23" s="10">
        <v>2.7018083333333336</v>
      </c>
    </row>
    <row r="24" spans="1:25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10">
        <v>2.2798378783876108</v>
      </c>
      <c r="H24" s="14">
        <v>2.2741686849652232</v>
      </c>
      <c r="I24" s="10">
        <v>3.2519999999999998</v>
      </c>
      <c r="J24" s="10">
        <v>1.9843333333333333</v>
      </c>
      <c r="K24" s="10">
        <v>4.0336400000000001</v>
      </c>
      <c r="L24" s="10">
        <v>2.3188599999999999</v>
      </c>
      <c r="M24" s="14">
        <v>3.7989999999999999</v>
      </c>
      <c r="N24" s="14">
        <v>2.02</v>
      </c>
      <c r="O24" s="14"/>
      <c r="P24" s="41">
        <v>0.13427600000000001</v>
      </c>
      <c r="Q24" s="42">
        <v>9.697653591082496E-2</v>
      </c>
      <c r="T24" s="10">
        <v>1.8122</v>
      </c>
      <c r="U24" s="10">
        <v>2.1663250000000001</v>
      </c>
      <c r="V24" s="10">
        <v>2.6128125</v>
      </c>
      <c r="W24" s="10">
        <v>2.5403875000000005</v>
      </c>
      <c r="X24" s="10">
        <v>2.48075</v>
      </c>
      <c r="Y24" s="10">
        <v>2.6139833333333335</v>
      </c>
    </row>
    <row r="25" spans="1:25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10">
        <v>2.4725493251477104</v>
      </c>
      <c r="H25" s="14">
        <v>2.2068970806338539</v>
      </c>
      <c r="I25" s="10">
        <v>4.6033333333333326</v>
      </c>
      <c r="J25" s="10">
        <v>2.6909999999999998</v>
      </c>
      <c r="K25" s="10">
        <v>5.1836599999999997</v>
      </c>
      <c r="L25" s="10">
        <v>2.9098899999999999</v>
      </c>
      <c r="M25" s="14">
        <v>4.8745000000000003</v>
      </c>
      <c r="N25" s="14">
        <v>2.7795000000000001</v>
      </c>
      <c r="O25" s="14"/>
      <c r="P25" s="41">
        <v>9.2896999999999993E-2</v>
      </c>
      <c r="Q25" s="42">
        <v>8.066156921766135E-2</v>
      </c>
      <c r="T25" s="10">
        <v>2.2072874999999996</v>
      </c>
      <c r="U25" s="10">
        <v>2.3652884156567122</v>
      </c>
      <c r="V25" s="10">
        <v>2.6574375000000003</v>
      </c>
      <c r="W25" s="10">
        <v>2.595825</v>
      </c>
      <c r="X25" s="10">
        <v>2.5526499999999999</v>
      </c>
      <c r="Y25" s="10">
        <v>2.6551499999999999</v>
      </c>
    </row>
    <row r="26" spans="1:25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10">
        <v>2.4244430528800756</v>
      </c>
      <c r="H26" s="14">
        <v>2.4152912588463997</v>
      </c>
      <c r="I26" s="10">
        <v>3.7629999999999999</v>
      </c>
      <c r="J26" s="10">
        <v>2.2186666666666666</v>
      </c>
      <c r="K26" s="10">
        <v>4.7503700000000002</v>
      </c>
      <c r="L26" s="10">
        <v>2.6443599999999998</v>
      </c>
      <c r="M26" s="14">
        <v>4.7595000000000001</v>
      </c>
      <c r="N26" s="14">
        <v>2.4700000000000002</v>
      </c>
      <c r="O26" s="14"/>
      <c r="P26" s="41">
        <v>8.7901999999999994E-2</v>
      </c>
      <c r="Q26" s="42">
        <v>7.5857757502918441E-2</v>
      </c>
      <c r="T26" s="10">
        <v>2.0756749999999999</v>
      </c>
      <c r="U26" s="10">
        <v>2.2485923804021635</v>
      </c>
      <c r="V26" s="10">
        <v>2.5984249999999998</v>
      </c>
      <c r="W26" s="10">
        <v>2.4997999999999996</v>
      </c>
      <c r="X26" s="10">
        <v>2.4773624999999999</v>
      </c>
      <c r="Y26" s="10">
        <v>2.6043249999999998</v>
      </c>
    </row>
    <row r="27" spans="1:25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10">
        <v>2.5378456753926697</v>
      </c>
      <c r="H27" s="14">
        <v>2.6006074476908383</v>
      </c>
      <c r="I27" s="10">
        <v>4.8170000000000002</v>
      </c>
      <c r="J27" s="10">
        <v>2.8220000000000001</v>
      </c>
      <c r="K27" s="10">
        <v>5.68682</v>
      </c>
      <c r="L27" s="10">
        <v>3.2385150000000005</v>
      </c>
      <c r="M27" s="14">
        <v>5.36</v>
      </c>
      <c r="N27" s="14">
        <v>2.8929999999999998</v>
      </c>
      <c r="O27" s="14"/>
      <c r="P27" s="41">
        <v>0.10764700000000001</v>
      </c>
      <c r="Q27" s="42">
        <v>5.5804171747699693E-2</v>
      </c>
      <c r="T27" s="10">
        <v>2.5983749999999999</v>
      </c>
      <c r="U27" s="10">
        <v>2.7151500684998755</v>
      </c>
      <c r="V27" s="10"/>
      <c r="W27" s="10">
        <v>2.8108750000000002</v>
      </c>
      <c r="X27" s="10">
        <v>2.7981124999999998</v>
      </c>
      <c r="Y27" s="10">
        <v>2.8793083333333334</v>
      </c>
    </row>
    <row r="28" spans="1:25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10">
        <v>2.6385836875266477</v>
      </c>
      <c r="H28" s="14">
        <v>2.6407573914261522</v>
      </c>
      <c r="I28" s="10">
        <v>4.984</v>
      </c>
      <c r="J28" s="10">
        <v>2.8759999999999999</v>
      </c>
      <c r="K28" s="10">
        <v>5.9191499999999992</v>
      </c>
      <c r="L28" s="10">
        <v>3.1959550000000001</v>
      </c>
      <c r="M28" s="14">
        <v>5.6740000000000004</v>
      </c>
      <c r="N28" s="14">
        <v>2.9914999999999998</v>
      </c>
      <c r="O28" s="14"/>
      <c r="P28" s="41">
        <v>9.1201000000000004E-2</v>
      </c>
      <c r="Q28" s="42">
        <v>0.14454397707459279</v>
      </c>
      <c r="T28" s="10">
        <v>2.7035125</v>
      </c>
      <c r="U28" s="10">
        <v>2.8173837447981915</v>
      </c>
      <c r="V28" s="10"/>
      <c r="W28" s="10">
        <v>2.8711250000000001</v>
      </c>
      <c r="X28" s="10">
        <v>2.8489374999999999</v>
      </c>
      <c r="Y28" s="10">
        <v>2.96265</v>
      </c>
    </row>
    <row r="29" spans="1:25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10">
        <v>2.6620241234017388</v>
      </c>
      <c r="H29" s="14">
        <v>2.6632639479167133</v>
      </c>
      <c r="I29" s="10">
        <v>4.8810000000000002</v>
      </c>
      <c r="J29" s="10">
        <v>2.794</v>
      </c>
      <c r="K29" s="10">
        <v>5.9585400000000002</v>
      </c>
      <c r="L29" s="10">
        <v>3.2699949999999998</v>
      </c>
      <c r="M29" s="14">
        <v>5.5679999999999996</v>
      </c>
      <c r="N29" s="14">
        <v>2.9540000000000002</v>
      </c>
      <c r="O29" s="14"/>
      <c r="P29" s="41">
        <v>2.2491000000000001E-2</v>
      </c>
      <c r="Q29" s="42">
        <v>3.0199517204020161E-2</v>
      </c>
      <c r="T29" s="10">
        <v>2.6594250000000001</v>
      </c>
      <c r="U29" s="10">
        <v>2.8368898616877924</v>
      </c>
      <c r="V29" s="10"/>
      <c r="W29" s="10">
        <v>2.9071875</v>
      </c>
      <c r="X29" s="10">
        <v>2.9149374999999997</v>
      </c>
      <c r="Y29" s="10">
        <v>3.0249333333333333</v>
      </c>
    </row>
    <row r="30" spans="1:25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10">
        <v>2.5252004468631091</v>
      </c>
      <c r="H30" s="14">
        <v>2.5163156742107917</v>
      </c>
      <c r="I30" s="10">
        <v>4.8976666666666668</v>
      </c>
      <c r="J30" s="10">
        <v>2.7573333333333334</v>
      </c>
      <c r="K30" s="10">
        <v>5.3741199999999996</v>
      </c>
      <c r="L30" s="10">
        <v>3.0919099999999999</v>
      </c>
      <c r="M30" s="14">
        <v>5.2115</v>
      </c>
      <c r="N30" s="14">
        <v>2.7795000000000001</v>
      </c>
      <c r="O30" s="14"/>
      <c r="P30" s="41">
        <v>0.131826</v>
      </c>
      <c r="Q30" s="42">
        <v>0.1</v>
      </c>
      <c r="T30" s="10">
        <v>2.4153000000000002</v>
      </c>
      <c r="U30" s="10">
        <v>2.605161460353123</v>
      </c>
      <c r="V30" s="10">
        <v>2.8582125</v>
      </c>
      <c r="W30" s="10">
        <v>2.7814749999999999</v>
      </c>
      <c r="X30" s="10">
        <v>2.8097000000000003</v>
      </c>
      <c r="Y30" s="10">
        <v>2.8722416666666666</v>
      </c>
    </row>
    <row r="31" spans="1:25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10">
        <v>2.5033022738453132</v>
      </c>
      <c r="H31" s="14">
        <v>2.4946604237960086</v>
      </c>
      <c r="I31" s="10">
        <v>5.1993333333333327</v>
      </c>
      <c r="J31" s="10">
        <v>2.8556666666666666</v>
      </c>
      <c r="K31" s="10">
        <v>5.3705350000000003</v>
      </c>
      <c r="L31" s="10">
        <v>3.0073099999999999</v>
      </c>
      <c r="M31" s="14">
        <v>5.4695</v>
      </c>
      <c r="N31" s="14">
        <v>2.9115000000000002</v>
      </c>
      <c r="O31" s="14"/>
      <c r="P31" s="41">
        <v>0.120226</v>
      </c>
      <c r="Q31" s="42">
        <v>7.3564225445964138E-2</v>
      </c>
      <c r="T31" s="10">
        <v>2.3579249999999998</v>
      </c>
      <c r="U31" s="10">
        <v>2.5337567978288718</v>
      </c>
      <c r="V31" s="10">
        <v>2.789625</v>
      </c>
      <c r="W31" s="10">
        <v>2.6959499999999998</v>
      </c>
      <c r="X31" s="10">
        <v>2.6235875000000002</v>
      </c>
      <c r="Y31" s="10">
        <v>2.7484833333333332</v>
      </c>
    </row>
    <row r="32" spans="1:25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10">
        <v>2.0755332026450311</v>
      </c>
      <c r="H32" s="14">
        <v>2.0782928642202241</v>
      </c>
      <c r="I32" s="10">
        <v>2.2123333333333335</v>
      </c>
      <c r="J32" s="10">
        <v>1.5036666666666667</v>
      </c>
      <c r="K32" s="10">
        <v>3.1677049999999998</v>
      </c>
      <c r="L32" s="10">
        <v>1.8614949999999999</v>
      </c>
      <c r="M32" s="14">
        <v>3.2595000000000001</v>
      </c>
      <c r="N32" s="14">
        <v>1.7464999999999999</v>
      </c>
      <c r="O32" s="14"/>
      <c r="P32" s="41">
        <v>9.6382999999999996E-2</v>
      </c>
      <c r="Q32" s="42">
        <v>0.13593563908785269</v>
      </c>
      <c r="T32" s="10">
        <v>1.2605</v>
      </c>
      <c r="U32" s="10">
        <v>1.6629125</v>
      </c>
      <c r="V32" s="10">
        <v>2.2841125</v>
      </c>
      <c r="W32" s="10">
        <v>2.2273874999999999</v>
      </c>
      <c r="X32" s="10">
        <v>2.1783000000000001</v>
      </c>
      <c r="Y32" s="10">
        <v>2.2586500000000003</v>
      </c>
    </row>
    <row r="33" spans="1:25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10">
        <v>2.433178094983516</v>
      </c>
      <c r="H33" s="14">
        <v>2.4250188595488495</v>
      </c>
      <c r="I33" s="10">
        <v>4.0723333333333338</v>
      </c>
      <c r="J33" s="10">
        <v>2.5213333333333336</v>
      </c>
      <c r="K33" s="10">
        <v>5.0990849999999996</v>
      </c>
      <c r="L33" s="10">
        <v>2.6990250000000002</v>
      </c>
      <c r="M33" s="14">
        <v>4.9965000000000002</v>
      </c>
      <c r="N33" s="14">
        <v>2.5819999999999999</v>
      </c>
      <c r="O33" s="14"/>
      <c r="P33" s="41">
        <v>0.131826</v>
      </c>
      <c r="Q33" s="42">
        <v>8.066156921766135E-2</v>
      </c>
      <c r="T33" s="10">
        <v>2.2462375000000003</v>
      </c>
      <c r="U33" s="10">
        <v>2.4261375077050964</v>
      </c>
      <c r="V33" s="10">
        <v>2.6965749999999997</v>
      </c>
      <c r="W33" s="10">
        <v>2.6399750000000002</v>
      </c>
      <c r="X33" s="10">
        <v>2.6048249999999999</v>
      </c>
      <c r="Y33" s="10">
        <v>2.6659166666666665</v>
      </c>
    </row>
    <row r="34" spans="1:25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10">
        <v>2.4982656575212863</v>
      </c>
      <c r="H34" s="14">
        <v>2.5360954123555177</v>
      </c>
      <c r="I34" s="10">
        <v>5.0129999999999999</v>
      </c>
      <c r="J34" s="10">
        <v>2.883</v>
      </c>
      <c r="K34" s="10">
        <v>5.4915099999999999</v>
      </c>
      <c r="L34" s="10">
        <v>2.9456400000000005</v>
      </c>
      <c r="M34" s="14">
        <v>5.4024999999999999</v>
      </c>
      <c r="N34" s="14">
        <v>2.9024999999999999</v>
      </c>
      <c r="O34" s="14"/>
      <c r="P34" s="41">
        <v>9.6382999999999996E-2</v>
      </c>
      <c r="Q34" s="42">
        <v>9.4044485172635237E-2</v>
      </c>
      <c r="T34" s="10">
        <v>2.4985875000000002</v>
      </c>
      <c r="U34" s="10">
        <v>2.5786813976183107</v>
      </c>
      <c r="V34" s="10">
        <v>2.6914375000000001</v>
      </c>
      <c r="W34" s="10">
        <v>2.7406125000000001</v>
      </c>
      <c r="X34" s="10">
        <v>2.661575</v>
      </c>
      <c r="Y34" s="10">
        <v>2.7928000000000002</v>
      </c>
    </row>
    <row r="35" spans="1:25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10">
        <v>2.3747226401413877</v>
      </c>
      <c r="H35" s="14">
        <v>2.3646435505884518</v>
      </c>
      <c r="I35" s="10">
        <v>3.9263333333333335</v>
      </c>
      <c r="J35" s="10">
        <v>2.3423333333333334</v>
      </c>
      <c r="K35" s="10">
        <v>4.4694700000000003</v>
      </c>
      <c r="L35" s="10">
        <v>2.5133999999999999</v>
      </c>
      <c r="M35" s="14">
        <v>4.5514999999999999</v>
      </c>
      <c r="N35" s="14">
        <v>2.3584999999999998</v>
      </c>
      <c r="O35" s="14"/>
      <c r="P35" s="41">
        <v>0.19408900000000001</v>
      </c>
      <c r="Q35" s="42">
        <v>9.697653591082496E-2</v>
      </c>
      <c r="T35" s="10">
        <v>2.1168874999999998</v>
      </c>
      <c r="U35" s="10">
        <v>2.3031752303961825</v>
      </c>
      <c r="V35" s="10">
        <v>2.7065000000000001</v>
      </c>
      <c r="W35" s="10">
        <v>2.6810999999999998</v>
      </c>
      <c r="X35" s="10">
        <v>2.6351500000000003</v>
      </c>
      <c r="Y35" s="10">
        <v>2.7366083333333333</v>
      </c>
    </row>
    <row r="36" spans="1:25" x14ac:dyDescent="0.2">
      <c r="T36" s="10"/>
      <c r="U36" s="10"/>
      <c r="V36" s="10"/>
      <c r="W36" s="10"/>
      <c r="X36" s="10"/>
      <c r="Y36" s="10"/>
    </row>
    <row r="37" spans="1:25" x14ac:dyDescent="0.2">
      <c r="J37" s="35"/>
      <c r="K37" s="35"/>
    </row>
    <row r="38" spans="1:25" x14ac:dyDescent="0.2">
      <c r="J38" s="35"/>
      <c r="K38" s="35"/>
    </row>
    <row r="39" spans="1:25" x14ac:dyDescent="0.2">
      <c r="J39" s="35"/>
      <c r="K39" s="35"/>
    </row>
    <row r="40" spans="1:25" x14ac:dyDescent="0.2">
      <c r="J40" s="35"/>
      <c r="K40" s="35"/>
    </row>
    <row r="41" spans="1:25" x14ac:dyDescent="0.2">
      <c r="J41" s="35"/>
      <c r="K41" s="35"/>
    </row>
    <row r="42" spans="1:25" x14ac:dyDescent="0.2">
      <c r="J42" s="35"/>
      <c r="K42" s="35"/>
    </row>
    <row r="43" spans="1:25" x14ac:dyDescent="0.2">
      <c r="J43" s="35"/>
      <c r="K43" s="35"/>
    </row>
    <row r="44" spans="1:25" x14ac:dyDescent="0.2">
      <c r="J44" s="35"/>
      <c r="K44" s="35"/>
    </row>
    <row r="45" spans="1:25" x14ac:dyDescent="0.2">
      <c r="J45" s="35"/>
      <c r="K45" s="35"/>
    </row>
    <row r="46" spans="1:25" x14ac:dyDescent="0.2">
      <c r="J46" s="35"/>
      <c r="K46" s="35"/>
    </row>
    <row r="47" spans="1:25" x14ac:dyDescent="0.2">
      <c r="J47" s="35"/>
      <c r="K47" s="35"/>
    </row>
    <row r="48" spans="1:25" x14ac:dyDescent="0.2">
      <c r="J48" s="35"/>
      <c r="K48" s="35"/>
    </row>
    <row r="49" spans="10:11" x14ac:dyDescent="0.2">
      <c r="J49" s="35"/>
      <c r="K49" s="35"/>
    </row>
    <row r="50" spans="10:11" x14ac:dyDescent="0.2">
      <c r="J50" s="35"/>
      <c r="K50" s="35"/>
    </row>
    <row r="51" spans="10:11" x14ac:dyDescent="0.2">
      <c r="J51" s="35"/>
      <c r="K51" s="35"/>
    </row>
    <row r="52" spans="10:11" x14ac:dyDescent="0.2">
      <c r="J52" s="35"/>
      <c r="K52" s="35"/>
    </row>
    <row r="53" spans="10:11" x14ac:dyDescent="0.2">
      <c r="J53" s="35"/>
      <c r="K53" s="35"/>
    </row>
    <row r="54" spans="10:11" x14ac:dyDescent="0.2">
      <c r="J54" s="35"/>
      <c r="K54" s="35"/>
    </row>
    <row r="55" spans="10:11" x14ac:dyDescent="0.2">
      <c r="J55" s="35"/>
      <c r="K55" s="35"/>
    </row>
    <row r="56" spans="10:11" x14ac:dyDescent="0.2">
      <c r="J56" s="35"/>
      <c r="K56" s="35"/>
    </row>
    <row r="57" spans="10:11" x14ac:dyDescent="0.2">
      <c r="J57" s="35"/>
      <c r="K57" s="35"/>
    </row>
    <row r="58" spans="10:11" x14ac:dyDescent="0.2">
      <c r="J58" s="35"/>
      <c r="K58" s="35"/>
    </row>
    <row r="59" spans="10:11" x14ac:dyDescent="0.2">
      <c r="J59" s="35"/>
      <c r="K59" s="35"/>
    </row>
    <row r="60" spans="10:11" x14ac:dyDescent="0.2">
      <c r="J60" s="35"/>
      <c r="K60" s="35"/>
    </row>
    <row r="61" spans="10:11" x14ac:dyDescent="0.2">
      <c r="J61" s="35"/>
      <c r="K61" s="3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B94C-B311-454E-B8CE-6C1E7457BCAE}">
  <dimension ref="A1:BN61"/>
  <sheetViews>
    <sheetView topLeftCell="AE1" zoomScale="97" zoomScaleNormal="110" workbookViewId="0">
      <selection activeCell="AM14" sqref="A14:XFD14"/>
    </sheetView>
  </sheetViews>
  <sheetFormatPr baseColWidth="10" defaultColWidth="8.83203125" defaultRowHeight="15" x14ac:dyDescent="0.2"/>
  <cols>
    <col min="1" max="1" width="8.83203125" style="81"/>
    <col min="2" max="3" width="13.6640625" style="81" customWidth="1"/>
    <col min="4" max="4" width="10.83203125" style="81" customWidth="1"/>
    <col min="5" max="10" width="13.6640625" style="81" customWidth="1"/>
    <col min="11" max="11" width="13.6640625" style="108" customWidth="1"/>
    <col min="12" max="12" width="8.83203125" style="108"/>
    <col min="13" max="14" width="8.83203125" style="81"/>
    <col min="15" max="15" width="8.83203125" style="109"/>
    <col min="16" max="16" width="9.5" style="110" bestFit="1" customWidth="1"/>
    <col min="17" max="17" width="9.5" style="72" customWidth="1"/>
    <col min="18" max="27" width="8.83203125" style="72"/>
    <col min="28" max="28" width="8.83203125" style="113"/>
    <col min="29" max="44" width="8.83203125" style="72"/>
    <col min="45" max="45" width="20" style="72" customWidth="1"/>
    <col min="47" max="49" width="8.83203125" style="72"/>
    <col min="50" max="50" width="8.83203125" style="3"/>
    <col min="51" max="16384" width="8.83203125" style="72"/>
  </cols>
  <sheetData>
    <row r="1" spans="1:66" s="82" customFormat="1" ht="70.5" customHeight="1" x14ac:dyDescent="0.2">
      <c r="A1" s="82" t="s">
        <v>39</v>
      </c>
      <c r="B1" s="83" t="s">
        <v>40</v>
      </c>
      <c r="C1" s="80" t="s">
        <v>41</v>
      </c>
      <c r="D1" s="84" t="s">
        <v>42</v>
      </c>
      <c r="E1" s="80" t="s">
        <v>31</v>
      </c>
      <c r="F1" s="85" t="s">
        <v>38</v>
      </c>
      <c r="G1" s="86" t="s">
        <v>62</v>
      </c>
      <c r="H1" s="85" t="s">
        <v>63</v>
      </c>
      <c r="I1" s="86" t="s">
        <v>32</v>
      </c>
      <c r="J1" s="80" t="s">
        <v>33</v>
      </c>
      <c r="K1" s="87" t="s">
        <v>43</v>
      </c>
      <c r="L1" s="87" t="s">
        <v>44</v>
      </c>
      <c r="M1" s="88" t="s">
        <v>34</v>
      </c>
      <c r="N1" s="88" t="s">
        <v>35</v>
      </c>
      <c r="O1" s="89" t="s">
        <v>36</v>
      </c>
      <c r="P1" s="89" t="s">
        <v>37</v>
      </c>
      <c r="Q1" s="80"/>
      <c r="R1" s="80" t="s">
        <v>46</v>
      </c>
      <c r="S1" s="80" t="s">
        <v>47</v>
      </c>
      <c r="V1" s="87" t="s">
        <v>56</v>
      </c>
      <c r="W1" s="90" t="s">
        <v>57</v>
      </c>
      <c r="X1" s="89" t="s">
        <v>58</v>
      </c>
      <c r="Y1" s="89" t="s">
        <v>59</v>
      </c>
      <c r="Z1" s="89" t="s">
        <v>60</v>
      </c>
      <c r="AA1" s="89" t="s">
        <v>61</v>
      </c>
      <c r="AB1" s="91"/>
      <c r="AC1" s="80" t="s">
        <v>31</v>
      </c>
      <c r="AD1" s="80" t="s">
        <v>46</v>
      </c>
      <c r="AE1" s="80" t="s">
        <v>81</v>
      </c>
      <c r="AF1" s="80" t="s">
        <v>80</v>
      </c>
      <c r="AG1" s="80" t="s">
        <v>64</v>
      </c>
      <c r="AH1" s="80" t="s">
        <v>65</v>
      </c>
      <c r="AI1" s="80" t="s">
        <v>43</v>
      </c>
      <c r="AJ1" s="80" t="s">
        <v>44</v>
      </c>
      <c r="AK1" s="80" t="s">
        <v>66</v>
      </c>
      <c r="AL1" s="80" t="s">
        <v>67</v>
      </c>
      <c r="AM1" s="80" t="s">
        <v>36</v>
      </c>
      <c r="AN1" s="80" t="s">
        <v>36</v>
      </c>
      <c r="AO1" s="82" t="s">
        <v>68</v>
      </c>
      <c r="AP1" s="82" t="s">
        <v>69</v>
      </c>
      <c r="AQ1" s="80" t="s">
        <v>70</v>
      </c>
      <c r="AR1" s="80" t="s">
        <v>71</v>
      </c>
      <c r="AS1" s="82" t="s">
        <v>83</v>
      </c>
      <c r="AU1" s="80" t="s">
        <v>31</v>
      </c>
      <c r="AV1" s="80"/>
      <c r="AW1" s="80"/>
      <c r="AX1" s="6" t="s">
        <v>82</v>
      </c>
      <c r="AY1" s="82" t="s">
        <v>86</v>
      </c>
      <c r="AZ1" s="82" t="s">
        <v>87</v>
      </c>
      <c r="BA1" s="82" t="s">
        <v>88</v>
      </c>
      <c r="BB1" s="82" t="s">
        <v>43</v>
      </c>
      <c r="BC1" s="82" t="s">
        <v>44</v>
      </c>
      <c r="BD1" s="82" t="s">
        <v>89</v>
      </c>
      <c r="BE1" s="82" t="s">
        <v>90</v>
      </c>
      <c r="BF1" s="82" t="s">
        <v>91</v>
      </c>
      <c r="BG1" s="82" t="s">
        <v>36</v>
      </c>
      <c r="BH1" s="82" t="s">
        <v>37</v>
      </c>
      <c r="BI1" s="82" t="s">
        <v>68</v>
      </c>
      <c r="BJ1" s="82" t="s">
        <v>69</v>
      </c>
      <c r="BK1" s="80" t="s">
        <v>70</v>
      </c>
      <c r="BL1" s="80" t="s">
        <v>71</v>
      </c>
    </row>
    <row r="2" spans="1:66" x14ac:dyDescent="0.2">
      <c r="A2" s="65">
        <v>113480</v>
      </c>
      <c r="B2" s="92">
        <v>113480</v>
      </c>
      <c r="C2" s="65" t="s">
        <v>19</v>
      </c>
      <c r="D2" s="93" t="s">
        <v>1</v>
      </c>
      <c r="E2" s="68">
        <v>4.5248999999999997</v>
      </c>
      <c r="F2" s="94">
        <v>0.83274099999999995</v>
      </c>
      <c r="G2" s="52">
        <v>2.5626853150175708</v>
      </c>
      <c r="H2" s="76">
        <v>2.6841392728686402</v>
      </c>
      <c r="I2" s="55">
        <v>2.5722465147323579</v>
      </c>
      <c r="J2" s="68">
        <v>2.5762268055386919</v>
      </c>
      <c r="K2" s="70">
        <v>5.0369999999999999</v>
      </c>
      <c r="L2" s="70">
        <v>2.36</v>
      </c>
      <c r="M2" s="55">
        <v>5.564425</v>
      </c>
      <c r="N2" s="55">
        <v>3.0194399999999995</v>
      </c>
      <c r="O2" s="71">
        <v>5.2945000000000002</v>
      </c>
      <c r="P2" s="71">
        <v>2.6495000000000002</v>
      </c>
      <c r="Q2" s="68"/>
      <c r="R2" s="41">
        <v>6.6681000000000004E-2</v>
      </c>
      <c r="S2" s="42">
        <v>6.9183097091893631E-2</v>
      </c>
      <c r="V2" s="55">
        <v>2.4728875000000006</v>
      </c>
      <c r="W2" s="55">
        <v>2.6688845742532781</v>
      </c>
      <c r="X2" s="55"/>
      <c r="Y2" s="55">
        <v>2.7402250000000001</v>
      </c>
      <c r="Z2" s="55">
        <v>2.9664375000000005</v>
      </c>
      <c r="AA2" s="55">
        <v>2.8526125000000002</v>
      </c>
      <c r="AB2" s="79"/>
      <c r="AC2" s="68">
        <v>4.5248999999999997</v>
      </c>
      <c r="AD2" s="41">
        <v>6.6681000000000004E-2</v>
      </c>
      <c r="AE2" s="55">
        <v>5.7279999999999998E-2</v>
      </c>
      <c r="AF2" s="55">
        <f>3*E2/100/(4*PI()*AE2)</f>
        <v>0.18858943837199302</v>
      </c>
      <c r="AG2" s="55">
        <v>51.218046999999999</v>
      </c>
      <c r="AH2" s="55">
        <v>25.870892999999999</v>
      </c>
      <c r="AI2" s="55">
        <v>4.4036670000000004</v>
      </c>
      <c r="AJ2" s="55">
        <v>2.6270280000000001</v>
      </c>
      <c r="AK2" s="55">
        <v>60.484186999999999</v>
      </c>
      <c r="AL2" s="55">
        <v>27.193155999999998</v>
      </c>
      <c r="AM2" s="55">
        <v>5.0633010000000001</v>
      </c>
      <c r="AN2" s="55">
        <v>2.7878059999999998</v>
      </c>
      <c r="AO2" s="114">
        <f>(AI2-K2)/K2*100</f>
        <v>-12.573615247170924</v>
      </c>
      <c r="AP2" s="114">
        <f>(AJ2-L2)/L2*100</f>
        <v>11.314745762711876</v>
      </c>
      <c r="AQ2" s="115">
        <f>(AM2-O2)/O2*100</f>
        <v>-4.3667768438946108</v>
      </c>
      <c r="AR2" s="115">
        <f>(AN2-P2)/P2*100</f>
        <v>5.2200792602377648</v>
      </c>
      <c r="AS2" s="72" t="s">
        <v>84</v>
      </c>
      <c r="AU2" s="68">
        <v>4.5248999999999997</v>
      </c>
      <c r="AV2" s="68"/>
      <c r="AW2" s="68"/>
      <c r="AX2" s="10"/>
      <c r="BN2" s="55"/>
    </row>
    <row r="3" spans="1:66" x14ac:dyDescent="0.2">
      <c r="A3" s="65">
        <v>113532</v>
      </c>
      <c r="B3" s="95">
        <v>113532</v>
      </c>
      <c r="C3" s="65" t="s">
        <v>19</v>
      </c>
      <c r="D3" s="96" t="s">
        <v>2</v>
      </c>
      <c r="E3" s="68">
        <v>6.4733712859514565</v>
      </c>
      <c r="F3" s="97">
        <v>0.25370300000000001</v>
      </c>
      <c r="G3" s="54">
        <v>2.532158262875162</v>
      </c>
      <c r="H3" s="55">
        <v>2.7090339477255734</v>
      </c>
      <c r="I3" s="55">
        <v>2.5371622084623318</v>
      </c>
      <c r="J3" s="68">
        <v>2.5293735389631649</v>
      </c>
      <c r="K3" s="70">
        <v>4.0423333333333336</v>
      </c>
      <c r="L3" s="70">
        <v>2.4276666666666666</v>
      </c>
      <c r="M3" s="55">
        <v>5.1735500000000005</v>
      </c>
      <c r="N3" s="55">
        <v>2.849075</v>
      </c>
      <c r="O3" s="71">
        <v>5.0545</v>
      </c>
      <c r="P3" s="71">
        <v>2.665</v>
      </c>
      <c r="Q3" s="68"/>
      <c r="R3" s="41">
        <v>0.13427600000000001</v>
      </c>
      <c r="S3" s="42">
        <v>8.7096358995608053E-2</v>
      </c>
      <c r="V3" s="55">
        <v>2.4045750000000004</v>
      </c>
      <c r="W3" s="55">
        <v>2.600887636781521</v>
      </c>
      <c r="X3" s="55">
        <v>2.7454999999999998</v>
      </c>
      <c r="Y3" s="55">
        <v>2.7411249999999998</v>
      </c>
      <c r="Z3" s="55">
        <v>2.8573750000000002</v>
      </c>
      <c r="AA3" s="55">
        <v>2.8345875</v>
      </c>
      <c r="AB3" s="79"/>
      <c r="AC3" s="68">
        <v>6.4733712859514565</v>
      </c>
      <c r="AD3" s="41">
        <v>0.13427600000000001</v>
      </c>
      <c r="AE3" s="55">
        <v>7.1969000000000005E-2</v>
      </c>
      <c r="AF3" s="55">
        <f>3*E3/100/(4*PI()*AE3)</f>
        <v>0.21473183703295445</v>
      </c>
      <c r="AG3" s="55">
        <v>51.218046999999999</v>
      </c>
      <c r="AH3" s="55">
        <v>25.870892999999999</v>
      </c>
      <c r="AI3" s="55">
        <v>4.2304399999999998</v>
      </c>
      <c r="AJ3" s="55">
        <v>2.5404409999999999</v>
      </c>
      <c r="AK3" s="55">
        <v>63.667566000000001</v>
      </c>
      <c r="AL3" s="55">
        <v>28.624375000000001</v>
      </c>
      <c r="AM3" s="55">
        <v>4.9914350000000001</v>
      </c>
      <c r="AN3" s="55">
        <v>2.7763390000000001</v>
      </c>
      <c r="AO3" s="115">
        <f>(AI3-K3)/K3*100</f>
        <v>4.6534179929083743</v>
      </c>
      <c r="AP3" s="115">
        <f>(AJ3-L3)/L3*100</f>
        <v>4.6453796512426191</v>
      </c>
      <c r="AQ3" s="115">
        <f>(AM3-O3)/O3*100</f>
        <v>-1.2477000692452256</v>
      </c>
      <c r="AR3" s="115">
        <f t="shared" ref="AR3:AR35" si="0">(AN3-P3)/P3*100</f>
        <v>4.1778236397748625</v>
      </c>
      <c r="AU3" s="68">
        <v>6.4733712859514565</v>
      </c>
      <c r="AV3" s="68"/>
      <c r="AW3" s="68"/>
      <c r="AX3" s="10"/>
      <c r="BN3" s="55"/>
    </row>
    <row r="4" spans="1:66" x14ac:dyDescent="0.2">
      <c r="A4" s="65">
        <v>113536</v>
      </c>
      <c r="B4" s="95">
        <v>113536</v>
      </c>
      <c r="C4" s="65" t="s">
        <v>19</v>
      </c>
      <c r="D4" s="96" t="s">
        <v>2</v>
      </c>
      <c r="E4" s="68">
        <v>15.02428813868614</v>
      </c>
      <c r="F4" s="97">
        <v>18.334599999999998</v>
      </c>
      <c r="G4" s="54">
        <v>2.2952198382983457</v>
      </c>
      <c r="H4" s="55">
        <v>2.7081879446135795</v>
      </c>
      <c r="I4" s="55">
        <v>2.2852450173357668</v>
      </c>
      <c r="J4" s="68">
        <v>2.2973744109390117</v>
      </c>
      <c r="K4" s="70">
        <v>3.5143333333333335</v>
      </c>
      <c r="L4" s="70">
        <v>1.9970000000000001</v>
      </c>
      <c r="M4" s="55">
        <v>4.1032600000000006</v>
      </c>
      <c r="N4" s="55">
        <v>2.2562099999999998</v>
      </c>
      <c r="O4" s="71">
        <v>4.0285000000000002</v>
      </c>
      <c r="P4" s="71">
        <v>2.2330000000000001</v>
      </c>
      <c r="Q4" s="68"/>
      <c r="R4" s="41">
        <v>0.131826</v>
      </c>
      <c r="S4" s="42">
        <v>0.10471285480509</v>
      </c>
      <c r="V4" s="55">
        <v>1.8585499999999999</v>
      </c>
      <c r="W4" s="55">
        <v>2.2345819709892401</v>
      </c>
      <c r="X4" s="55">
        <v>2.5352250000000001</v>
      </c>
      <c r="Y4" s="55">
        <v>2.5147124999999999</v>
      </c>
      <c r="Z4" s="55">
        <v>2.6309499999999999</v>
      </c>
      <c r="AA4" s="55">
        <v>2.6778750000000002</v>
      </c>
      <c r="AB4" s="79"/>
      <c r="AC4" s="68">
        <v>15.02428813868614</v>
      </c>
      <c r="AD4" s="41">
        <v>0.131826</v>
      </c>
      <c r="AE4" s="55">
        <v>0.108143</v>
      </c>
      <c r="AF4" s="55">
        <f>3*E4/100/(4*PI()*AE4)</f>
        <v>0.33167052750184906</v>
      </c>
      <c r="AG4" s="55">
        <v>51.218046999999999</v>
      </c>
      <c r="AH4" s="55">
        <v>25.870892999999999</v>
      </c>
      <c r="AI4" s="55">
        <v>3.4119100000000002</v>
      </c>
      <c r="AJ4" s="55">
        <v>2.1044830000000001</v>
      </c>
      <c r="AK4" s="55">
        <v>60.484186999999999</v>
      </c>
      <c r="AL4" s="55">
        <v>27.193155999999998</v>
      </c>
      <c r="AM4" s="55">
        <v>4.1628030000000003</v>
      </c>
      <c r="AN4" s="55">
        <v>2.3428170000000001</v>
      </c>
      <c r="AO4" s="115">
        <f>(AI4-K4)/K4*100</f>
        <v>-2.9144456037181059</v>
      </c>
      <c r="AP4" s="115">
        <f>(AJ4-L4)/L4*100</f>
        <v>5.3822233350025037</v>
      </c>
      <c r="AQ4" s="115">
        <f>(AM4-O4)/O4*100</f>
        <v>3.3338215216581868</v>
      </c>
      <c r="AR4" s="115">
        <f t="shared" si="0"/>
        <v>4.9179131213613996</v>
      </c>
      <c r="AU4" s="68">
        <v>15.02428813868614</v>
      </c>
      <c r="AV4" s="55">
        <f>2.71*(1-AU4/100)+1.22*AU4/100</f>
        <v>2.4861381067335766</v>
      </c>
      <c r="AW4" s="55">
        <f>2.71*(1-AU4/100)+1.04*AU4/100</f>
        <v>2.4590943880839413</v>
      </c>
      <c r="AX4" s="10">
        <v>8.5999999999999993E-2</v>
      </c>
      <c r="AY4" s="55">
        <v>25.445646</v>
      </c>
      <c r="AZ4" s="55">
        <v>8.7094550000000002</v>
      </c>
      <c r="BA4" s="55">
        <v>8.3680950000000003</v>
      </c>
      <c r="BB4" s="55">
        <v>3.3296190000000001</v>
      </c>
      <c r="BC4" s="55">
        <v>1.909419</v>
      </c>
      <c r="BD4" s="55">
        <v>45.297998</v>
      </c>
      <c r="BE4" s="55">
        <v>22.761196000000002</v>
      </c>
      <c r="BF4" s="55">
        <v>11.268401000000001</v>
      </c>
      <c r="BG4" s="55">
        <f>SQRT(BD4/AW4)</f>
        <v>4.2919228315514903</v>
      </c>
      <c r="BH4" s="55">
        <f>SQRT(BF4/AW4)</f>
        <v>2.1406395613382245</v>
      </c>
      <c r="BI4" s="116">
        <f>(BB4-K4)/K4*100</f>
        <v>-5.2560276961016807</v>
      </c>
      <c r="BJ4" s="116">
        <f>(BC4-L4)/L4*100</f>
        <v>-4.385628442664002</v>
      </c>
      <c r="BK4" s="116">
        <f>(BG4-O4)/O4*100</f>
        <v>6.538980552351747</v>
      </c>
      <c r="BL4" s="116">
        <f>(BH4-P4)/P4*100</f>
        <v>-4.1361593668506744</v>
      </c>
      <c r="BN4" s="55"/>
    </row>
    <row r="5" spans="1:66" x14ac:dyDescent="0.2">
      <c r="A5" s="65">
        <v>113541</v>
      </c>
      <c r="B5" s="95">
        <v>113541</v>
      </c>
      <c r="C5" s="65" t="s">
        <v>19</v>
      </c>
      <c r="D5" s="96" t="s">
        <v>2</v>
      </c>
      <c r="E5" s="68">
        <v>14.192653640237129</v>
      </c>
      <c r="F5" s="97">
        <v>17.343900000000001</v>
      </c>
      <c r="G5" s="54">
        <v>2.3241113328546379</v>
      </c>
      <c r="H5" s="55">
        <v>2.7122520508256032</v>
      </c>
      <c r="I5" s="55">
        <v>2.3260667376806223</v>
      </c>
      <c r="J5" s="68">
        <v>2.3192777469576606</v>
      </c>
      <c r="K5" s="70">
        <v>3.2410000000000001</v>
      </c>
      <c r="L5" s="70">
        <v>1.8376666666666668</v>
      </c>
      <c r="M5" s="55">
        <v>3.9712349999999996</v>
      </c>
      <c r="N5" s="55">
        <v>2.1642100000000002</v>
      </c>
      <c r="O5" s="71">
        <v>3.8155000000000001</v>
      </c>
      <c r="P5" s="71">
        <v>2.0285000000000002</v>
      </c>
      <c r="Q5" s="68"/>
      <c r="R5" s="41">
        <v>0.122462</v>
      </c>
      <c r="S5" s="42">
        <v>9.5499258602143589E-2</v>
      </c>
      <c r="V5" s="55">
        <v>1.867175</v>
      </c>
      <c r="W5" s="55">
        <v>2.2868730488364504</v>
      </c>
      <c r="X5" s="55">
        <v>2.6193374999999999</v>
      </c>
      <c r="Y5" s="55">
        <v>2.604425</v>
      </c>
      <c r="Z5" s="55">
        <v>2.7286125000000001</v>
      </c>
      <c r="AA5" s="55">
        <v>2.7157</v>
      </c>
      <c r="AB5" s="79"/>
      <c r="AC5" s="68">
        <v>14.192653640237129</v>
      </c>
      <c r="AD5" s="41">
        <v>0.122462</v>
      </c>
      <c r="AE5" s="55">
        <v>7.8704999999999997E-2</v>
      </c>
      <c r="AF5" s="55">
        <f>3*E5/100/(4*PI()*AE5)</f>
        <v>0.43049952018961724</v>
      </c>
      <c r="AG5" s="55">
        <v>53.913733999999998</v>
      </c>
      <c r="AH5" s="55">
        <v>27.232519</v>
      </c>
      <c r="AI5" s="55">
        <v>3.1242510000000001</v>
      </c>
      <c r="AJ5" s="55">
        <v>1.810954</v>
      </c>
      <c r="AK5" s="55">
        <v>60.484186999999999</v>
      </c>
      <c r="AL5" s="55">
        <v>27.193155999999998</v>
      </c>
      <c r="AM5" s="55">
        <v>3.985808</v>
      </c>
      <c r="AN5" s="55">
        <v>2.2259159999999998</v>
      </c>
      <c r="AO5" s="115">
        <f>(AI5-K5)/K5*100</f>
        <v>-3.6022523912372719</v>
      </c>
      <c r="AP5" s="115">
        <f>(AJ5-L5)/L5*100</f>
        <v>-1.4536187193905403</v>
      </c>
      <c r="AQ5" s="115">
        <f>(AM5-O5)/O5*100</f>
        <v>4.4635827545537907</v>
      </c>
      <c r="AR5" s="115">
        <f t="shared" si="0"/>
        <v>9.7321173280749118</v>
      </c>
      <c r="AU5" s="68">
        <v>14.192653640237129</v>
      </c>
      <c r="AV5" s="55">
        <f>2.71*(1-AU5/100)+1.22*AU5/100</f>
        <v>2.4985294607604667</v>
      </c>
      <c r="AW5" s="55">
        <f>2.71*(1-AU5/100)+1.04*AU5/100</f>
        <v>2.4729826842080396</v>
      </c>
      <c r="AX5" s="10">
        <v>7.9000000000000001E-2</v>
      </c>
      <c r="AY5" s="55">
        <v>25.292238999999999</v>
      </c>
      <c r="AZ5" s="55">
        <v>8.5873559999999998</v>
      </c>
      <c r="BA5" s="55">
        <v>8.3524419999999999</v>
      </c>
      <c r="BB5" s="55">
        <v>3.29887</v>
      </c>
      <c r="BC5" s="55">
        <v>1.8957379999999999</v>
      </c>
      <c r="BD5" s="55">
        <v>46.040168999999999</v>
      </c>
      <c r="BE5" s="55">
        <v>23.228455</v>
      </c>
      <c r="BF5" s="55">
        <v>11.405856999999999</v>
      </c>
      <c r="BG5" s="55">
        <f>SQRT(BD5/AW5)</f>
        <v>4.3147726463101224</v>
      </c>
      <c r="BH5" s="55">
        <f>SQRT(BF5/AW5)</f>
        <v>2.1476001392558168</v>
      </c>
      <c r="BI5" s="116">
        <f>(BB5-K5)/K5*100</f>
        <v>1.7855600123418656</v>
      </c>
      <c r="BJ5" s="116">
        <f>(BC5-L5)/L5*100</f>
        <v>3.1600580446217927</v>
      </c>
      <c r="BK5" s="116">
        <f>(BG5-O5)/O5*100</f>
        <v>13.085379276900072</v>
      </c>
      <c r="BL5" s="116">
        <f>(BH5-P5)/P5*100</f>
        <v>5.8713403626234468</v>
      </c>
      <c r="BN5" s="55"/>
    </row>
    <row r="6" spans="1:66" x14ac:dyDescent="0.2">
      <c r="A6" s="65">
        <v>113556</v>
      </c>
      <c r="B6" s="95">
        <v>113556</v>
      </c>
      <c r="C6" s="65" t="s">
        <v>19</v>
      </c>
      <c r="D6" s="67" t="s">
        <v>2</v>
      </c>
      <c r="E6" s="68">
        <v>9.4329659484734609</v>
      </c>
      <c r="F6" s="97">
        <v>15.776999999999999</v>
      </c>
      <c r="G6" s="54">
        <v>2.4488827697001025</v>
      </c>
      <c r="H6" s="55">
        <v>2.706713747290586</v>
      </c>
      <c r="I6" s="55">
        <v>2.4597846291372512</v>
      </c>
      <c r="J6" s="68">
        <v>2.4458959527291078</v>
      </c>
      <c r="K6" s="70">
        <v>3.7986666666666666</v>
      </c>
      <c r="L6" s="70">
        <v>2.3363333333333336</v>
      </c>
      <c r="M6" s="55">
        <v>4.7599099999999996</v>
      </c>
      <c r="N6" s="55">
        <v>2.5646450000000001</v>
      </c>
      <c r="O6" s="71">
        <v>4.827</v>
      </c>
      <c r="P6" s="71">
        <v>2.5030000000000001</v>
      </c>
      <c r="Q6" s="68"/>
      <c r="R6" s="41">
        <v>8.1657999999999994E-2</v>
      </c>
      <c r="S6" s="42">
        <v>7.2443596007498987E-2</v>
      </c>
      <c r="V6" s="55">
        <v>2.1235625000000002</v>
      </c>
      <c r="W6" s="55">
        <v>2.4008624999999997</v>
      </c>
      <c r="X6" s="55">
        <v>2.6611250000000002</v>
      </c>
      <c r="Y6" s="55">
        <v>2.6230874999999996</v>
      </c>
      <c r="Z6" s="55">
        <v>2.8231000000000002</v>
      </c>
      <c r="AA6" s="55">
        <v>2.7186750000000002</v>
      </c>
      <c r="AB6" s="79"/>
      <c r="AC6" s="68">
        <v>9.4329659484734609</v>
      </c>
      <c r="AD6" s="41">
        <v>8.1657999999999994E-2</v>
      </c>
      <c r="AE6" s="55">
        <v>7.8704999999999997E-2</v>
      </c>
      <c r="AF6" s="55">
        <f>3*E6/100/(4*PI()*AE6)</f>
        <v>0.28612600699772828</v>
      </c>
      <c r="AG6" s="55">
        <v>51.218046999999999</v>
      </c>
      <c r="AH6" s="55">
        <v>25.870892999999999</v>
      </c>
      <c r="AI6" s="55">
        <v>3.8013119999999998</v>
      </c>
      <c r="AJ6" s="55">
        <v>2.3244220000000002</v>
      </c>
      <c r="AK6" s="55">
        <v>63.667566000000001</v>
      </c>
      <c r="AL6" s="55">
        <v>28.624375000000001</v>
      </c>
      <c r="AM6" s="55">
        <v>4.6351040000000001</v>
      </c>
      <c r="AN6" s="55">
        <v>2.5983100000000001</v>
      </c>
      <c r="AO6" s="115">
        <f>(AI6-K6)/K6*100</f>
        <v>6.9638469638465234E-2</v>
      </c>
      <c r="AP6" s="115">
        <f>(AJ6-L6)/L6*100</f>
        <v>-0.50983021829077113</v>
      </c>
      <c r="AQ6" s="115">
        <f>(AM6-O6)/O6*100</f>
        <v>-3.9754713072301606</v>
      </c>
      <c r="AR6" s="115">
        <f t="shared" si="0"/>
        <v>3.8078306032760691</v>
      </c>
      <c r="AU6" s="68">
        <v>9.4329659484734609</v>
      </c>
      <c r="AV6" s="68"/>
      <c r="AW6" s="68"/>
      <c r="AX6" s="10"/>
      <c r="BN6" s="55"/>
    </row>
    <row r="7" spans="1:66" x14ac:dyDescent="0.2">
      <c r="A7" s="65">
        <v>113566</v>
      </c>
      <c r="B7" s="95">
        <v>113566</v>
      </c>
      <c r="C7" s="65" t="s">
        <v>19</v>
      </c>
      <c r="D7" s="67" t="s">
        <v>2</v>
      </c>
      <c r="E7" s="68">
        <v>9.2940726782753025</v>
      </c>
      <c r="F7" s="97">
        <v>79.117000000000004</v>
      </c>
      <c r="G7" s="54">
        <v>2.4497021271470834</v>
      </c>
      <c r="H7" s="55">
        <v>2.7050762271232522</v>
      </c>
      <c r="I7" s="55">
        <v>2.4628131475953556</v>
      </c>
      <c r="J7" s="68">
        <v>2.4532984317696411</v>
      </c>
      <c r="K7" s="70">
        <v>3.7566666666666664</v>
      </c>
      <c r="L7" s="70">
        <v>2.2223333333333333</v>
      </c>
      <c r="M7" s="55">
        <v>4.6998299999999995</v>
      </c>
      <c r="N7" s="55">
        <v>2.4921000000000002</v>
      </c>
      <c r="O7" s="71">
        <v>4.8884999999999996</v>
      </c>
      <c r="P7" s="71">
        <v>2.7235</v>
      </c>
      <c r="Q7" s="68"/>
      <c r="R7" s="41">
        <v>0.14454400000000001</v>
      </c>
      <c r="S7" s="42">
        <v>6.3095734448019358E-2</v>
      </c>
      <c r="V7" s="55">
        <v>2.2447750000000002</v>
      </c>
      <c r="W7" s="55">
        <v>2.456699651526272</v>
      </c>
      <c r="X7" s="55">
        <v>2.6592250000000002</v>
      </c>
      <c r="Y7" s="55">
        <v>2.6794250000000002</v>
      </c>
      <c r="Z7" s="55">
        <v>2.7460125</v>
      </c>
      <c r="AA7" s="55">
        <v>2.8253625000000002</v>
      </c>
      <c r="AB7" s="79"/>
      <c r="AC7" s="68">
        <v>9.2940726782753025</v>
      </c>
      <c r="AD7" s="41">
        <v>0.14454400000000001</v>
      </c>
      <c r="AE7" s="55">
        <v>0.130103</v>
      </c>
      <c r="AF7" s="55">
        <f>3*E7/100/(4*PI()*AE7)</f>
        <v>0.17054152573762846</v>
      </c>
      <c r="AG7" s="55"/>
      <c r="AH7" s="55"/>
      <c r="AI7" s="55"/>
      <c r="AJ7" s="55"/>
      <c r="AK7" s="55">
        <v>60.484186999999999</v>
      </c>
      <c r="AL7" s="55">
        <v>27.193155999999998</v>
      </c>
      <c r="AM7" s="55">
        <v>4.8910109999999998</v>
      </c>
      <c r="AN7" s="55">
        <v>2.723751</v>
      </c>
      <c r="AO7" s="115"/>
      <c r="AP7" s="115"/>
      <c r="AQ7" s="115">
        <f>(AM7-O7)/O7*100</f>
        <v>5.1365449524397096E-2</v>
      </c>
      <c r="AR7" s="115">
        <f t="shared" si="0"/>
        <v>9.2160822471085441E-3</v>
      </c>
      <c r="AS7" s="72" t="s">
        <v>85</v>
      </c>
      <c r="AU7" s="68">
        <v>9.2940726782753025</v>
      </c>
      <c r="AV7" s="68"/>
      <c r="AW7" s="68"/>
      <c r="AX7" s="10"/>
      <c r="BG7" s="68"/>
      <c r="BH7" s="68"/>
      <c r="BN7" s="55"/>
    </row>
    <row r="8" spans="1:66" x14ac:dyDescent="0.2">
      <c r="A8" s="65">
        <v>113572</v>
      </c>
      <c r="B8" s="95">
        <v>113572</v>
      </c>
      <c r="C8" s="65" t="s">
        <v>19</v>
      </c>
      <c r="D8" s="67" t="s">
        <v>2</v>
      </c>
      <c r="E8" s="68">
        <v>8.824132941979359</v>
      </c>
      <c r="F8" s="97">
        <v>32.488199999999999</v>
      </c>
      <c r="G8" s="54">
        <v>2.4626020548105227</v>
      </c>
      <c r="H8" s="55">
        <v>2.7020680349546407</v>
      </c>
      <c r="I8" s="55">
        <v>2.4730355350946192</v>
      </c>
      <c r="J8" s="68">
        <v>2.4620009246666412</v>
      </c>
      <c r="K8" s="70">
        <v>3.8473333333333333</v>
      </c>
      <c r="L8" s="70">
        <v>2.278</v>
      </c>
      <c r="M8" s="55">
        <v>5.1033249999999999</v>
      </c>
      <c r="N8" s="55">
        <v>2.8098000000000001</v>
      </c>
      <c r="O8" s="71">
        <v>4.9355000000000002</v>
      </c>
      <c r="P8" s="71">
        <v>2.6324999999999998</v>
      </c>
      <c r="Q8" s="68"/>
      <c r="R8" s="41">
        <v>0.14996799999999999</v>
      </c>
      <c r="S8" s="42">
        <v>7.2443596007498987E-2</v>
      </c>
      <c r="V8" s="55">
        <v>2.26715</v>
      </c>
      <c r="W8" s="55">
        <v>2.5262500000000001</v>
      </c>
      <c r="X8" s="55">
        <v>2.6441875000000001</v>
      </c>
      <c r="Y8" s="55">
        <v>2.7002000000000002</v>
      </c>
      <c r="Z8" s="55">
        <v>2.843925</v>
      </c>
      <c r="AA8" s="55">
        <v>2.8021625000000001</v>
      </c>
      <c r="AB8" s="79"/>
      <c r="AC8" s="68">
        <v>8.824132941979359</v>
      </c>
      <c r="AD8" s="41">
        <v>0.14996799999999999</v>
      </c>
      <c r="AE8" s="55">
        <v>0.130103</v>
      </c>
      <c r="AF8" s="55">
        <f>3*E8/100/(4*PI()*AE8)</f>
        <v>0.16191836962437964</v>
      </c>
      <c r="AG8" s="55"/>
      <c r="AH8" s="55"/>
      <c r="AI8" s="55"/>
      <c r="AJ8" s="55"/>
      <c r="AK8" s="55">
        <v>60.484186999999999</v>
      </c>
      <c r="AL8" s="55">
        <v>27.193155999999998</v>
      </c>
      <c r="AM8" s="55">
        <v>4.9404750000000002</v>
      </c>
      <c r="AN8" s="55">
        <v>2.7472029999999998</v>
      </c>
      <c r="AO8" s="115"/>
      <c r="AP8" s="115"/>
      <c r="AQ8" s="115">
        <f>(AM8-O8)/O8*100</f>
        <v>0.10080032418194614</v>
      </c>
      <c r="AR8" s="115">
        <f t="shared" si="0"/>
        <v>4.3571889838556501</v>
      </c>
      <c r="AS8" s="72" t="s">
        <v>85</v>
      </c>
      <c r="AU8" s="68">
        <v>8.824132941979359</v>
      </c>
      <c r="AV8" s="68"/>
      <c r="AW8" s="68"/>
      <c r="AX8" s="10"/>
      <c r="BN8" s="55"/>
    </row>
    <row r="9" spans="1:66" x14ac:dyDescent="0.2">
      <c r="A9" s="65">
        <v>113577</v>
      </c>
      <c r="B9" s="95">
        <v>113577</v>
      </c>
      <c r="C9" s="65" t="s">
        <v>19</v>
      </c>
      <c r="D9" s="67" t="s">
        <v>3</v>
      </c>
      <c r="E9" s="68">
        <v>7.4765606812376619</v>
      </c>
      <c r="F9" s="97">
        <v>1.13008</v>
      </c>
      <c r="G9" s="54">
        <v>2.4988908083478916</v>
      </c>
      <c r="H9" s="55">
        <v>2.7072805106573963</v>
      </c>
      <c r="I9" s="55">
        <v>2.514214145260012</v>
      </c>
      <c r="J9" s="68">
        <v>2.5063648941851495</v>
      </c>
      <c r="K9" s="70">
        <v>3.7166666666666663</v>
      </c>
      <c r="L9" s="70">
        <v>2.0833333333333335</v>
      </c>
      <c r="M9" s="55">
        <v>4.9720399999999998</v>
      </c>
      <c r="N9" s="55">
        <v>2.8345150000000001</v>
      </c>
      <c r="O9" s="71">
        <v>4.8884999999999996</v>
      </c>
      <c r="P9" s="71">
        <v>2.5049999999999999</v>
      </c>
      <c r="Q9" s="68"/>
      <c r="R9" s="41">
        <v>0.120226</v>
      </c>
      <c r="S9" s="42">
        <v>7.9432823472428138E-2</v>
      </c>
      <c r="V9" s="55">
        <v>2.29725</v>
      </c>
      <c r="W9" s="55">
        <v>2.5712816742530693</v>
      </c>
      <c r="X9" s="55">
        <v>2.7329375000000002</v>
      </c>
      <c r="Y9" s="55">
        <v>2.7632625000000002</v>
      </c>
      <c r="Z9" s="55">
        <v>2.9365625</v>
      </c>
      <c r="AA9" s="55">
        <v>2.8383000000000003</v>
      </c>
      <c r="AB9" s="79"/>
      <c r="AC9" s="68">
        <v>7.4765606812376619</v>
      </c>
      <c r="AD9" s="41">
        <v>0.120226</v>
      </c>
      <c r="AE9" s="55">
        <v>4.8496999999999998E-2</v>
      </c>
      <c r="AF9" s="55">
        <f>3*E9/100/(4*PI()*AE9)</f>
        <v>0.36804284483952071</v>
      </c>
      <c r="AG9" s="55">
        <v>51.218046999999999</v>
      </c>
      <c r="AH9" s="55">
        <v>25.870892999999999</v>
      </c>
      <c r="AI9" s="55">
        <v>3.5029590000000002</v>
      </c>
      <c r="AJ9" s="55">
        <v>2.1808269999999998</v>
      </c>
      <c r="AK9" s="55">
        <v>66.850943999999998</v>
      </c>
      <c r="AL9" s="55">
        <v>30.055593999999999</v>
      </c>
      <c r="AM9" s="55">
        <v>4.6699029999999997</v>
      </c>
      <c r="AN9" s="55">
        <v>2.5929690000000001</v>
      </c>
      <c r="AO9" s="115">
        <f>(AI9-K9)/K9*100</f>
        <v>-5.7499820627802567</v>
      </c>
      <c r="AP9" s="115">
        <f>(AJ9-L9)/L9*100</f>
        <v>4.6796959999999856</v>
      </c>
      <c r="AQ9" s="115">
        <f>(AM9-O9)/O9*100</f>
        <v>-4.471657972793289</v>
      </c>
      <c r="AR9" s="115">
        <f t="shared" si="0"/>
        <v>3.5117365269461152</v>
      </c>
      <c r="AU9" s="68">
        <v>7.4765606812376619</v>
      </c>
      <c r="AV9" s="68"/>
      <c r="AW9" s="68"/>
      <c r="AX9" s="10"/>
      <c r="BN9" s="55"/>
    </row>
    <row r="10" spans="1:66" s="104" customFormat="1" x14ac:dyDescent="0.2">
      <c r="A10" s="99">
        <v>113596</v>
      </c>
      <c r="B10" s="100">
        <v>113596</v>
      </c>
      <c r="C10" s="99" t="s">
        <v>45</v>
      </c>
      <c r="D10" s="100"/>
      <c r="E10" s="100"/>
      <c r="F10" s="100"/>
      <c r="G10" s="75"/>
      <c r="H10" s="75"/>
      <c r="I10" s="100"/>
      <c r="J10" s="101">
        <v>2.3922725230667337</v>
      </c>
      <c r="K10" s="102"/>
      <c r="L10" s="102"/>
      <c r="M10" s="81"/>
      <c r="N10" s="81"/>
      <c r="O10" s="103"/>
      <c r="P10" s="103"/>
      <c r="Q10" s="75"/>
      <c r="R10" s="43"/>
      <c r="S10" s="42"/>
      <c r="V10" s="98">
        <v>2.1277625000000002</v>
      </c>
      <c r="W10" s="55">
        <v>2.336136261213599</v>
      </c>
      <c r="X10" s="98">
        <v>2.6347499999999999</v>
      </c>
      <c r="Y10" s="98">
        <v>2.6563375000000002</v>
      </c>
      <c r="Z10" s="98">
        <v>2.7248375</v>
      </c>
      <c r="AA10" s="98">
        <v>2.7164125000000006</v>
      </c>
      <c r="AB10" s="105"/>
      <c r="AC10" s="81"/>
      <c r="AD10" s="43"/>
      <c r="AE10" s="55"/>
      <c r="AF10" s="55"/>
      <c r="AG10" s="98"/>
      <c r="AH10" s="98"/>
      <c r="AI10" s="98"/>
      <c r="AJ10" s="98"/>
      <c r="AK10" s="98"/>
      <c r="AL10" s="98"/>
      <c r="AM10" s="98"/>
      <c r="AN10" s="98"/>
      <c r="AO10" s="115"/>
      <c r="AP10" s="115"/>
      <c r="AQ10" s="115"/>
      <c r="AR10" s="115"/>
      <c r="AU10" s="81"/>
      <c r="AV10" s="81"/>
      <c r="AW10" s="81"/>
      <c r="AX10" s="10"/>
      <c r="BN10" s="55"/>
    </row>
    <row r="11" spans="1:66" x14ac:dyDescent="0.2">
      <c r="A11" s="65">
        <v>113603</v>
      </c>
      <c r="B11" s="95">
        <v>113603</v>
      </c>
      <c r="C11" s="65" t="s">
        <v>19</v>
      </c>
      <c r="D11" s="67" t="s">
        <v>4</v>
      </c>
      <c r="E11" s="68">
        <v>6.8126954775720669</v>
      </c>
      <c r="F11" s="97">
        <v>0.39930900000000003</v>
      </c>
      <c r="G11" s="54">
        <v>2.5433590539916451</v>
      </c>
      <c r="H11" s="106">
        <v>2.7263745961484194</v>
      </c>
      <c r="I11" s="106">
        <v>2.5387580915538361</v>
      </c>
      <c r="J11" s="68">
        <v>2.5351012640271526</v>
      </c>
      <c r="K11" s="70">
        <v>4.0656666666666661</v>
      </c>
      <c r="L11" s="70">
        <v>2.2120000000000002</v>
      </c>
      <c r="M11" s="55">
        <v>5.1771949999999993</v>
      </c>
      <c r="N11" s="55">
        <v>2.8139700000000003</v>
      </c>
      <c r="O11" s="71">
        <v>4.9000000000000004</v>
      </c>
      <c r="P11" s="71">
        <v>2.4710000000000001</v>
      </c>
      <c r="Q11" s="68"/>
      <c r="R11" s="41">
        <v>0.15848899999999999</v>
      </c>
      <c r="S11" s="42">
        <v>6.9183097091893631E-2</v>
      </c>
      <c r="V11" s="55">
        <v>2.3427999999999995</v>
      </c>
      <c r="W11" s="55">
        <v>2.7211499999999997</v>
      </c>
      <c r="X11" s="55">
        <v>2.9359874999999995</v>
      </c>
      <c r="Y11" s="55">
        <v>2.9313874999999996</v>
      </c>
      <c r="Z11" s="55">
        <v>2.9926125000000003</v>
      </c>
      <c r="AA11" s="55">
        <v>3.0033124999999998</v>
      </c>
      <c r="AB11" s="79"/>
      <c r="AC11" s="68">
        <v>6.8126954775720669</v>
      </c>
      <c r="AD11" s="41">
        <v>0.15848899999999999</v>
      </c>
      <c r="AE11" s="55">
        <v>4.6927999999999997E-2</v>
      </c>
      <c r="AF11" s="55">
        <f>3*E11/100/(4*PI()*AE11)</f>
        <v>0.34657586974793148</v>
      </c>
      <c r="AG11" s="55">
        <v>56.60942</v>
      </c>
      <c r="AH11" s="55">
        <v>28.594145000000001</v>
      </c>
      <c r="AI11" s="55">
        <v>3.8008449999999998</v>
      </c>
      <c r="AJ11" s="55">
        <v>2.3567930000000001</v>
      </c>
      <c r="AK11" s="55">
        <v>63.667566000000001</v>
      </c>
      <c r="AL11" s="55">
        <v>28.624375000000001</v>
      </c>
      <c r="AM11" s="55">
        <v>4.666906</v>
      </c>
      <c r="AN11" s="55">
        <v>2.5805229999999999</v>
      </c>
      <c r="AO11" s="115">
        <f>(AI11-K11)/K11*100</f>
        <v>-6.5136099040747641</v>
      </c>
      <c r="AP11" s="115">
        <f>(AJ11-L11)/L11*100</f>
        <v>6.5457956600361635</v>
      </c>
      <c r="AQ11" s="115">
        <f>(AM11-O11)/O11*100</f>
        <v>-4.7570204081632719</v>
      </c>
      <c r="AR11" s="115">
        <f t="shared" si="0"/>
        <v>4.4323350870093003</v>
      </c>
      <c r="AU11" s="68">
        <v>6.8126954775720669</v>
      </c>
      <c r="AV11" s="68"/>
      <c r="AW11" s="68"/>
      <c r="AX11" s="10"/>
      <c r="BN11" s="55"/>
    </row>
    <row r="12" spans="1:66" x14ac:dyDescent="0.2">
      <c r="A12" s="65">
        <v>113619</v>
      </c>
      <c r="B12" s="95">
        <v>113619</v>
      </c>
      <c r="C12" s="65" t="s">
        <v>19</v>
      </c>
      <c r="D12" s="67" t="s">
        <v>2</v>
      </c>
      <c r="E12" s="68">
        <v>8.3260695473018735</v>
      </c>
      <c r="F12" s="97">
        <v>2.4463200000000001</v>
      </c>
      <c r="G12" s="54">
        <v>2.4826566927496354</v>
      </c>
      <c r="H12" s="55">
        <v>2.7114913897944857</v>
      </c>
      <c r="I12" s="55">
        <v>2.4785425450440277</v>
      </c>
      <c r="J12" s="68">
        <v>2.4760652133371286</v>
      </c>
      <c r="K12" s="70">
        <v>4.1543333333333328</v>
      </c>
      <c r="L12" s="70">
        <v>2.4319999999999999</v>
      </c>
      <c r="M12" s="55">
        <v>4.9835799999999999</v>
      </c>
      <c r="N12" s="55">
        <v>2.7043900000000005</v>
      </c>
      <c r="O12" s="71">
        <v>4.9835000000000003</v>
      </c>
      <c r="P12" s="71">
        <v>2.548</v>
      </c>
      <c r="Q12" s="68"/>
      <c r="R12" s="41">
        <v>0.124738</v>
      </c>
      <c r="S12" s="42">
        <v>7.1340037507125642E-2</v>
      </c>
      <c r="V12" s="55">
        <v>2.252275</v>
      </c>
      <c r="W12" s="55">
        <v>2.5288521096787857</v>
      </c>
      <c r="X12" s="55">
        <v>2.7100375000000003</v>
      </c>
      <c r="Y12" s="55">
        <v>2.7310375000000002</v>
      </c>
      <c r="Z12" s="55">
        <v>2.82315</v>
      </c>
      <c r="AA12" s="55">
        <v>2.8105874999999996</v>
      </c>
      <c r="AB12" s="79"/>
      <c r="AC12" s="68">
        <v>8.3260695473018735</v>
      </c>
      <c r="AD12" s="41">
        <v>0.124738</v>
      </c>
      <c r="AE12" s="55">
        <v>8.7670999999999999E-2</v>
      </c>
      <c r="AF12" s="55">
        <f>3*E12/100/(4*PI()*AE12)</f>
        <v>0.22672294002235502</v>
      </c>
      <c r="AG12" s="55">
        <v>51.218046999999999</v>
      </c>
      <c r="AH12" s="55">
        <v>25.870892999999999</v>
      </c>
      <c r="AI12" s="55">
        <v>4.1248680000000002</v>
      </c>
      <c r="AJ12" s="55">
        <v>2.4830839999999998</v>
      </c>
      <c r="AK12" s="55">
        <v>60.484186999999999</v>
      </c>
      <c r="AL12" s="55">
        <v>27.193155999999998</v>
      </c>
      <c r="AM12" s="55">
        <v>4.7525069999999996</v>
      </c>
      <c r="AN12" s="55">
        <v>2.6518280000000001</v>
      </c>
      <c r="AO12" s="115">
        <f>(AI12-K12)/K12*100</f>
        <v>-0.70926743159751027</v>
      </c>
      <c r="AP12" s="115">
        <f>(AJ12-L12)/L12*100</f>
        <v>2.100493421052628</v>
      </c>
      <c r="AQ12" s="115">
        <f>(AM12-O12)/O12*100</f>
        <v>-4.6351560148490147</v>
      </c>
      <c r="AR12" s="115">
        <f t="shared" si="0"/>
        <v>4.0748822605965476</v>
      </c>
      <c r="AU12" s="68">
        <v>8.3260695473018735</v>
      </c>
      <c r="AV12" s="68"/>
      <c r="AW12" s="68"/>
      <c r="AX12" s="10"/>
      <c r="BN12" s="55"/>
    </row>
    <row r="13" spans="1:66" x14ac:dyDescent="0.2">
      <c r="A13" s="65">
        <v>113622</v>
      </c>
      <c r="B13" s="95">
        <v>113622</v>
      </c>
      <c r="C13" s="65" t="s">
        <v>19</v>
      </c>
      <c r="D13" s="67" t="s">
        <v>5</v>
      </c>
      <c r="E13" s="68">
        <v>8.0119739799846013</v>
      </c>
      <c r="F13" s="97">
        <v>4.0662700000000003</v>
      </c>
      <c r="G13" s="54">
        <v>2.5028207733608423</v>
      </c>
      <c r="H13" s="55">
        <v>2.7196167941860363</v>
      </c>
      <c r="I13" s="55">
        <v>2.5005762061314134</v>
      </c>
      <c r="J13" s="68">
        <v>2.4930232028647223</v>
      </c>
      <c r="K13" s="70">
        <v>4.2480000000000002</v>
      </c>
      <c r="L13" s="70">
        <v>2.5619999999999998</v>
      </c>
      <c r="M13" s="106">
        <v>3.8483999999999998</v>
      </c>
      <c r="N13" s="106">
        <v>2.1144700000000003</v>
      </c>
      <c r="O13" s="71">
        <v>5.0579999999999998</v>
      </c>
      <c r="P13" s="71">
        <v>2.6495000000000002</v>
      </c>
      <c r="Q13" s="68"/>
      <c r="R13" s="41">
        <v>0.15559700000000001</v>
      </c>
      <c r="S13" s="42">
        <v>8.3176377110267166E-2</v>
      </c>
      <c r="V13" s="55">
        <v>2.31575</v>
      </c>
      <c r="W13" s="55">
        <v>2.6211870716673373</v>
      </c>
      <c r="X13" s="55">
        <v>2.7498624999999999</v>
      </c>
      <c r="Y13" s="55">
        <v>2.8186999999999998</v>
      </c>
      <c r="Z13" s="55">
        <v>2.9200499999999998</v>
      </c>
      <c r="AA13" s="55">
        <v>2.8695250000000003</v>
      </c>
      <c r="AB13" s="79"/>
      <c r="AC13" s="68">
        <v>8.0119739799846013</v>
      </c>
      <c r="AD13" s="41">
        <v>0.15559700000000001</v>
      </c>
      <c r="AE13" s="55">
        <v>9.7275E-2</v>
      </c>
      <c r="AF13" s="55">
        <f>3*E13/100/(4*PI()*AE13)</f>
        <v>0.19662995571907407</v>
      </c>
      <c r="AG13" s="55">
        <v>51.218046999999999</v>
      </c>
      <c r="AH13" s="55">
        <v>25.870892999999999</v>
      </c>
      <c r="AI13" s="55">
        <v>4.2852050000000004</v>
      </c>
      <c r="AJ13" s="55">
        <v>2.5563280000000002</v>
      </c>
      <c r="AK13" s="55">
        <v>60.484186999999999</v>
      </c>
      <c r="AL13" s="55">
        <v>27.193155999999998</v>
      </c>
      <c r="AM13" s="55">
        <v>4.8566630000000002</v>
      </c>
      <c r="AN13" s="55">
        <v>2.7055229999999999</v>
      </c>
      <c r="AO13" s="115">
        <f>(AI13-K13)/K13*100</f>
        <v>0.87582391713748009</v>
      </c>
      <c r="AP13" s="115">
        <f>(AJ13-L13)/L13*100</f>
        <v>-0.22138953942231371</v>
      </c>
      <c r="AQ13" s="115">
        <f>(AM13-O13)/O13*100</f>
        <v>-3.9805654408857185</v>
      </c>
      <c r="AR13" s="115">
        <f t="shared" si="0"/>
        <v>2.1144744291375623</v>
      </c>
      <c r="AU13" s="68">
        <v>8.0119739799846013</v>
      </c>
      <c r="AV13" s="68"/>
      <c r="AW13" s="68"/>
      <c r="AX13" s="10"/>
      <c r="BN13" s="55"/>
    </row>
    <row r="14" spans="1:66" x14ac:dyDescent="0.2">
      <c r="A14" s="65">
        <v>113704</v>
      </c>
      <c r="B14" s="95">
        <v>113704</v>
      </c>
      <c r="C14" s="65" t="s">
        <v>19</v>
      </c>
      <c r="D14" s="67" t="s">
        <v>2</v>
      </c>
      <c r="E14" s="68">
        <v>17.53453832771655</v>
      </c>
      <c r="F14" s="97">
        <v>321.38499999999999</v>
      </c>
      <c r="G14" s="54">
        <v>2.2275660436301368</v>
      </c>
      <c r="H14" s="55">
        <v>2.703992415980101</v>
      </c>
      <c r="I14" s="55">
        <v>2.2330804116950542</v>
      </c>
      <c r="J14" s="68">
        <v>2.2296573412519378</v>
      </c>
      <c r="K14" s="70">
        <v>3.3559999999999999</v>
      </c>
      <c r="L14" s="70">
        <v>1.9396666666666667</v>
      </c>
      <c r="M14" s="106">
        <v>4.9496299999999991</v>
      </c>
      <c r="N14" s="106">
        <v>2.7755649999999998</v>
      </c>
      <c r="O14" s="71">
        <v>3.9045000000000001</v>
      </c>
      <c r="P14" s="71">
        <v>2.0964999999999998</v>
      </c>
      <c r="Q14" s="68"/>
      <c r="R14" s="41">
        <v>0.127057</v>
      </c>
      <c r="S14" s="42">
        <v>0.1165914401179832</v>
      </c>
      <c r="V14" s="55">
        <v>1.7076124999999998</v>
      </c>
      <c r="W14" s="55">
        <v>2.0541499999999999</v>
      </c>
      <c r="X14" s="55">
        <v>2.4076624999999998</v>
      </c>
      <c r="Y14" s="55">
        <v>2.4020875000000004</v>
      </c>
      <c r="Z14" s="55">
        <v>2.5313124999999999</v>
      </c>
      <c r="AA14" s="55">
        <v>2.4858124999999998</v>
      </c>
      <c r="AB14" s="79"/>
      <c r="AC14" s="68">
        <v>17.53453832771655</v>
      </c>
      <c r="AD14" s="41">
        <v>0.127057</v>
      </c>
      <c r="AE14" s="55">
        <v>0.1</v>
      </c>
      <c r="AF14" s="55">
        <f>3*E14/100/(4*PI()*AE14)</f>
        <v>0.41860626745355778</v>
      </c>
      <c r="AG14" s="55">
        <v>56.60942</v>
      </c>
      <c r="AH14" s="55">
        <v>28.594145000000001</v>
      </c>
      <c r="AI14" s="55">
        <v>3.2706119999999999</v>
      </c>
      <c r="AJ14" s="55">
        <v>1.8824129999999999</v>
      </c>
      <c r="AK14" s="55">
        <v>60.484186999999999</v>
      </c>
      <c r="AL14" s="55">
        <v>27.193155999999998</v>
      </c>
      <c r="AM14" s="55">
        <v>4.2888149999999996</v>
      </c>
      <c r="AN14" s="55">
        <v>2.121613</v>
      </c>
      <c r="AO14" s="115">
        <f>(AI14-K14)/K14*100</f>
        <v>-2.544338498212158</v>
      </c>
      <c r="AP14" s="115">
        <f>(AJ14-L14)/L14*100</f>
        <v>-2.9517271008764436</v>
      </c>
      <c r="AQ14" s="115">
        <f>(AM14-O14)/O14*100</f>
        <v>9.8428736073760916</v>
      </c>
      <c r="AR14" s="115">
        <f t="shared" si="0"/>
        <v>1.197853565466261</v>
      </c>
      <c r="AU14" s="68">
        <v>17.53453832771655</v>
      </c>
      <c r="AV14" s="55">
        <f>2.71*(1-AU14/100)+1.22*AU14/100</f>
        <v>2.4487353789170232</v>
      </c>
      <c r="AW14" s="55">
        <f>2.71*(1-AU14/100)+1.04*AU14/100</f>
        <v>2.4171732099271335</v>
      </c>
      <c r="AX14" s="10">
        <v>0.10199999999999999</v>
      </c>
      <c r="AY14" s="119">
        <v>23.642275000000001</v>
      </c>
      <c r="AZ14" s="119">
        <v>8.1280439999999992</v>
      </c>
      <c r="BA14" s="119">
        <v>7.7571159999999999</v>
      </c>
      <c r="BB14" s="119">
        <v>3.2578369999999999</v>
      </c>
      <c r="BC14" s="119">
        <v>1.8661000000000001</v>
      </c>
      <c r="BD14" s="119">
        <v>43.457566</v>
      </c>
      <c r="BE14" s="119">
        <v>21.563526</v>
      </c>
      <c r="BF14" s="119">
        <v>10.94702</v>
      </c>
      <c r="BG14" s="55">
        <f>SQRT(BD14/AW14)</f>
        <v>4.2401264957307561</v>
      </c>
      <c r="BH14" s="55">
        <f>SQRT(BF14/AW14)</f>
        <v>2.1281099861858341</v>
      </c>
      <c r="BI14" s="116">
        <f>(BB14-K14)/K14*100</f>
        <v>-2.9250000000000003</v>
      </c>
      <c r="BJ14" s="116">
        <f>(BC14-L14)/L14*100</f>
        <v>-3.7927478948272841</v>
      </c>
      <c r="BK14" s="116">
        <f>(BG14-O14)/O14*100</f>
        <v>8.5958892490909466</v>
      </c>
      <c r="BL14" s="116">
        <f>(BH14-P14)/P14*100</f>
        <v>1.5077503546784798</v>
      </c>
      <c r="BN14" s="55"/>
    </row>
    <row r="15" spans="1:66" x14ac:dyDescent="0.2">
      <c r="A15" s="65">
        <v>113724</v>
      </c>
      <c r="B15" s="95">
        <v>113724</v>
      </c>
      <c r="C15" s="65" t="s">
        <v>19</v>
      </c>
      <c r="D15" s="67" t="s">
        <v>2</v>
      </c>
      <c r="E15" s="68">
        <v>7.9923992279561151</v>
      </c>
      <c r="F15" s="97">
        <v>24.5992</v>
      </c>
      <c r="G15" s="54">
        <v>2.4896563827413627</v>
      </c>
      <c r="H15" s="55">
        <v>2.7075913180541007</v>
      </c>
      <c r="I15" s="55">
        <v>2.4927869366562825</v>
      </c>
      <c r="J15" s="68">
        <v>2.4859152802520925</v>
      </c>
      <c r="K15" s="70">
        <v>4.8393333333333333</v>
      </c>
      <c r="L15" s="70">
        <v>2.6006666666666667</v>
      </c>
      <c r="M15" s="55">
        <v>5.1913799999999988</v>
      </c>
      <c r="N15" s="55">
        <v>2.8763599999999996</v>
      </c>
      <c r="O15" s="71">
        <v>5.25</v>
      </c>
      <c r="P15" s="71">
        <v>2.6665000000000001</v>
      </c>
      <c r="Q15" s="68"/>
      <c r="R15" s="41">
        <v>0.131826</v>
      </c>
      <c r="S15" s="42">
        <v>7.1340037507125642E-2</v>
      </c>
      <c r="V15" s="55">
        <v>2.3283000000000005</v>
      </c>
      <c r="W15" s="55">
        <v>2.4123874999999999</v>
      </c>
      <c r="X15" s="55">
        <v>2.6304124999999998</v>
      </c>
      <c r="Y15" s="55">
        <v>2.7029999999999998</v>
      </c>
      <c r="Z15" s="55">
        <v>2.8098625000000004</v>
      </c>
      <c r="AA15" s="55">
        <v>2.7024499999999998</v>
      </c>
      <c r="AB15" s="79"/>
      <c r="AC15" s="68">
        <v>7.9923992279561151</v>
      </c>
      <c r="AD15" s="41">
        <v>0.131826</v>
      </c>
      <c r="AE15" s="55">
        <v>0.148594</v>
      </c>
      <c r="AF15" s="55">
        <f>3*E15/100/(4*PI()*AE15)</f>
        <v>0.12840658212576522</v>
      </c>
      <c r="AG15" s="55">
        <v>51.218046999999999</v>
      </c>
      <c r="AH15" s="55">
        <v>25.870892999999999</v>
      </c>
      <c r="AI15" s="55">
        <v>4.6540169999999996</v>
      </c>
      <c r="AJ15" s="55">
        <v>2.7084549999999998</v>
      </c>
      <c r="AK15" s="55">
        <v>60.484186999999999</v>
      </c>
      <c r="AL15" s="55">
        <v>27.193155999999998</v>
      </c>
      <c r="AM15" s="55">
        <v>5.10067</v>
      </c>
      <c r="AN15" s="55">
        <v>2.81989</v>
      </c>
      <c r="AO15" s="115">
        <f>(AI15-K15)/K15*100</f>
        <v>-3.8293773247003782</v>
      </c>
      <c r="AP15" s="115">
        <f>(AJ15-L15)/L15*100</f>
        <v>4.1446423993847663</v>
      </c>
      <c r="AQ15" s="115">
        <f>(AM15-O15)/O15*100</f>
        <v>-2.8443809523809516</v>
      </c>
      <c r="AR15" s="115">
        <f t="shared" si="0"/>
        <v>5.7524845302831391</v>
      </c>
      <c r="AU15" s="68">
        <v>7.9923992279561151</v>
      </c>
      <c r="AV15" s="68"/>
      <c r="AW15" s="68"/>
      <c r="AX15" s="10"/>
      <c r="BN15" s="55"/>
    </row>
    <row r="16" spans="1:66" x14ac:dyDescent="0.2">
      <c r="A16" s="65">
        <v>113726</v>
      </c>
      <c r="B16" s="95">
        <v>113726</v>
      </c>
      <c r="C16" s="65" t="s">
        <v>19</v>
      </c>
      <c r="D16" s="67" t="s">
        <v>6</v>
      </c>
      <c r="E16" s="68">
        <v>9.7895594674556161</v>
      </c>
      <c r="F16" s="97">
        <v>60.157699999999998</v>
      </c>
      <c r="G16" s="54">
        <v>2.4352970350856089</v>
      </c>
      <c r="H16" s="55">
        <v>2.7044407888633835</v>
      </c>
      <c r="I16" s="55">
        <v>2.450469685025034</v>
      </c>
      <c r="J16" s="68">
        <v>2.4407644867420091</v>
      </c>
      <c r="K16" s="70">
        <v>5.0716666666666672</v>
      </c>
      <c r="L16" s="70">
        <v>2.794</v>
      </c>
      <c r="M16" s="55">
        <v>5.1903999999999995</v>
      </c>
      <c r="N16" s="55">
        <v>2.813755</v>
      </c>
      <c r="O16" s="71">
        <v>5.2590000000000003</v>
      </c>
      <c r="P16" s="71">
        <v>2.8384999999999998</v>
      </c>
      <c r="Q16" s="68"/>
      <c r="R16" s="41">
        <v>0.24210300000000001</v>
      </c>
      <c r="S16" s="42">
        <v>9.4044485172635237E-2</v>
      </c>
      <c r="V16" s="55">
        <v>2.3587375000000002</v>
      </c>
      <c r="W16" s="55">
        <v>2.497631302525579</v>
      </c>
      <c r="X16" s="55">
        <v>2.7464500000000003</v>
      </c>
      <c r="Y16" s="55">
        <v>2.7252125000000005</v>
      </c>
      <c r="Z16" s="55">
        <v>2.7946125000000004</v>
      </c>
      <c r="AA16" s="55">
        <v>2.8171874999999997</v>
      </c>
      <c r="AB16" s="79"/>
      <c r="AC16" s="68">
        <v>9.7895594674556161</v>
      </c>
      <c r="AD16" s="41">
        <v>0.24210300000000001</v>
      </c>
      <c r="AE16" s="55">
        <v>0.22698599999999999</v>
      </c>
      <c r="AF16" s="55">
        <f>3*E16/100/(4*PI()*AE16)</f>
        <v>0.10296164388580951</v>
      </c>
      <c r="AG16" s="55">
        <v>56.60942</v>
      </c>
      <c r="AH16" s="55">
        <v>28.594145000000001</v>
      </c>
      <c r="AI16" s="55">
        <v>4.9958559999999999</v>
      </c>
      <c r="AJ16" s="55">
        <v>2.873224</v>
      </c>
      <c r="AK16" s="55">
        <v>63.667566000000001</v>
      </c>
      <c r="AL16" s="55">
        <v>28.624375000000001</v>
      </c>
      <c r="AM16" s="55">
        <v>5.2785169999999999</v>
      </c>
      <c r="AN16" s="55">
        <v>2.9058709999999999</v>
      </c>
      <c r="AO16" s="115">
        <f>(AI16-K16)/K16*100</f>
        <v>-1.4947880381202896</v>
      </c>
      <c r="AP16" s="115">
        <f>(AJ16-L16)/L16*100</f>
        <v>2.8355046528274861</v>
      </c>
      <c r="AQ16" s="115">
        <f>(AM16-O16)/O16*100</f>
        <v>0.37111618178360067</v>
      </c>
      <c r="AR16" s="115">
        <f t="shared" si="0"/>
        <v>2.3734719041747425</v>
      </c>
      <c r="AU16" s="68">
        <v>9.7895594674556161</v>
      </c>
      <c r="AV16" s="68"/>
      <c r="AW16" s="68"/>
      <c r="AX16" s="10"/>
      <c r="BN16" s="55"/>
    </row>
    <row r="17" spans="1:66" x14ac:dyDescent="0.2">
      <c r="A17" s="65">
        <v>113728</v>
      </c>
      <c r="B17" s="95">
        <v>113728</v>
      </c>
      <c r="C17" s="65" t="s">
        <v>19</v>
      </c>
      <c r="D17" s="67" t="s">
        <v>7</v>
      </c>
      <c r="E17" s="68">
        <v>23.583723171106811</v>
      </c>
      <c r="F17" s="97">
        <v>2393.9899999999998</v>
      </c>
      <c r="G17" s="54">
        <v>2.0281019608843778</v>
      </c>
      <c r="H17" s="55">
        <v>2.6636257353381962</v>
      </c>
      <c r="I17" s="55">
        <v>2.0798769725074524</v>
      </c>
      <c r="J17" s="68">
        <v>2.078005290948775</v>
      </c>
      <c r="K17" s="70">
        <v>2.23</v>
      </c>
      <c r="L17" s="70">
        <v>1.323</v>
      </c>
      <c r="M17" s="55">
        <v>3.4003950000000005</v>
      </c>
      <c r="N17" s="55">
        <v>1.8252350000000002</v>
      </c>
      <c r="O17" s="71">
        <v>3.5310000000000001</v>
      </c>
      <c r="P17" s="71">
        <v>1.7184999999999999</v>
      </c>
      <c r="Q17" s="68"/>
      <c r="R17" s="41">
        <v>0.139316</v>
      </c>
      <c r="S17" s="42"/>
      <c r="V17" s="55">
        <v>1.4346000000000001</v>
      </c>
      <c r="W17" s="55">
        <v>1.7373784115253965</v>
      </c>
      <c r="X17" s="55">
        <v>2.2228124999999999</v>
      </c>
      <c r="Y17" s="55">
        <v>2.2264999999999997</v>
      </c>
      <c r="Z17" s="55">
        <v>2.2866749999999998</v>
      </c>
      <c r="AA17" s="55">
        <v>2.243125</v>
      </c>
      <c r="AB17" s="79"/>
      <c r="AC17" s="68">
        <v>23.583723171106811</v>
      </c>
      <c r="AD17" s="41">
        <v>0.139316</v>
      </c>
      <c r="AE17" s="55">
        <v>0.108143</v>
      </c>
      <c r="AF17" s="55">
        <f>3*E17/100/(4*PI()*AE17)</f>
        <v>0.52062539219263171</v>
      </c>
      <c r="AG17" s="55">
        <v>56.60942</v>
      </c>
      <c r="AH17" s="55">
        <v>28.594145000000001</v>
      </c>
      <c r="AI17" s="55">
        <v>2.1526619999999999</v>
      </c>
      <c r="AJ17" s="55">
        <v>1.374306</v>
      </c>
      <c r="AK17" s="55">
        <v>60.484186999999999</v>
      </c>
      <c r="AL17" s="55">
        <v>27.193155999999998</v>
      </c>
      <c r="AM17" s="55">
        <v>3.3356029999999999</v>
      </c>
      <c r="AN17" s="55">
        <v>1.837812</v>
      </c>
      <c r="AO17" s="115">
        <f>(AI17-K17)/K17*100</f>
        <v>-3.4680717488789292</v>
      </c>
      <c r="AP17" s="115">
        <f>(AJ17-L17)/L17*100</f>
        <v>3.8780045351473982</v>
      </c>
      <c r="AQ17" s="115">
        <f>(AM17-O17)/O17*100</f>
        <v>-5.533758142169364</v>
      </c>
      <c r="AR17" s="115">
        <f t="shared" si="0"/>
        <v>6.9427989525749263</v>
      </c>
      <c r="AU17" s="68">
        <v>23.583723171106811</v>
      </c>
      <c r="AV17" s="55">
        <f>2.71*(1-AU17/100)+1.22*AU17/100</f>
        <v>2.3586025247505087</v>
      </c>
      <c r="AW17" s="55">
        <f>2.71*(1-AU17/100)+1.04*AU17/100</f>
        <v>2.3161518230425164</v>
      </c>
      <c r="AX17" s="10">
        <v>0.10199999999999999</v>
      </c>
      <c r="AY17" s="106">
        <v>9.1661560000000009</v>
      </c>
      <c r="AZ17" s="106">
        <v>2.829466</v>
      </c>
      <c r="BA17" s="106">
        <v>3.168345</v>
      </c>
      <c r="BB17" s="106">
        <v>2.1259290000000002</v>
      </c>
      <c r="BC17" s="106">
        <v>1.249889</v>
      </c>
      <c r="BD17" s="106">
        <v>30.303381000000002</v>
      </c>
      <c r="BE17" s="106">
        <v>16.864153000000002</v>
      </c>
      <c r="BF17" s="106">
        <v>6.719614</v>
      </c>
      <c r="BG17" s="55">
        <f>SQRT(BD17/AW17)</f>
        <v>3.6171126223940049</v>
      </c>
      <c r="BH17" s="55">
        <f>SQRT(BF17/AW17)</f>
        <v>1.7032902137924038</v>
      </c>
      <c r="BI17" s="116">
        <f>(BB17-K17)/K17*100</f>
        <v>-4.6668609865470767</v>
      </c>
      <c r="BJ17" s="116">
        <f>(BC17-L17)/L17*100</f>
        <v>-5.5261526832955346</v>
      </c>
      <c r="BK17" s="116">
        <f>(BG17-O17)/O17*100</f>
        <v>2.4387601924102165</v>
      </c>
      <c r="BL17" s="116">
        <f>(BH17-P17)/P17*100</f>
        <v>-0.88506175196951786</v>
      </c>
      <c r="BN17" s="55"/>
    </row>
    <row r="18" spans="1:66" x14ac:dyDescent="0.2">
      <c r="A18" s="65">
        <v>113735</v>
      </c>
      <c r="B18" s="95">
        <v>113735</v>
      </c>
      <c r="C18" s="65" t="s">
        <v>19</v>
      </c>
      <c r="D18" s="67" t="s">
        <v>8</v>
      </c>
      <c r="E18" s="68">
        <v>9.1603304119034643</v>
      </c>
      <c r="F18" s="97">
        <v>1.3984799999999999</v>
      </c>
      <c r="G18" s="54">
        <v>2.4669523454767233</v>
      </c>
      <c r="H18" s="55">
        <v>2.7116444050987263</v>
      </c>
      <c r="I18" s="55">
        <v>2.4633315514425695</v>
      </c>
      <c r="J18" s="68">
        <v>2.4573912059494663</v>
      </c>
      <c r="K18" s="70">
        <v>4.42</v>
      </c>
      <c r="L18" s="70">
        <v>2.6320000000000001</v>
      </c>
      <c r="M18" s="55">
        <v>5.0655550000000007</v>
      </c>
      <c r="N18" s="55">
        <v>2.7665700000000002</v>
      </c>
      <c r="O18" s="71">
        <v>4.976</v>
      </c>
      <c r="P18" s="71">
        <v>2.6785000000000001</v>
      </c>
      <c r="Q18" s="68"/>
      <c r="R18" s="41">
        <v>0.27542299999999997</v>
      </c>
      <c r="S18" s="42">
        <v>8.576958985908946E-2</v>
      </c>
      <c r="V18" s="55">
        <v>2.3656874999999999</v>
      </c>
      <c r="W18" s="55">
        <v>2.596562490472174</v>
      </c>
      <c r="X18" s="55">
        <v>2.792675</v>
      </c>
      <c r="Y18" s="55">
        <v>2.7996625000000002</v>
      </c>
      <c r="Z18" s="55">
        <v>2.8722000000000003</v>
      </c>
      <c r="AA18" s="55">
        <v>2.8815875000000002</v>
      </c>
      <c r="AB18" s="79"/>
      <c r="AC18" s="68">
        <v>9.1603304119034643</v>
      </c>
      <c r="AD18" s="41">
        <v>0.27542299999999997</v>
      </c>
      <c r="AE18" s="55">
        <v>0.16519600000000001</v>
      </c>
      <c r="AF18" s="55">
        <f>3*E18/100/(4*PI()*AE18)</f>
        <v>0.13238019068949494</v>
      </c>
      <c r="AG18" s="55">
        <v>51.218046999999999</v>
      </c>
      <c r="AH18" s="55">
        <v>25.870892999999999</v>
      </c>
      <c r="AI18" s="55">
        <v>4.6020130000000004</v>
      </c>
      <c r="AJ18" s="55">
        <v>2.6804000000000001</v>
      </c>
      <c r="AK18" s="55">
        <v>60.484186999999999</v>
      </c>
      <c r="AL18" s="55">
        <v>27.193155999999998</v>
      </c>
      <c r="AM18" s="55">
        <v>5.0430409999999997</v>
      </c>
      <c r="AN18" s="55">
        <v>2.7919770000000002</v>
      </c>
      <c r="AO18" s="115">
        <f>(AI18-K18)/K18*100</f>
        <v>4.1179411764705982</v>
      </c>
      <c r="AP18" s="115">
        <f>(AJ18-L18)/L18*100</f>
        <v>1.8389057750759878</v>
      </c>
      <c r="AQ18" s="115">
        <f>(AM18-O18)/O18*100</f>
        <v>1.3472869774919551</v>
      </c>
      <c r="AR18" s="115">
        <f t="shared" si="0"/>
        <v>4.2365876423371311</v>
      </c>
      <c r="AU18" s="68">
        <v>9.1603304119034643</v>
      </c>
      <c r="AV18" s="68"/>
      <c r="AW18" s="68"/>
      <c r="AX18" s="10"/>
      <c r="BN18" s="55"/>
    </row>
    <row r="19" spans="1:66" x14ac:dyDescent="0.2">
      <c r="A19" s="65">
        <v>113754</v>
      </c>
      <c r="B19" s="95">
        <v>113754</v>
      </c>
      <c r="C19" s="65" t="s">
        <v>19</v>
      </c>
      <c r="D19" s="67" t="s">
        <v>9</v>
      </c>
      <c r="E19" s="68">
        <v>11.926943226600981</v>
      </c>
      <c r="F19" s="97">
        <v>12.994999999999999</v>
      </c>
      <c r="G19" s="54">
        <v>2.3704811960936976</v>
      </c>
      <c r="H19" s="55">
        <v>2.6927988244901884</v>
      </c>
      <c r="I19" s="55">
        <v>2.3887548850574709</v>
      </c>
      <c r="J19" s="68">
        <v>2.3813663719497513</v>
      </c>
      <c r="K19" s="70">
        <v>3.5939999999999999</v>
      </c>
      <c r="L19" s="70">
        <v>2.4460000000000002</v>
      </c>
      <c r="M19" s="55">
        <v>4.2741350000000002</v>
      </c>
      <c r="N19" s="55">
        <v>2.4511999999999996</v>
      </c>
      <c r="O19" s="71">
        <v>4.4050000000000002</v>
      </c>
      <c r="P19" s="71">
        <v>2.5775000000000001</v>
      </c>
      <c r="Q19" s="68"/>
      <c r="R19" s="41">
        <v>8.7901999999999994E-2</v>
      </c>
      <c r="S19" s="42">
        <v>9.1201083935591065E-2</v>
      </c>
      <c r="V19" s="55">
        <v>1.8863500000000002</v>
      </c>
      <c r="W19" s="55">
        <v>2.2409375000000002</v>
      </c>
      <c r="X19" s="55">
        <v>2.5473124999999999</v>
      </c>
      <c r="Y19" s="55">
        <v>2.5206999999999997</v>
      </c>
      <c r="Z19" s="55">
        <v>2.6050499999999999</v>
      </c>
      <c r="AA19" s="55">
        <v>2.5888249999999999</v>
      </c>
      <c r="AB19" s="79"/>
      <c r="AC19" s="68">
        <v>11.926943226600981</v>
      </c>
      <c r="AD19" s="41">
        <v>8.7901999999999994E-2</v>
      </c>
      <c r="AE19" s="55">
        <v>8.7498000000000006E-2</v>
      </c>
      <c r="AF19" s="55">
        <f>3*E19/100/(4*PI()*AE19)</f>
        <v>0.32541863308131819</v>
      </c>
      <c r="AG19" s="55">
        <v>56.60942</v>
      </c>
      <c r="AH19" s="55">
        <v>28.594145000000001</v>
      </c>
      <c r="AI19" s="55">
        <v>3.7338279999999999</v>
      </c>
      <c r="AJ19" s="55">
        <v>2.3013349999999999</v>
      </c>
      <c r="AK19" s="55">
        <v>66.850943999999998</v>
      </c>
      <c r="AL19" s="55">
        <v>30.055593999999999</v>
      </c>
      <c r="AM19" s="55">
        <v>4.5063129999999996</v>
      </c>
      <c r="AN19" s="55">
        <v>2.5418989999999999</v>
      </c>
      <c r="AO19" s="115">
        <f>(AI19-K19)/K19*100</f>
        <v>3.8905954368391784</v>
      </c>
      <c r="AP19" s="115">
        <f>(AJ19-L19)/L19*100</f>
        <v>-5.9143499591169357</v>
      </c>
      <c r="AQ19" s="115">
        <f>(AM19-O19)/O19*100</f>
        <v>2.2999545970487927</v>
      </c>
      <c r="AR19" s="115">
        <f t="shared" si="0"/>
        <v>-1.3812221144519967</v>
      </c>
      <c r="AU19" s="68">
        <v>11.926943226600981</v>
      </c>
      <c r="AV19" s="68"/>
      <c r="AW19" s="68"/>
      <c r="AX19" s="10"/>
      <c r="BN19" s="55"/>
    </row>
    <row r="20" spans="1:66" x14ac:dyDescent="0.2">
      <c r="A20" s="65">
        <v>129473</v>
      </c>
      <c r="B20" s="95">
        <v>129473</v>
      </c>
      <c r="C20" s="65" t="s">
        <v>20</v>
      </c>
      <c r="D20" s="67" t="s">
        <v>2</v>
      </c>
      <c r="E20" s="68">
        <v>11.7869102602222</v>
      </c>
      <c r="F20" s="97">
        <v>55.788800000000002</v>
      </c>
      <c r="G20" s="54">
        <v>2.3849756940723279</v>
      </c>
      <c r="H20" s="55">
        <v>2.7062739959460784</v>
      </c>
      <c r="I20" s="55">
        <v>2.3910969215876081</v>
      </c>
      <c r="J20" s="68">
        <v>2.3788926557332086</v>
      </c>
      <c r="K20" s="70">
        <v>4.9313333333333329</v>
      </c>
      <c r="L20" s="70">
        <v>2.6749999999999998</v>
      </c>
      <c r="M20" s="55">
        <v>4.9218149999999996</v>
      </c>
      <c r="N20" s="55">
        <v>2.7008550000000002</v>
      </c>
      <c r="O20" s="71">
        <v>5.0925000000000002</v>
      </c>
      <c r="P20" s="71">
        <v>2.7080000000000002</v>
      </c>
      <c r="Q20" s="68"/>
      <c r="R20" s="41">
        <v>0.233346</v>
      </c>
      <c r="S20" s="42">
        <v>8.576958985908946E-2</v>
      </c>
      <c r="V20" s="55">
        <v>2.2359249999999999</v>
      </c>
      <c r="W20" s="55">
        <v>2.4113402649754168</v>
      </c>
      <c r="X20" s="55">
        <v>2.7047750000000006</v>
      </c>
      <c r="Y20" s="55">
        <v>2.6572374999999999</v>
      </c>
      <c r="Z20" s="55">
        <v>2.6124875000000003</v>
      </c>
      <c r="AA20" s="55">
        <v>2.7875416666666668</v>
      </c>
      <c r="AB20" s="79"/>
      <c r="AC20" s="68">
        <v>11.7869102602222</v>
      </c>
      <c r="AD20" s="41">
        <v>0.233346</v>
      </c>
      <c r="AE20" s="55">
        <v>0.22698599999999999</v>
      </c>
      <c r="AF20" s="55">
        <f>3*E20/100/(4*PI()*AE20)</f>
        <v>0.12396877109347768</v>
      </c>
      <c r="AG20" s="55">
        <v>56.60942</v>
      </c>
      <c r="AH20" s="55">
        <v>28.594145000000001</v>
      </c>
      <c r="AI20" s="55">
        <v>4.80762</v>
      </c>
      <c r="AJ20" s="55">
        <v>2.7871519999999999</v>
      </c>
      <c r="AK20" s="55">
        <v>60.484186999999999</v>
      </c>
      <c r="AL20" s="55">
        <v>27.193155999999998</v>
      </c>
      <c r="AM20" s="55">
        <v>4.986783</v>
      </c>
      <c r="AN20" s="55">
        <v>2.7574019999999999</v>
      </c>
      <c r="AO20" s="115">
        <f>(AI20-K20)/K20*100</f>
        <v>-2.5087197512504984</v>
      </c>
      <c r="AP20" s="115">
        <f>(AJ20-L20)/L20*100</f>
        <v>4.1925981308411231</v>
      </c>
      <c r="AQ20" s="115">
        <f>(AM20-O20)/O20*100</f>
        <v>-2.0759351988218024</v>
      </c>
      <c r="AR20" s="115">
        <f t="shared" si="0"/>
        <v>1.8242983751846278</v>
      </c>
      <c r="AU20" s="68">
        <v>11.7869102602222</v>
      </c>
      <c r="AV20" s="68"/>
      <c r="AW20" s="68"/>
      <c r="AX20" s="10"/>
      <c r="BN20" s="55"/>
    </row>
    <row r="21" spans="1:66" x14ac:dyDescent="0.2">
      <c r="A21" s="65">
        <v>129498</v>
      </c>
      <c r="B21" s="95">
        <v>129498</v>
      </c>
      <c r="C21" s="65" t="s">
        <v>20</v>
      </c>
      <c r="D21" s="67" t="s">
        <v>10</v>
      </c>
      <c r="E21" s="68">
        <v>13.6895751762234</v>
      </c>
      <c r="F21" s="97">
        <v>269.20100000000002</v>
      </c>
      <c r="G21" s="54">
        <v>2.3371347605095489</v>
      </c>
      <c r="H21" s="55">
        <v>2.717375906017196</v>
      </c>
      <c r="I21" s="55">
        <v>2.3467916090551717</v>
      </c>
      <c r="J21" s="68">
        <v>2.3388940203620954</v>
      </c>
      <c r="K21" s="70">
        <v>3.375</v>
      </c>
      <c r="L21" s="70">
        <v>2.0750000000000002</v>
      </c>
      <c r="M21" s="55">
        <v>4.2248799999999997</v>
      </c>
      <c r="N21" s="55">
        <v>2.2455799999999999</v>
      </c>
      <c r="O21" s="71">
        <v>4.4195000000000002</v>
      </c>
      <c r="P21" s="71">
        <v>2.23</v>
      </c>
      <c r="Q21" s="68"/>
      <c r="R21" s="41">
        <v>0.13677300000000001</v>
      </c>
      <c r="S21" s="42">
        <v>9.697653591082496E-2</v>
      </c>
      <c r="V21" s="55">
        <v>1.9574</v>
      </c>
      <c r="W21" s="55">
        <v>2.2367375000000003</v>
      </c>
      <c r="X21" s="55">
        <v>2.4730249999999998</v>
      </c>
      <c r="Y21" s="55">
        <v>2.4819499999999999</v>
      </c>
      <c r="Z21" s="55">
        <v>2.3839125000000001</v>
      </c>
      <c r="AA21" s="55">
        <v>2.5517166666666666</v>
      </c>
      <c r="AB21" s="79"/>
      <c r="AC21" s="68">
        <v>13.6895751762234</v>
      </c>
      <c r="AD21" s="41">
        <v>0.13677300000000001</v>
      </c>
      <c r="AE21" s="55">
        <v>8.7498000000000006E-2</v>
      </c>
      <c r="AF21" s="55">
        <f>3*E21/100/(4*PI()*AE21)</f>
        <v>0.37351086164096181</v>
      </c>
      <c r="AG21" s="55">
        <v>53.913733999999998</v>
      </c>
      <c r="AH21" s="55">
        <v>27.232519</v>
      </c>
      <c r="AI21" s="55">
        <v>3.355934</v>
      </c>
      <c r="AJ21" s="55">
        <v>2.0885099999999999</v>
      </c>
      <c r="AK21" s="55">
        <v>60.484186999999999</v>
      </c>
      <c r="AL21" s="55">
        <v>27.193155999999998</v>
      </c>
      <c r="AM21" s="55">
        <v>4.1284640000000001</v>
      </c>
      <c r="AN21" s="55">
        <v>2.3154690000000002</v>
      </c>
      <c r="AO21" s="115">
        <f>(AI21-K21)/K21*100</f>
        <v>-0.56491851851851937</v>
      </c>
      <c r="AP21" s="115">
        <f>(AJ21-L21)/L21*100</f>
        <v>0.65108433734938254</v>
      </c>
      <c r="AQ21" s="115">
        <f>(AM21-O21)/O21*100</f>
        <v>-6.5852698269034979</v>
      </c>
      <c r="AR21" s="115">
        <f t="shared" si="0"/>
        <v>3.8326905829596516</v>
      </c>
      <c r="AU21" s="68">
        <v>13.6895751762234</v>
      </c>
      <c r="AV21" s="68"/>
      <c r="AW21" s="68"/>
      <c r="AX21" s="10"/>
      <c r="BN21" s="55"/>
    </row>
    <row r="22" spans="1:66" s="64" customFormat="1" x14ac:dyDescent="0.2">
      <c r="A22" s="56">
        <v>129524</v>
      </c>
      <c r="B22" s="57">
        <v>129524</v>
      </c>
      <c r="C22" s="56" t="s">
        <v>20</v>
      </c>
      <c r="D22" s="58" t="s">
        <v>11</v>
      </c>
      <c r="E22" s="59">
        <v>14.749640026662419</v>
      </c>
      <c r="F22" s="60">
        <v>29.115500000000001</v>
      </c>
      <c r="G22" s="77">
        <v>2.3310498051684352</v>
      </c>
      <c r="H22" s="61">
        <v>2.7476699186512694</v>
      </c>
      <c r="I22" s="61">
        <v>2.3202952226425415</v>
      </c>
      <c r="J22" s="59">
        <v>2.312194104936879</v>
      </c>
      <c r="K22" s="62">
        <v>3.452</v>
      </c>
      <c r="L22" s="62">
        <v>1.9159999999999999</v>
      </c>
      <c r="M22" s="61">
        <v>4.1562600000000005</v>
      </c>
      <c r="N22" s="61">
        <v>2.2358099999999999</v>
      </c>
      <c r="O22" s="63">
        <v>3.8719999999999999</v>
      </c>
      <c r="P22" s="63">
        <v>1.982</v>
      </c>
      <c r="Q22" s="59"/>
      <c r="R22" s="44">
        <v>0.131826</v>
      </c>
      <c r="S22" s="45">
        <v>0.1</v>
      </c>
      <c r="V22" s="61">
        <v>1.9375625000000001</v>
      </c>
      <c r="W22" s="61">
        <v>2.2731444762936803</v>
      </c>
      <c r="X22" s="61">
        <v>2.6184124999999998</v>
      </c>
      <c r="Y22" s="61">
        <v>2.5919875000000001</v>
      </c>
      <c r="Z22" s="61">
        <v>2.5233375000000002</v>
      </c>
      <c r="AA22" s="61">
        <v>2.7058999999999997</v>
      </c>
      <c r="AB22" s="78"/>
      <c r="AC22" s="59">
        <v>14.749640026662419</v>
      </c>
      <c r="AD22" s="44">
        <v>0.131826</v>
      </c>
      <c r="AE22" s="61">
        <v>8.4834000000000007E-2</v>
      </c>
      <c r="AF22" s="61">
        <f>3*E22/100/(4*PI()*AE22)</f>
        <v>0.41507145467667422</v>
      </c>
      <c r="AG22" s="61">
        <v>56.60942</v>
      </c>
      <c r="AH22" s="61">
        <v>28.594145000000001</v>
      </c>
      <c r="AI22" s="61">
        <v>3.198706</v>
      </c>
      <c r="AJ22" s="61">
        <v>2.005976</v>
      </c>
      <c r="AK22" s="61">
        <v>60.484186999999999</v>
      </c>
      <c r="AL22" s="61">
        <v>27.193155999999998</v>
      </c>
      <c r="AM22" s="61">
        <v>3.9877760000000002</v>
      </c>
      <c r="AN22" s="61">
        <v>2.2317040000000001</v>
      </c>
      <c r="AO22" s="116">
        <f>(AI22-K22)/K22*100</f>
        <v>-7.3376013904982589</v>
      </c>
      <c r="AP22" s="116">
        <f>(AJ22-L22)/L22*100</f>
        <v>4.6960334029227582</v>
      </c>
      <c r="AQ22" s="116">
        <f>(AM22-O22)/O22*100</f>
        <v>2.9900826446281075</v>
      </c>
      <c r="AR22" s="116">
        <f t="shared" si="0"/>
        <v>12.59858728557014</v>
      </c>
      <c r="AT22" s="117"/>
      <c r="AU22" s="59">
        <v>14.749640026662419</v>
      </c>
      <c r="AV22" s="55">
        <f>2.71*(1-AU22/100)+1.22*AU22/100</f>
        <v>2.4902303636027296</v>
      </c>
      <c r="AW22" s="55">
        <f>2.71*(1-AU22/100)+1.04*AU22/100</f>
        <v>2.4636810115547374</v>
      </c>
      <c r="AX22" s="10">
        <v>7.9000000000000001E-2</v>
      </c>
      <c r="AY22" s="10">
        <v>23.577891000000001</v>
      </c>
      <c r="AZ22" s="10">
        <v>7.9218820000000001</v>
      </c>
      <c r="BA22" s="10">
        <v>7.8280050000000001</v>
      </c>
      <c r="BB22" s="10">
        <v>3.1981950000000001</v>
      </c>
      <c r="BC22" s="10">
        <v>1.8427990000000001</v>
      </c>
      <c r="BD22" s="10">
        <v>44.649602999999999</v>
      </c>
      <c r="BE22" s="10">
        <v>22.719238000000001</v>
      </c>
      <c r="BF22" s="10">
        <v>10.965182</v>
      </c>
      <c r="BG22" s="55">
        <f>SQRT(BD22/AW22)</f>
        <v>4.2571265721107547</v>
      </c>
      <c r="BH22" s="55">
        <f>SQRT(BF22/AW22)</f>
        <v>2.1096756201688396</v>
      </c>
      <c r="BI22" s="116">
        <f>(BB22-K22)/K22*100</f>
        <v>-7.352404403244492</v>
      </c>
      <c r="BJ22" s="116">
        <f>(BC22-L22)/L22*100</f>
        <v>-3.8205114822546897</v>
      </c>
      <c r="BK22" s="116">
        <f>(BG22-O22)/O22*100</f>
        <v>9.9464507260009007</v>
      </c>
      <c r="BL22" s="116">
        <f>(BH22-P22)/P22*100</f>
        <v>6.4417568198203625</v>
      </c>
      <c r="BN22" s="61"/>
    </row>
    <row r="23" spans="1:66" x14ac:dyDescent="0.2">
      <c r="A23" s="65">
        <v>129552</v>
      </c>
      <c r="B23" s="95">
        <v>129552</v>
      </c>
      <c r="C23" s="65" t="s">
        <v>20</v>
      </c>
      <c r="D23" s="67" t="s">
        <v>2</v>
      </c>
      <c r="E23" s="68">
        <v>14.47440980724326</v>
      </c>
      <c r="F23" s="97">
        <v>41.5428</v>
      </c>
      <c r="G23" s="54">
        <v>2.3051279455648781</v>
      </c>
      <c r="H23" s="55">
        <v>2.6979876605141615</v>
      </c>
      <c r="I23" s="55">
        <v>2.3176740588800877</v>
      </c>
      <c r="J23" s="68">
        <v>2.3103288700721025</v>
      </c>
      <c r="K23" s="70">
        <v>3.3159999999999998</v>
      </c>
      <c r="L23" s="70">
        <v>2.0766666666666667</v>
      </c>
      <c r="M23" s="55">
        <v>4.2045950000000003</v>
      </c>
      <c r="N23" s="55">
        <v>2.37317</v>
      </c>
      <c r="O23" s="71">
        <v>3.9165000000000001</v>
      </c>
      <c r="P23" s="71">
        <v>2.0329999999999999</v>
      </c>
      <c r="Q23" s="68"/>
      <c r="R23" s="41">
        <v>0.14996799999999999</v>
      </c>
      <c r="S23" s="42">
        <v>9.4044485172635237E-2</v>
      </c>
      <c r="V23" s="55">
        <v>1.869</v>
      </c>
      <c r="W23" s="55">
        <v>2.2544596734705014</v>
      </c>
      <c r="X23" s="55">
        <v>2.5841875000000001</v>
      </c>
      <c r="Y23" s="55">
        <v>2.5781124999999996</v>
      </c>
      <c r="Z23" s="55">
        <v>2.5406249999999999</v>
      </c>
      <c r="AA23" s="55">
        <v>2.7018083333333336</v>
      </c>
      <c r="AB23" s="79"/>
      <c r="AC23" s="68">
        <v>14.47440980724326</v>
      </c>
      <c r="AD23" s="41">
        <v>0.14996799999999999</v>
      </c>
      <c r="AE23" s="55">
        <v>7.8704999999999997E-2</v>
      </c>
      <c r="AF23" s="55">
        <f>3*E23/100/(4*PI()*AE23)</f>
        <v>0.43904590607215033</v>
      </c>
      <c r="AG23" s="55">
        <v>56.60942</v>
      </c>
      <c r="AH23" s="55">
        <v>28.594145000000001</v>
      </c>
      <c r="AI23" s="55">
        <v>3.099993</v>
      </c>
      <c r="AJ23" s="55">
        <v>1.952108</v>
      </c>
      <c r="AK23" s="55">
        <v>60.484186999999999</v>
      </c>
      <c r="AL23" s="55">
        <v>27.193155999999998</v>
      </c>
      <c r="AM23" s="55">
        <v>3.9549460000000001</v>
      </c>
      <c r="AN23" s="55">
        <v>2.2074820000000002</v>
      </c>
      <c r="AO23" s="115">
        <f>(AI23-K23)/K23*100</f>
        <v>-6.5140832328106111</v>
      </c>
      <c r="AP23" s="115">
        <f>(AJ23-L23)/L23*100</f>
        <v>-5.9980096308186219</v>
      </c>
      <c r="AQ23" s="115">
        <f>(AM23-O23)/O23*100</f>
        <v>0.98164177199029701</v>
      </c>
      <c r="AR23" s="115">
        <f t="shared" si="0"/>
        <v>8.5824889326119163</v>
      </c>
      <c r="AT23" s="118"/>
      <c r="AU23" s="68">
        <v>14.47440980724326</v>
      </c>
      <c r="AV23" s="68"/>
      <c r="AW23" s="68"/>
      <c r="AX23" s="10"/>
      <c r="BN23" s="55"/>
    </row>
    <row r="24" spans="1:66" x14ac:dyDescent="0.2">
      <c r="A24" s="65">
        <v>129563</v>
      </c>
      <c r="B24" s="95">
        <v>129563</v>
      </c>
      <c r="C24" s="65" t="s">
        <v>20</v>
      </c>
      <c r="D24" s="67" t="s">
        <v>5</v>
      </c>
      <c r="E24" s="68">
        <v>15.88516934069688</v>
      </c>
      <c r="F24" s="97">
        <v>293.40899999999999</v>
      </c>
      <c r="G24" s="54">
        <v>2.2741400936257765</v>
      </c>
      <c r="H24" s="55">
        <v>2.7019581586900983</v>
      </c>
      <c r="I24" s="55">
        <v>2.2798378783876108</v>
      </c>
      <c r="J24" s="68">
        <v>2.2741686849652232</v>
      </c>
      <c r="K24" s="70">
        <v>3.2519999999999998</v>
      </c>
      <c r="L24" s="70">
        <v>1.9843333333333333</v>
      </c>
      <c r="M24" s="55">
        <v>4.0336400000000001</v>
      </c>
      <c r="N24" s="55">
        <v>2.3188599999999999</v>
      </c>
      <c r="O24" s="71">
        <v>3.7989999999999999</v>
      </c>
      <c r="P24" s="71">
        <v>2.02</v>
      </c>
      <c r="Q24" s="68"/>
      <c r="R24" s="41">
        <v>0.13427600000000001</v>
      </c>
      <c r="S24" s="42">
        <v>9.697653591082496E-2</v>
      </c>
      <c r="V24" s="55">
        <v>1.8122</v>
      </c>
      <c r="W24" s="55">
        <v>2.1663250000000001</v>
      </c>
      <c r="X24" s="55">
        <v>2.6128125</v>
      </c>
      <c r="Y24" s="55">
        <v>2.5403875000000005</v>
      </c>
      <c r="Z24" s="55">
        <v>2.48075</v>
      </c>
      <c r="AA24" s="55">
        <v>2.6139833333333335</v>
      </c>
      <c r="AB24" s="79"/>
      <c r="AC24" s="68">
        <v>15.88516934069688</v>
      </c>
      <c r="AD24" s="41">
        <v>0.13427600000000001</v>
      </c>
      <c r="AE24" s="55">
        <v>8.7498000000000006E-2</v>
      </c>
      <c r="AF24" s="55">
        <f>3*E24/100/(4*PI()*AE24)</f>
        <v>0.43341617335660226</v>
      </c>
      <c r="AG24" s="55">
        <v>56.60942</v>
      </c>
      <c r="AH24" s="55">
        <v>28.594145000000001</v>
      </c>
      <c r="AI24" s="55">
        <v>3.059717</v>
      </c>
      <c r="AJ24" s="55">
        <v>1.924928</v>
      </c>
      <c r="AK24" s="55">
        <v>60.484186999999999</v>
      </c>
      <c r="AL24" s="55">
        <v>27.193155999999998</v>
      </c>
      <c r="AM24" s="55">
        <v>3.893132</v>
      </c>
      <c r="AN24" s="55">
        <v>2.1769660000000002</v>
      </c>
      <c r="AO24" s="115">
        <f>(AI24-K24)/K24*100</f>
        <v>-5.9127613776137693</v>
      </c>
      <c r="AP24" s="115">
        <f>(AJ24-L24)/L24*100</f>
        <v>-2.9937174533848467</v>
      </c>
      <c r="AQ24" s="115">
        <f>(AM24-O24)/O24*100</f>
        <v>2.4778099499868413</v>
      </c>
      <c r="AR24" s="115">
        <f t="shared" si="0"/>
        <v>7.7705940594059486</v>
      </c>
      <c r="AU24" s="68">
        <v>15.88516934069688</v>
      </c>
      <c r="AV24" s="68"/>
      <c r="AW24" s="68"/>
      <c r="AX24" s="10"/>
      <c r="BB24" s="10"/>
      <c r="BC24" s="10"/>
      <c r="BG24" s="10"/>
      <c r="BH24" s="10"/>
      <c r="BN24" s="55"/>
    </row>
    <row r="25" spans="1:66" x14ac:dyDescent="0.2">
      <c r="A25" s="65">
        <v>129688</v>
      </c>
      <c r="B25" s="95">
        <v>129688</v>
      </c>
      <c r="C25" s="65" t="s">
        <v>20</v>
      </c>
      <c r="D25" s="67" t="s">
        <v>2</v>
      </c>
      <c r="E25" s="68">
        <v>8.6577306499261404</v>
      </c>
      <c r="F25" s="97">
        <v>16.363</v>
      </c>
      <c r="G25" s="54">
        <v>2.4725957530179024</v>
      </c>
      <c r="H25" s="55">
        <v>2.7079853115922345</v>
      </c>
      <c r="I25" s="55">
        <v>2.4725493251477104</v>
      </c>
      <c r="J25" s="68">
        <v>2.2068970806338539</v>
      </c>
      <c r="K25" s="70">
        <v>4.6033333333333326</v>
      </c>
      <c r="L25" s="70">
        <v>2.6909999999999998</v>
      </c>
      <c r="M25" s="55">
        <v>5.1836599999999997</v>
      </c>
      <c r="N25" s="55">
        <v>2.9098899999999999</v>
      </c>
      <c r="O25" s="71">
        <v>4.8745000000000003</v>
      </c>
      <c r="P25" s="71">
        <v>2.7795000000000001</v>
      </c>
      <c r="Q25" s="68"/>
      <c r="R25" s="41">
        <v>9.2896999999999993E-2</v>
      </c>
      <c r="S25" s="42">
        <v>8.066156921766135E-2</v>
      </c>
      <c r="V25" s="55">
        <v>2.2072874999999996</v>
      </c>
      <c r="W25" s="55">
        <v>2.3652884156567122</v>
      </c>
      <c r="X25" s="55">
        <v>2.6574375000000003</v>
      </c>
      <c r="Y25" s="55">
        <v>2.595825</v>
      </c>
      <c r="Z25" s="55">
        <v>2.5526499999999999</v>
      </c>
      <c r="AA25" s="55">
        <v>2.6551499999999999</v>
      </c>
      <c r="AB25" s="79"/>
      <c r="AC25" s="68">
        <v>8.6577306499261404</v>
      </c>
      <c r="AD25" s="41">
        <v>9.2896999999999993E-2</v>
      </c>
      <c r="AE25" s="55">
        <v>0.108143</v>
      </c>
      <c r="AF25" s="55">
        <f>3*E25/100/(4*PI()*AE25)</f>
        <v>0.19112480172927784</v>
      </c>
      <c r="AG25" s="55">
        <v>56.60942</v>
      </c>
      <c r="AH25" s="55">
        <v>28.594145000000001</v>
      </c>
      <c r="AI25" s="55">
        <v>4.5174079999999996</v>
      </c>
      <c r="AJ25" s="55">
        <v>2.6889989999999999</v>
      </c>
      <c r="AK25" s="55">
        <v>60.484186999999999</v>
      </c>
      <c r="AL25" s="55">
        <v>27.193155999999998</v>
      </c>
      <c r="AM25" s="55">
        <v>4.8456469999999996</v>
      </c>
      <c r="AN25" s="55">
        <v>2.7015319999999998</v>
      </c>
      <c r="AO25" s="115">
        <f>(AI25-K25)/K25*100</f>
        <v>-1.8665894279507527</v>
      </c>
      <c r="AP25" s="115">
        <f>(AJ25-L25)/L25*100</f>
        <v>-7.4358974358971375E-2</v>
      </c>
      <c r="AQ25" s="115">
        <f>(AM25-O25)/O25*100</f>
        <v>-0.59191711970459904</v>
      </c>
      <c r="AR25" s="115">
        <f t="shared" si="0"/>
        <v>-2.8051088325238447</v>
      </c>
      <c r="AU25" s="68">
        <v>8.6577306499261404</v>
      </c>
      <c r="AV25" s="68"/>
      <c r="AW25" s="68"/>
      <c r="AX25" s="10"/>
      <c r="BN25" s="55"/>
    </row>
    <row r="26" spans="1:66" x14ac:dyDescent="0.2">
      <c r="A26" s="65">
        <v>129693</v>
      </c>
      <c r="B26" s="95">
        <v>129693</v>
      </c>
      <c r="C26" s="65" t="s">
        <v>20</v>
      </c>
      <c r="D26" s="67" t="s">
        <v>2</v>
      </c>
      <c r="E26" s="68">
        <v>10.653592162417359</v>
      </c>
      <c r="F26" s="97">
        <v>308.14100000000002</v>
      </c>
      <c r="G26" s="54">
        <v>2.4082747692438486</v>
      </c>
      <c r="H26" s="55">
        <v>2.6992488799523122</v>
      </c>
      <c r="I26" s="55">
        <v>2.4244430528800756</v>
      </c>
      <c r="J26" s="68">
        <v>2.4152912588463997</v>
      </c>
      <c r="K26" s="70">
        <v>3.7629999999999999</v>
      </c>
      <c r="L26" s="70">
        <v>2.2186666666666666</v>
      </c>
      <c r="M26" s="55">
        <v>4.7503700000000002</v>
      </c>
      <c r="N26" s="55">
        <v>2.6443599999999998</v>
      </c>
      <c r="O26" s="71">
        <v>4.7595000000000001</v>
      </c>
      <c r="P26" s="71">
        <v>2.4700000000000002</v>
      </c>
      <c r="Q26" s="68"/>
      <c r="R26" s="41">
        <v>8.7901999999999994E-2</v>
      </c>
      <c r="S26" s="42">
        <v>7.5857757502918441E-2</v>
      </c>
      <c r="V26" s="55">
        <v>2.0756749999999999</v>
      </c>
      <c r="W26" s="55">
        <v>2.2485923804021635</v>
      </c>
      <c r="X26" s="55">
        <v>2.5984249999999998</v>
      </c>
      <c r="Y26" s="55">
        <v>2.4997999999999996</v>
      </c>
      <c r="Z26" s="55">
        <v>2.4773624999999999</v>
      </c>
      <c r="AA26" s="55">
        <v>2.6043249999999998</v>
      </c>
      <c r="AB26" s="79"/>
      <c r="AC26" s="68">
        <v>10.653592162417359</v>
      </c>
      <c r="AD26" s="41">
        <v>8.7901999999999994E-2</v>
      </c>
      <c r="AE26" s="55">
        <v>8.7498000000000006E-2</v>
      </c>
      <c r="AF26" s="55">
        <f>3*E26/100/(4*PI()*AE26)</f>
        <v>0.29067610476818839</v>
      </c>
      <c r="AG26" s="55">
        <v>51.218046999999999</v>
      </c>
      <c r="AH26" s="55">
        <v>25.870892999999999</v>
      </c>
      <c r="AI26" s="55">
        <v>3.7539989999999999</v>
      </c>
      <c r="AJ26" s="55">
        <v>2.2960099999999999</v>
      </c>
      <c r="AK26" s="55">
        <v>63.667566000000001</v>
      </c>
      <c r="AL26" s="55">
        <v>28.624375000000001</v>
      </c>
      <c r="AM26" s="55">
        <v>4.5693789999999996</v>
      </c>
      <c r="AN26" s="55">
        <v>2.567529</v>
      </c>
      <c r="AO26" s="115">
        <f>(AI26-K26)/K26*100</f>
        <v>-0.23919744884400843</v>
      </c>
      <c r="AP26" s="115">
        <f>(AJ26-L26)/L26*100</f>
        <v>3.4860276442307687</v>
      </c>
      <c r="AQ26" s="115">
        <f>(AM26-O26)/O26*100</f>
        <v>-3.9945582519172267</v>
      </c>
      <c r="AR26" s="115">
        <f t="shared" si="0"/>
        <v>3.9485425101214471</v>
      </c>
      <c r="AU26" s="68">
        <v>10.653592162417359</v>
      </c>
      <c r="AV26" s="68"/>
      <c r="AW26" s="68"/>
      <c r="AX26" s="10"/>
      <c r="BN26" s="55"/>
    </row>
    <row r="27" spans="1:66" x14ac:dyDescent="0.2">
      <c r="A27" s="65">
        <v>129744</v>
      </c>
      <c r="B27" s="66">
        <v>129744</v>
      </c>
      <c r="C27" s="65" t="s">
        <v>20</v>
      </c>
      <c r="D27" s="67" t="s">
        <v>12</v>
      </c>
      <c r="E27" s="68">
        <v>3.7313000000000001</v>
      </c>
      <c r="F27" s="107">
        <v>0.43009399999999998</v>
      </c>
      <c r="G27" s="52">
        <v>2.6085942263885515</v>
      </c>
      <c r="H27" s="55">
        <v>2.7097006850735181</v>
      </c>
      <c r="I27" s="55">
        <v>2.5378456753926697</v>
      </c>
      <c r="J27" s="68">
        <v>2.6006074476908383</v>
      </c>
      <c r="K27" s="70">
        <v>4.8170000000000002</v>
      </c>
      <c r="L27" s="70">
        <v>2.8220000000000001</v>
      </c>
      <c r="M27" s="55">
        <v>5.68682</v>
      </c>
      <c r="N27" s="55">
        <v>3.2385150000000005</v>
      </c>
      <c r="O27" s="71">
        <v>5.36</v>
      </c>
      <c r="P27" s="71">
        <v>2.8929999999999998</v>
      </c>
      <c r="Q27" s="68"/>
      <c r="R27" s="41">
        <v>0.10764700000000001</v>
      </c>
      <c r="S27" s="42">
        <v>5.5804171747699693E-2</v>
      </c>
      <c r="V27" s="55">
        <v>2.5983749999999999</v>
      </c>
      <c r="W27" s="55">
        <v>2.7151500684998755</v>
      </c>
      <c r="X27" s="55"/>
      <c r="Y27" s="55">
        <v>2.8108750000000002</v>
      </c>
      <c r="Z27" s="55">
        <v>2.7981124999999998</v>
      </c>
      <c r="AA27" s="55">
        <v>2.8793083333333334</v>
      </c>
      <c r="AB27" s="79"/>
      <c r="AC27" s="68">
        <v>3.7313000000000001</v>
      </c>
      <c r="AD27" s="41">
        <v>0.10764700000000001</v>
      </c>
      <c r="AE27" s="55">
        <v>8.7498000000000006E-2</v>
      </c>
      <c r="AF27" s="55">
        <f>3*E27/100/(4*PI()*AE27)</f>
        <v>0.1018060137075343</v>
      </c>
      <c r="AG27" s="55">
        <v>51.218046999999999</v>
      </c>
      <c r="AH27" s="55">
        <v>25.870892999999999</v>
      </c>
      <c r="AI27" s="55">
        <v>4.894336</v>
      </c>
      <c r="AJ27" s="55">
        <v>2.8278120000000002</v>
      </c>
      <c r="AK27" s="55">
        <v>60.484186999999999</v>
      </c>
      <c r="AL27" s="55">
        <v>27.193155999999998</v>
      </c>
      <c r="AM27" s="55">
        <v>5.3703830000000004</v>
      </c>
      <c r="AN27" s="55">
        <v>2.9374639999999999</v>
      </c>
      <c r="AO27" s="115">
        <f>(AI27-K27)/K27*100</f>
        <v>1.6054805895785724</v>
      </c>
      <c r="AP27" s="115">
        <f>(AJ27-L27)/L27*100</f>
        <v>0.20595322466336463</v>
      </c>
      <c r="AQ27" s="115">
        <f>(AM27-O27)/O27*100</f>
        <v>0.19371268656716473</v>
      </c>
      <c r="AR27" s="115">
        <f t="shared" si="0"/>
        <v>1.5369512616660927</v>
      </c>
      <c r="AU27" s="68">
        <v>3.7313000000000001</v>
      </c>
      <c r="AV27" s="68"/>
      <c r="AW27" s="68"/>
      <c r="AX27" s="10"/>
      <c r="BN27" s="55"/>
    </row>
    <row r="28" spans="1:66" x14ac:dyDescent="0.2">
      <c r="A28" s="65">
        <v>129750</v>
      </c>
      <c r="B28" s="66">
        <v>129750</v>
      </c>
      <c r="C28" s="65" t="s">
        <v>20</v>
      </c>
      <c r="D28" s="67" t="s">
        <v>13</v>
      </c>
      <c r="E28" s="68">
        <v>2.16235</v>
      </c>
      <c r="F28" s="69">
        <v>2.1934100000000002E-2</v>
      </c>
      <c r="G28" s="52">
        <v>2.6545782308057677</v>
      </c>
      <c r="H28" s="76">
        <v>2.7132473792842258</v>
      </c>
      <c r="I28" s="55">
        <v>2.6385836875266477</v>
      </c>
      <c r="J28" s="68">
        <v>2.6407573914261522</v>
      </c>
      <c r="K28" s="70">
        <v>4.984</v>
      </c>
      <c r="L28" s="70">
        <v>2.8759999999999999</v>
      </c>
      <c r="M28" s="55">
        <v>5.9191499999999992</v>
      </c>
      <c r="N28" s="55">
        <v>3.1959550000000001</v>
      </c>
      <c r="O28" s="71">
        <v>5.6740000000000004</v>
      </c>
      <c r="P28" s="71">
        <v>2.9914999999999998</v>
      </c>
      <c r="Q28" s="68"/>
      <c r="R28" s="41">
        <v>9.1201000000000004E-2</v>
      </c>
      <c r="S28" s="42">
        <v>0.14454397707459279</v>
      </c>
      <c r="V28" s="55">
        <v>2.7035125</v>
      </c>
      <c r="W28" s="55">
        <v>2.8173837447981915</v>
      </c>
      <c r="X28" s="55"/>
      <c r="Y28" s="55">
        <v>2.8711250000000001</v>
      </c>
      <c r="Z28" s="55">
        <v>2.8489374999999999</v>
      </c>
      <c r="AA28" s="55">
        <v>2.96265</v>
      </c>
      <c r="AB28" s="79"/>
      <c r="AC28" s="68">
        <v>2.16235</v>
      </c>
      <c r="AD28" s="41">
        <v>9.1201000000000004E-2</v>
      </c>
      <c r="AE28" s="55">
        <v>9.1201000000000004E-2</v>
      </c>
      <c r="AF28" s="55">
        <f>3*E28/100/(4*PI()*AE28)</f>
        <v>5.6602782512487786E-2</v>
      </c>
      <c r="AG28" s="55">
        <v>51.218046999999999</v>
      </c>
      <c r="AH28" s="55">
        <v>25.870892999999999</v>
      </c>
      <c r="AI28" s="55">
        <v>5.2000260000000003</v>
      </c>
      <c r="AJ28" s="55">
        <v>2.945166</v>
      </c>
      <c r="AK28" s="55">
        <v>60.484186999999999</v>
      </c>
      <c r="AL28" s="55">
        <v>27.193155999999998</v>
      </c>
      <c r="AM28" s="55">
        <v>5.6198249999999996</v>
      </c>
      <c r="AN28" s="55">
        <v>3.038748</v>
      </c>
      <c r="AO28" s="115">
        <f>(AI28-K28)/K28*100</f>
        <v>4.3343900481540985</v>
      </c>
      <c r="AP28" s="115">
        <f>(AJ28-L28)/L28*100</f>
        <v>2.4049374130737156</v>
      </c>
      <c r="AQ28" s="115">
        <f>(AM28-O28)/O28*100</f>
        <v>-0.954793796263672</v>
      </c>
      <c r="AR28" s="115">
        <f t="shared" si="0"/>
        <v>1.5794083235834926</v>
      </c>
      <c r="AU28" s="68">
        <v>2.16235</v>
      </c>
      <c r="AV28" s="68"/>
      <c r="AW28" s="68"/>
      <c r="AX28" s="10"/>
      <c r="BN28" s="55"/>
    </row>
    <row r="29" spans="1:66" x14ac:dyDescent="0.2">
      <c r="A29" s="65">
        <v>129817</v>
      </c>
      <c r="B29" s="66">
        <v>129817</v>
      </c>
      <c r="C29" s="65" t="s">
        <v>20</v>
      </c>
      <c r="D29" s="67" t="s">
        <v>14</v>
      </c>
      <c r="E29" s="68">
        <v>1.47115</v>
      </c>
      <c r="F29" s="69">
        <v>1.6946599999999999E-2</v>
      </c>
      <c r="G29" s="52">
        <v>2.6718993992183453</v>
      </c>
      <c r="H29" s="76">
        <v>2.7117944537092509</v>
      </c>
      <c r="I29" s="55">
        <v>2.6620241234017388</v>
      </c>
      <c r="J29" s="68">
        <v>2.6632639479167133</v>
      </c>
      <c r="K29" s="70">
        <v>4.8810000000000002</v>
      </c>
      <c r="L29" s="70">
        <v>2.794</v>
      </c>
      <c r="M29" s="55">
        <v>5.9585400000000002</v>
      </c>
      <c r="N29" s="55">
        <v>3.2699949999999998</v>
      </c>
      <c r="O29" s="71">
        <v>5.5679999999999996</v>
      </c>
      <c r="P29" s="71">
        <v>2.9540000000000002</v>
      </c>
      <c r="Q29" s="68"/>
      <c r="R29" s="41">
        <v>2.2491000000000001E-2</v>
      </c>
      <c r="S29" s="42">
        <v>3.0199517204020161E-2</v>
      </c>
      <c r="V29" s="55">
        <v>2.6594250000000001</v>
      </c>
      <c r="W29" s="55">
        <v>2.8368898616877924</v>
      </c>
      <c r="X29" s="55"/>
      <c r="Y29" s="55">
        <v>2.9071875</v>
      </c>
      <c r="Z29" s="55">
        <v>2.9149374999999997</v>
      </c>
      <c r="AA29" s="55">
        <v>3.0249333333333333</v>
      </c>
      <c r="AB29" s="79"/>
      <c r="AC29" s="68">
        <v>1.47115</v>
      </c>
      <c r="AD29" s="41">
        <v>2.2491000000000001E-2</v>
      </c>
      <c r="AE29" s="55">
        <v>3.0339000000000001E-2</v>
      </c>
      <c r="AF29" s="55">
        <f>3*E29/100/(4*PI()*AE29)</f>
        <v>0.11576228346170367</v>
      </c>
      <c r="AG29" s="55">
        <v>51.218046999999999</v>
      </c>
      <c r="AH29" s="55">
        <v>25.870892999999999</v>
      </c>
      <c r="AI29" s="55">
        <v>4.8438780000000001</v>
      </c>
      <c r="AJ29" s="55">
        <v>2.8239890000000001</v>
      </c>
      <c r="AK29" s="55">
        <v>60.484186999999999</v>
      </c>
      <c r="AL29" s="55">
        <v>27.193155999999998</v>
      </c>
      <c r="AM29" s="55">
        <v>5.5003599999999997</v>
      </c>
      <c r="AN29" s="55">
        <v>2.960979</v>
      </c>
      <c r="AO29" s="115">
        <f>(AI29-K29)/K29*100</f>
        <v>-0.76054087277197491</v>
      </c>
      <c r="AP29" s="115">
        <f>(AJ29-L29)/L29*100</f>
        <v>1.0733357193987132</v>
      </c>
      <c r="AQ29" s="115">
        <f>(AM29-O29)/O29*100</f>
        <v>-1.2147988505747114</v>
      </c>
      <c r="AR29" s="115">
        <f t="shared" si="0"/>
        <v>0.23625592417061089</v>
      </c>
      <c r="AU29" s="68">
        <v>1.47115</v>
      </c>
      <c r="AV29" s="68"/>
      <c r="AW29" s="68"/>
      <c r="AX29" s="10"/>
      <c r="BN29" s="55"/>
    </row>
    <row r="30" spans="1:66" x14ac:dyDescent="0.2">
      <c r="A30" s="65">
        <v>129822</v>
      </c>
      <c r="B30" s="95">
        <v>129822</v>
      </c>
      <c r="C30" s="65" t="s">
        <v>20</v>
      </c>
      <c r="D30" s="67" t="s">
        <v>15</v>
      </c>
      <c r="E30" s="68">
        <v>6.9347153858065615</v>
      </c>
      <c r="F30" s="97">
        <v>2.1487099999999999</v>
      </c>
      <c r="G30" s="54">
        <v>2.5261483023457227</v>
      </c>
      <c r="H30" s="76">
        <v>2.720446766562687</v>
      </c>
      <c r="I30" s="55">
        <v>2.5252004468631091</v>
      </c>
      <c r="J30" s="68">
        <v>2.5163156742107917</v>
      </c>
      <c r="K30" s="70">
        <v>4.8976666666666668</v>
      </c>
      <c r="L30" s="70">
        <v>2.7573333333333334</v>
      </c>
      <c r="M30" s="55">
        <v>5.3741199999999996</v>
      </c>
      <c r="N30" s="55">
        <v>3.0919099999999999</v>
      </c>
      <c r="O30" s="71">
        <v>5.2115</v>
      </c>
      <c r="P30" s="71">
        <v>2.7795000000000001</v>
      </c>
      <c r="Q30" s="68"/>
      <c r="R30" s="41">
        <v>0.131826</v>
      </c>
      <c r="S30" s="42">
        <v>0.1</v>
      </c>
      <c r="V30" s="55">
        <v>2.4153000000000002</v>
      </c>
      <c r="W30" s="55">
        <v>2.605161460353123</v>
      </c>
      <c r="X30" s="55">
        <v>2.8582125</v>
      </c>
      <c r="Y30" s="55">
        <v>2.7814749999999999</v>
      </c>
      <c r="Z30" s="55">
        <v>2.8097000000000003</v>
      </c>
      <c r="AA30" s="55">
        <v>2.8722416666666666</v>
      </c>
      <c r="AB30" s="79"/>
      <c r="AC30" s="68">
        <v>6.9347153858065615</v>
      </c>
      <c r="AD30" s="41">
        <v>0.131826</v>
      </c>
      <c r="AE30" s="55">
        <v>0.125893</v>
      </c>
      <c r="AF30" s="55">
        <f>3*E30/100/(4*PI()*AE30)</f>
        <v>0.13150384444566429</v>
      </c>
      <c r="AG30" s="55">
        <v>53.913733999999998</v>
      </c>
      <c r="AH30" s="55">
        <v>27.232519</v>
      </c>
      <c r="AI30" s="55">
        <v>4.7822649999999998</v>
      </c>
      <c r="AJ30" s="55">
        <v>2.7888639999999998</v>
      </c>
      <c r="AK30" s="55">
        <v>60.484186999999999</v>
      </c>
      <c r="AL30" s="55">
        <v>27.193155999999998</v>
      </c>
      <c r="AM30" s="55">
        <v>5.1269809999999998</v>
      </c>
      <c r="AN30" s="55">
        <v>2.8331309999999998</v>
      </c>
      <c r="AO30" s="115">
        <f>(AI30-K30)/K30*100</f>
        <v>-2.3562580820799104</v>
      </c>
      <c r="AP30" s="115">
        <f>(AJ30-L30)/L30*100</f>
        <v>1.1435203094777457</v>
      </c>
      <c r="AQ30" s="115">
        <f>(AM30-O30)/O30*100</f>
        <v>-1.6217787585148273</v>
      </c>
      <c r="AR30" s="115">
        <f t="shared" si="0"/>
        <v>1.9295196977873634</v>
      </c>
      <c r="AU30" s="68">
        <v>6.9347153858065615</v>
      </c>
      <c r="AV30" s="68"/>
      <c r="AW30" s="68"/>
      <c r="AX30" s="10"/>
      <c r="BN30" s="55"/>
    </row>
    <row r="31" spans="1:66" x14ac:dyDescent="0.2">
      <c r="A31" s="65">
        <v>129845</v>
      </c>
      <c r="B31" s="95">
        <v>129845</v>
      </c>
      <c r="C31" s="65" t="s">
        <v>20</v>
      </c>
      <c r="D31" s="67" t="s">
        <v>2</v>
      </c>
      <c r="E31" s="68">
        <v>7.4599511228022148</v>
      </c>
      <c r="F31" s="97">
        <v>7.0772599999999999</v>
      </c>
      <c r="G31" s="54">
        <v>2.5040947615978224</v>
      </c>
      <c r="H31" s="55">
        <v>2.7078713474124778</v>
      </c>
      <c r="I31" s="55">
        <v>2.5033022738453132</v>
      </c>
      <c r="J31" s="68">
        <v>2.4946604237960086</v>
      </c>
      <c r="K31" s="70">
        <v>5.1993333333333327</v>
      </c>
      <c r="L31" s="70">
        <v>2.8556666666666666</v>
      </c>
      <c r="M31" s="55">
        <v>5.3705350000000003</v>
      </c>
      <c r="N31" s="55">
        <v>3.0073099999999999</v>
      </c>
      <c r="O31" s="71">
        <v>5.4695</v>
      </c>
      <c r="P31" s="71">
        <v>2.9115000000000002</v>
      </c>
      <c r="Q31" s="68"/>
      <c r="R31" s="41">
        <v>0.120226</v>
      </c>
      <c r="S31" s="42">
        <v>7.3564225445964138E-2</v>
      </c>
      <c r="V31" s="55">
        <v>2.3579249999999998</v>
      </c>
      <c r="W31" s="55">
        <v>2.5337567978288718</v>
      </c>
      <c r="X31" s="55">
        <v>2.789625</v>
      </c>
      <c r="Y31" s="55">
        <v>2.6959499999999998</v>
      </c>
      <c r="Z31" s="55">
        <v>2.6235875000000002</v>
      </c>
      <c r="AA31" s="55">
        <v>2.7484833333333332</v>
      </c>
      <c r="AB31" s="79"/>
      <c r="AC31" s="68">
        <v>7.4599511228022148</v>
      </c>
      <c r="AD31" s="41">
        <v>0.120226</v>
      </c>
      <c r="AE31" s="55">
        <v>0.19054599999999999</v>
      </c>
      <c r="AF31" s="55">
        <f>3*E31/100/(4*PI()*AE31)</f>
        <v>9.346468278666889E-2</v>
      </c>
      <c r="AG31" s="55">
        <v>56.60942</v>
      </c>
      <c r="AH31" s="55">
        <v>28.594145000000001</v>
      </c>
      <c r="AI31" s="55">
        <v>5.1204369999999999</v>
      </c>
      <c r="AJ31" s="55">
        <v>2.936321</v>
      </c>
      <c r="AK31" s="55">
        <v>63.667566000000001</v>
      </c>
      <c r="AL31" s="55">
        <v>28.624375000000001</v>
      </c>
      <c r="AM31" s="55">
        <v>5.4030389999999997</v>
      </c>
      <c r="AN31" s="55">
        <v>2.965681</v>
      </c>
      <c r="AO31" s="115">
        <f>(AI31-K31)/K31*100</f>
        <v>-1.5174317220156328</v>
      </c>
      <c r="AP31" s="115">
        <f>(AJ31-L31)/L31*100</f>
        <v>2.8243609198085697</v>
      </c>
      <c r="AQ31" s="115">
        <f>(AM31-O31)/O31*100</f>
        <v>-1.2151202120852058</v>
      </c>
      <c r="AR31" s="115">
        <f t="shared" si="0"/>
        <v>1.8609307916881268</v>
      </c>
      <c r="AU31" s="68">
        <v>7.4599511228022148</v>
      </c>
      <c r="AV31" s="68"/>
      <c r="AW31" s="68"/>
      <c r="AX31" s="10"/>
      <c r="BN31" s="55"/>
    </row>
    <row r="32" spans="1:66" x14ac:dyDescent="0.2">
      <c r="A32" s="65">
        <v>129897</v>
      </c>
      <c r="B32" s="95">
        <v>129897</v>
      </c>
      <c r="C32" s="65" t="s">
        <v>20</v>
      </c>
      <c r="D32" s="67" t="s">
        <v>16</v>
      </c>
      <c r="E32" s="68">
        <v>23.64854161234349</v>
      </c>
      <c r="F32" s="97">
        <v>1426.84</v>
      </c>
      <c r="G32" s="54">
        <v>2.0203714085027813</v>
      </c>
      <c r="H32" s="55">
        <v>2.6467930534368169</v>
      </c>
      <c r="I32" s="55">
        <v>2.0755332026450311</v>
      </c>
      <c r="J32" s="68">
        <v>2.0782928642202241</v>
      </c>
      <c r="K32" s="70">
        <v>2.2123333333333335</v>
      </c>
      <c r="L32" s="70">
        <v>1.5036666666666667</v>
      </c>
      <c r="M32" s="55">
        <v>3.1677049999999998</v>
      </c>
      <c r="N32" s="55">
        <v>1.8614949999999999</v>
      </c>
      <c r="O32" s="71">
        <v>3.2595000000000001</v>
      </c>
      <c r="P32" s="71">
        <v>1.7464999999999999</v>
      </c>
      <c r="Q32" s="68"/>
      <c r="R32" s="41">
        <v>9.6382999999999996E-2</v>
      </c>
      <c r="S32" s="42">
        <v>0.13593563908785269</v>
      </c>
      <c r="V32" s="55">
        <v>1.2605</v>
      </c>
      <c r="W32" s="55">
        <v>1.6629125</v>
      </c>
      <c r="X32" s="55">
        <v>2.2841125</v>
      </c>
      <c r="Y32" s="55">
        <v>2.2273874999999999</v>
      </c>
      <c r="Z32" s="55">
        <v>2.1783000000000001</v>
      </c>
      <c r="AA32" s="55">
        <v>2.2586500000000003</v>
      </c>
      <c r="AB32" s="79"/>
      <c r="AC32" s="68">
        <v>23.64854161234349</v>
      </c>
      <c r="AD32" s="41">
        <v>9.6382999999999996E-2</v>
      </c>
      <c r="AE32" s="55">
        <v>0.109648</v>
      </c>
      <c r="AF32" s="55">
        <f>3*E32/100/(4*PI()*AE32)</f>
        <v>0.51489069037084767</v>
      </c>
      <c r="AG32" s="55">
        <v>56.60942</v>
      </c>
      <c r="AH32" s="55">
        <v>28.594145000000001</v>
      </c>
      <c r="AI32" s="55">
        <v>2.1788249999999998</v>
      </c>
      <c r="AJ32" s="55">
        <v>1.389893</v>
      </c>
      <c r="AK32" s="55">
        <v>60.484186999999999</v>
      </c>
      <c r="AL32" s="55">
        <v>27.193155999999998</v>
      </c>
      <c r="AM32" s="55">
        <v>3.3421620000000001</v>
      </c>
      <c r="AN32" s="55">
        <v>1.842841</v>
      </c>
      <c r="AO32" s="115">
        <f>(AI32-K32)/K32*100</f>
        <v>-1.5146150369142848</v>
      </c>
      <c r="AP32" s="115">
        <f>(AJ32-L32)/L32*100</f>
        <v>-7.5664154289514522</v>
      </c>
      <c r="AQ32" s="115">
        <f>(AM32-O32)/O32*100</f>
        <v>2.536033133916245</v>
      </c>
      <c r="AR32" s="115">
        <f t="shared" si="0"/>
        <v>5.5162324649298604</v>
      </c>
      <c r="AU32" s="68">
        <v>23.64854161234349</v>
      </c>
      <c r="AV32" s="68"/>
      <c r="AW32" s="68"/>
      <c r="AX32" s="10"/>
      <c r="BN32" s="55"/>
    </row>
    <row r="33" spans="1:66" x14ac:dyDescent="0.2">
      <c r="A33" s="65">
        <v>129913</v>
      </c>
      <c r="B33" s="95">
        <v>129913</v>
      </c>
      <c r="C33" s="65" t="s">
        <v>20</v>
      </c>
      <c r="D33" s="67" t="s">
        <v>17</v>
      </c>
      <c r="E33" s="68">
        <v>10.171065443731631</v>
      </c>
      <c r="F33" s="97">
        <v>119.017</v>
      </c>
      <c r="G33" s="54">
        <v>2.4257944608094375</v>
      </c>
      <c r="H33" s="55">
        <v>2.7037579466153878</v>
      </c>
      <c r="I33" s="55">
        <v>2.433178094983516</v>
      </c>
      <c r="J33" s="68">
        <v>2.4250188595488495</v>
      </c>
      <c r="K33" s="70">
        <v>4.0723333333333338</v>
      </c>
      <c r="L33" s="70">
        <v>2.5213333333333336</v>
      </c>
      <c r="M33" s="55">
        <v>5.0990849999999996</v>
      </c>
      <c r="N33" s="55">
        <v>2.6990250000000002</v>
      </c>
      <c r="O33" s="71">
        <v>4.9965000000000002</v>
      </c>
      <c r="P33" s="71">
        <v>2.5819999999999999</v>
      </c>
      <c r="Q33" s="68"/>
      <c r="R33" s="41">
        <v>0.131826</v>
      </c>
      <c r="S33" s="42">
        <v>8.066156921766135E-2</v>
      </c>
      <c r="V33" s="55">
        <v>2.2462375000000003</v>
      </c>
      <c r="W33" s="55">
        <v>2.4261375077050964</v>
      </c>
      <c r="X33" s="55">
        <v>2.6965749999999997</v>
      </c>
      <c r="Y33" s="55">
        <v>2.6399750000000002</v>
      </c>
      <c r="Z33" s="55">
        <v>2.6048249999999999</v>
      </c>
      <c r="AA33" s="55">
        <v>2.6659166666666665</v>
      </c>
      <c r="AB33" s="79"/>
      <c r="AC33" s="68">
        <v>10.171065443731631</v>
      </c>
      <c r="AD33" s="41">
        <v>0.131826</v>
      </c>
      <c r="AE33" s="55">
        <v>0.125893</v>
      </c>
      <c r="AF33" s="55">
        <f>3*E33/100/(4*PI()*AE33)</f>
        <v>0.19287514101829145</v>
      </c>
      <c r="AG33" s="55">
        <v>51.218046999999999</v>
      </c>
      <c r="AH33" s="55">
        <v>25.870892999999999</v>
      </c>
      <c r="AI33" s="55">
        <v>4.2481109999999997</v>
      </c>
      <c r="AJ33" s="55">
        <v>2.5279050000000001</v>
      </c>
      <c r="AK33" s="55">
        <v>60.484186999999999</v>
      </c>
      <c r="AL33" s="55">
        <v>27.193155999999998</v>
      </c>
      <c r="AM33" s="55">
        <v>4.7779660000000002</v>
      </c>
      <c r="AN33" s="55">
        <v>2.6691340000000001</v>
      </c>
      <c r="AO33" s="115">
        <f>(AI33-K33)/K33*100</f>
        <v>4.3163870017188977</v>
      </c>
      <c r="AP33" s="115">
        <f>(AJ33-L33)/L33*100</f>
        <v>0.26064251718666392</v>
      </c>
      <c r="AQ33" s="115">
        <f>(AM33-O33)/O33*100</f>
        <v>-4.3737416191333933</v>
      </c>
      <c r="AR33" s="115">
        <f t="shared" si="0"/>
        <v>3.3746707978311496</v>
      </c>
      <c r="AU33" s="68">
        <v>10.171065443731631</v>
      </c>
      <c r="AV33" s="68"/>
      <c r="AW33" s="68"/>
      <c r="AX33" s="10"/>
      <c r="BN33" s="55"/>
    </row>
    <row r="34" spans="1:66" x14ac:dyDescent="0.2">
      <c r="A34" s="65">
        <v>129914</v>
      </c>
      <c r="B34" s="66">
        <v>129914</v>
      </c>
      <c r="C34" s="65" t="s">
        <v>20</v>
      </c>
      <c r="D34" s="67" t="s">
        <v>18</v>
      </c>
      <c r="E34" s="68">
        <v>5.8778497950173429</v>
      </c>
      <c r="F34" s="107">
        <v>0.49142350000000001</v>
      </c>
      <c r="G34" s="52">
        <v>2.5466317501453264</v>
      </c>
      <c r="H34" s="55">
        <v>2.7151149045043597</v>
      </c>
      <c r="I34" s="55">
        <v>2.4982656575212863</v>
      </c>
      <c r="J34" s="68">
        <v>2.5360954123555177</v>
      </c>
      <c r="K34" s="70">
        <v>5.0129999999999999</v>
      </c>
      <c r="L34" s="70">
        <v>2.883</v>
      </c>
      <c r="M34" s="55">
        <v>5.4915099999999999</v>
      </c>
      <c r="N34" s="55">
        <v>2.9456400000000005</v>
      </c>
      <c r="O34" s="71">
        <v>5.4024999999999999</v>
      </c>
      <c r="P34" s="71">
        <v>2.9024999999999999</v>
      </c>
      <c r="Q34" s="68"/>
      <c r="R34" s="41">
        <v>9.6382999999999996E-2</v>
      </c>
      <c r="S34" s="42">
        <v>9.4044485172635237E-2</v>
      </c>
      <c r="V34" s="55">
        <v>2.4985875000000002</v>
      </c>
      <c r="W34" s="55">
        <v>2.5786813976183107</v>
      </c>
      <c r="X34" s="55">
        <v>2.6914375000000001</v>
      </c>
      <c r="Y34" s="55">
        <v>2.7406125000000001</v>
      </c>
      <c r="Z34" s="55">
        <v>2.661575</v>
      </c>
      <c r="AA34" s="55">
        <v>2.7928000000000002</v>
      </c>
      <c r="AB34" s="79"/>
      <c r="AC34" s="68">
        <v>5.8778497950173429</v>
      </c>
      <c r="AD34" s="41">
        <v>9.6382999999999996E-2</v>
      </c>
      <c r="AE34" s="55">
        <v>0.109648</v>
      </c>
      <c r="AF34" s="55">
        <f>3*E34/100/(4*PI()*AE34)</f>
        <v>0.12797618510534081</v>
      </c>
      <c r="AG34" s="55">
        <v>56.60942</v>
      </c>
      <c r="AH34" s="55">
        <v>28.594145000000001</v>
      </c>
      <c r="AI34" s="55">
        <v>4.9438899999999997</v>
      </c>
      <c r="AJ34" s="55">
        <v>2.8818579999999998</v>
      </c>
      <c r="AK34" s="55">
        <v>63.667566000000001</v>
      </c>
      <c r="AL34" s="55">
        <v>28.624375000000001</v>
      </c>
      <c r="AM34" s="55">
        <v>5.3060210000000003</v>
      </c>
      <c r="AN34" s="55">
        <v>2.9300250000000001</v>
      </c>
      <c r="AO34" s="115">
        <f>(AI34-K34)/K34*100</f>
        <v>-1.3786155994414568</v>
      </c>
      <c r="AP34" s="115">
        <f>(AJ34-L34)/L34*100</f>
        <v>-3.9611515782178232E-2</v>
      </c>
      <c r="AQ34" s="115">
        <f>(AM34-O34)/O34*100</f>
        <v>-1.7858213789911992</v>
      </c>
      <c r="AR34" s="115">
        <f t="shared" si="0"/>
        <v>0.94832041343670093</v>
      </c>
      <c r="AU34" s="68">
        <v>5.8778497950173429</v>
      </c>
      <c r="AV34" s="68"/>
      <c r="AW34" s="68"/>
      <c r="AX34" s="10"/>
      <c r="BN34" s="55"/>
    </row>
    <row r="35" spans="1:66" x14ac:dyDescent="0.2">
      <c r="A35" s="65">
        <v>129937</v>
      </c>
      <c r="B35" s="95">
        <v>129937</v>
      </c>
      <c r="C35" s="65" t="s">
        <v>20</v>
      </c>
      <c r="D35" s="67" t="s">
        <v>2</v>
      </c>
      <c r="E35" s="68">
        <v>12.718631417954402</v>
      </c>
      <c r="F35" s="97">
        <v>64.508600000000001</v>
      </c>
      <c r="G35" s="54">
        <v>2.3696745573214559</v>
      </c>
      <c r="H35" s="76">
        <v>2.7186706320754506</v>
      </c>
      <c r="I35" s="55">
        <v>2.3747226401413877</v>
      </c>
      <c r="J35" s="68">
        <v>2.3646435505884518</v>
      </c>
      <c r="K35" s="70">
        <v>3.9263333333333335</v>
      </c>
      <c r="L35" s="70">
        <v>2.3423333333333334</v>
      </c>
      <c r="M35" s="55">
        <v>4.4694700000000003</v>
      </c>
      <c r="N35" s="55">
        <v>2.5133999999999999</v>
      </c>
      <c r="O35" s="71">
        <v>4.5514999999999999</v>
      </c>
      <c r="P35" s="71">
        <v>2.3584999999999998</v>
      </c>
      <c r="Q35" s="68"/>
      <c r="R35" s="41">
        <v>0.19408900000000001</v>
      </c>
      <c r="S35" s="42">
        <v>9.697653591082496E-2</v>
      </c>
      <c r="V35" s="55">
        <v>2.1168874999999998</v>
      </c>
      <c r="W35" s="55">
        <v>2.3031752303961825</v>
      </c>
      <c r="X35" s="55">
        <v>2.7065000000000001</v>
      </c>
      <c r="Y35" s="55">
        <v>2.6810999999999998</v>
      </c>
      <c r="Z35" s="55">
        <v>2.6351500000000003</v>
      </c>
      <c r="AA35" s="55">
        <v>2.7366083333333333</v>
      </c>
      <c r="AB35" s="79"/>
      <c r="AC35" s="68">
        <v>12.718631417954402</v>
      </c>
      <c r="AD35" s="41">
        <v>0.19408900000000001</v>
      </c>
      <c r="AE35" s="55">
        <v>9.5499000000000001E-2</v>
      </c>
      <c r="AF35" s="55">
        <f>3*E35/100/(4*PI()*AE35)</f>
        <v>0.31794569464570183</v>
      </c>
      <c r="AG35" s="55">
        <v>56.60942</v>
      </c>
      <c r="AH35" s="55">
        <v>28.594145000000001</v>
      </c>
      <c r="AI35" s="55">
        <v>3.7418399999999998</v>
      </c>
      <c r="AJ35" s="55">
        <v>2.3019479999999999</v>
      </c>
      <c r="AK35" s="55">
        <v>63.667566000000001</v>
      </c>
      <c r="AL35" s="55">
        <v>28.624375000000001</v>
      </c>
      <c r="AM35" s="55">
        <v>4.3966659999999997</v>
      </c>
      <c r="AN35" s="55">
        <v>2.4769109999999999</v>
      </c>
      <c r="AO35" s="115">
        <f>(AI35-K35)/K35*100</f>
        <v>-4.6988708718906596</v>
      </c>
      <c r="AP35" s="115">
        <f>(AJ35-L35)/L35*100</f>
        <v>-1.7241497082681154</v>
      </c>
      <c r="AQ35" s="115">
        <f>(AM35-O35)/O35*100</f>
        <v>-3.4018235746457246</v>
      </c>
      <c r="AR35" s="115">
        <f t="shared" si="0"/>
        <v>5.0206063175747317</v>
      </c>
      <c r="AU35" s="68">
        <v>12.718631417954402</v>
      </c>
      <c r="AV35" s="68"/>
      <c r="AW35" s="68"/>
      <c r="AX35" s="10"/>
      <c r="BN35" s="55"/>
    </row>
    <row r="36" spans="1:66" x14ac:dyDescent="0.2">
      <c r="V36" s="55"/>
      <c r="W36" s="55"/>
      <c r="X36" s="55"/>
      <c r="Y36" s="55"/>
      <c r="Z36" s="55"/>
      <c r="AA36" s="55"/>
      <c r="AB36" s="79"/>
    </row>
    <row r="37" spans="1:66" x14ac:dyDescent="0.2">
      <c r="L37" s="111"/>
      <c r="M37" s="112"/>
    </row>
    <row r="38" spans="1:66" x14ac:dyDescent="0.2">
      <c r="L38" s="111"/>
      <c r="M38" s="112"/>
    </row>
    <row r="39" spans="1:66" x14ac:dyDescent="0.2">
      <c r="L39" s="111"/>
      <c r="M39" s="112"/>
    </row>
    <row r="40" spans="1:66" x14ac:dyDescent="0.2">
      <c r="L40" s="111"/>
      <c r="M40" s="112"/>
    </row>
    <row r="41" spans="1:66" x14ac:dyDescent="0.2">
      <c r="L41" s="111"/>
      <c r="M41" s="112"/>
    </row>
    <row r="42" spans="1:66" x14ac:dyDescent="0.2">
      <c r="L42" s="111"/>
      <c r="M42" s="112"/>
    </row>
    <row r="43" spans="1:66" x14ac:dyDescent="0.2">
      <c r="L43" s="111"/>
      <c r="M43" s="112"/>
    </row>
    <row r="44" spans="1:66" x14ac:dyDescent="0.2">
      <c r="L44" s="111"/>
      <c r="M44" s="112"/>
    </row>
    <row r="45" spans="1:66" x14ac:dyDescent="0.2">
      <c r="L45" s="111"/>
      <c r="M45" s="112"/>
    </row>
    <row r="46" spans="1:66" x14ac:dyDescent="0.2">
      <c r="L46" s="111"/>
      <c r="M46" s="112"/>
    </row>
    <row r="47" spans="1:66" x14ac:dyDescent="0.2">
      <c r="L47" s="111"/>
      <c r="M47" s="112"/>
    </row>
    <row r="48" spans="1:66" x14ac:dyDescent="0.2">
      <c r="L48" s="111"/>
      <c r="M48" s="112"/>
    </row>
    <row r="49" spans="12:13" x14ac:dyDescent="0.2">
      <c r="L49" s="111"/>
      <c r="M49" s="112"/>
    </row>
    <row r="50" spans="12:13" x14ac:dyDescent="0.2">
      <c r="L50" s="111"/>
      <c r="M50" s="112"/>
    </row>
    <row r="51" spans="12:13" x14ac:dyDescent="0.2">
      <c r="L51" s="111"/>
      <c r="M51" s="112"/>
    </row>
    <row r="52" spans="12:13" x14ac:dyDescent="0.2">
      <c r="L52" s="111"/>
      <c r="M52" s="112"/>
    </row>
    <row r="53" spans="12:13" x14ac:dyDescent="0.2">
      <c r="L53" s="111"/>
      <c r="M53" s="112"/>
    </row>
    <row r="54" spans="12:13" x14ac:dyDescent="0.2">
      <c r="L54" s="111"/>
      <c r="M54" s="112"/>
    </row>
    <row r="55" spans="12:13" x14ac:dyDescent="0.2">
      <c r="L55" s="111"/>
      <c r="M55" s="112"/>
    </row>
    <row r="56" spans="12:13" x14ac:dyDescent="0.2">
      <c r="L56" s="111"/>
      <c r="M56" s="112"/>
    </row>
    <row r="57" spans="12:13" x14ac:dyDescent="0.2">
      <c r="L57" s="111"/>
      <c r="M57" s="112"/>
    </row>
    <row r="58" spans="12:13" x14ac:dyDescent="0.2">
      <c r="L58" s="111"/>
      <c r="M58" s="112"/>
    </row>
    <row r="59" spans="12:13" x14ac:dyDescent="0.2">
      <c r="L59" s="111"/>
      <c r="M59" s="112"/>
    </row>
    <row r="60" spans="12:13" x14ac:dyDescent="0.2">
      <c r="L60" s="111"/>
      <c r="M60" s="112"/>
    </row>
    <row r="61" spans="12:13" x14ac:dyDescent="0.2">
      <c r="L61" s="111"/>
      <c r="M61" s="1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514-533F-9344-AE86-727B60319AC7}">
  <dimension ref="A1:AE35"/>
  <sheetViews>
    <sheetView tabSelected="1" topLeftCell="C1" zoomScale="125" workbookViewId="0">
      <selection activeCell="J1" sqref="J1:K35"/>
    </sheetView>
  </sheetViews>
  <sheetFormatPr baseColWidth="10" defaultRowHeight="15" x14ac:dyDescent="0.2"/>
  <cols>
    <col min="1" max="16384" width="10.83203125" style="120"/>
  </cols>
  <sheetData>
    <row r="1" spans="1:31" x14ac:dyDescent="0.2">
      <c r="A1" s="120" t="s">
        <v>110</v>
      </c>
      <c r="B1" s="120" t="s">
        <v>112</v>
      </c>
      <c r="C1" s="120" t="s">
        <v>97</v>
      </c>
      <c r="D1" s="120" t="s">
        <v>31</v>
      </c>
      <c r="E1" s="120" t="s">
        <v>92</v>
      </c>
      <c r="F1" s="120" t="s">
        <v>93</v>
      </c>
      <c r="G1" s="120" t="s">
        <v>94</v>
      </c>
      <c r="H1" s="120" t="s">
        <v>95</v>
      </c>
      <c r="I1" s="120" t="s">
        <v>96</v>
      </c>
      <c r="J1" s="120" t="s">
        <v>68</v>
      </c>
      <c r="K1" s="120" t="s">
        <v>69</v>
      </c>
      <c r="M1" s="120" t="s">
        <v>102</v>
      </c>
      <c r="N1" s="120" t="s">
        <v>31</v>
      </c>
      <c r="O1" s="120" t="s">
        <v>92</v>
      </c>
      <c r="P1" s="120" t="s">
        <v>98</v>
      </c>
      <c r="Q1" s="120" t="s">
        <v>99</v>
      </c>
      <c r="R1" s="120" t="s">
        <v>100</v>
      </c>
      <c r="S1" s="120" t="s">
        <v>101</v>
      </c>
      <c r="T1" s="120" t="s">
        <v>70</v>
      </c>
      <c r="U1" s="120" t="s">
        <v>71</v>
      </c>
      <c r="W1" s="120" t="s">
        <v>109</v>
      </c>
      <c r="X1" s="120" t="s">
        <v>31</v>
      </c>
      <c r="Y1" s="120" t="s">
        <v>92</v>
      </c>
      <c r="Z1" s="120" t="s">
        <v>103</v>
      </c>
      <c r="AA1" s="120" t="s">
        <v>104</v>
      </c>
      <c r="AB1" s="120" t="s">
        <v>105</v>
      </c>
      <c r="AC1" s="120" t="s">
        <v>106</v>
      </c>
      <c r="AD1" s="120" t="s">
        <v>107</v>
      </c>
      <c r="AE1" s="120" t="s">
        <v>108</v>
      </c>
    </row>
    <row r="2" spans="1:31" x14ac:dyDescent="0.2">
      <c r="A2" s="120">
        <v>0</v>
      </c>
      <c r="B2" s="120">
        <v>0.12</v>
      </c>
      <c r="C2" s="120">
        <v>0</v>
      </c>
      <c r="D2" s="120">
        <v>4.5248999999999998E-2</v>
      </c>
      <c r="E2" s="120">
        <v>7.0000000000000007E-2</v>
      </c>
      <c r="F2" s="120">
        <v>4.2206956146808903</v>
      </c>
      <c r="G2" s="120">
        <v>2.4887563416182501</v>
      </c>
      <c r="H2" s="120">
        <v>5.0369999999999999</v>
      </c>
      <c r="I2" s="120">
        <v>2.36</v>
      </c>
      <c r="J2" s="120">
        <v>-16.21</v>
      </c>
      <c r="K2" s="120">
        <v>5.46</v>
      </c>
      <c r="M2" s="120">
        <v>0</v>
      </c>
      <c r="N2" s="120">
        <v>4.5248999999999998E-2</v>
      </c>
      <c r="O2" s="120">
        <v>7.0000000000000007E-2</v>
      </c>
      <c r="P2" s="120">
        <v>5.0492745224103501</v>
      </c>
      <c r="Q2" s="120">
        <v>2.7751303878046598</v>
      </c>
      <c r="R2" s="120">
        <v>5.2945000000000002</v>
      </c>
      <c r="S2" s="120">
        <v>2.6495000000000002</v>
      </c>
      <c r="T2" s="120">
        <v>-4.63</v>
      </c>
      <c r="U2" s="120">
        <v>4.74</v>
      </c>
      <c r="W2" s="120">
        <v>0</v>
      </c>
      <c r="X2" s="120">
        <v>4.5248999999999998E-2</v>
      </c>
      <c r="Y2" s="120">
        <v>7.0000000000000007E-2</v>
      </c>
      <c r="Z2" s="120">
        <v>5.0124762517603401</v>
      </c>
      <c r="AA2" s="120">
        <v>2.8740176453726698</v>
      </c>
      <c r="AB2" s="120">
        <v>5.564425</v>
      </c>
      <c r="AC2" s="120">
        <v>3.0194399999999901</v>
      </c>
      <c r="AD2" s="120">
        <v>-9.92</v>
      </c>
      <c r="AE2" s="120">
        <v>-4.82</v>
      </c>
    </row>
    <row r="3" spans="1:31" x14ac:dyDescent="0.2">
      <c r="A3" s="120">
        <v>7</v>
      </c>
      <c r="C3" s="120">
        <v>1</v>
      </c>
      <c r="D3" s="120">
        <v>6.47337128595145E-2</v>
      </c>
      <c r="E3" s="120">
        <v>0.13</v>
      </c>
      <c r="F3" s="120">
        <v>4.3681205095692199</v>
      </c>
      <c r="G3" s="120">
        <v>2.53531704689797</v>
      </c>
      <c r="H3" s="120">
        <v>4.04233333333333</v>
      </c>
      <c r="I3" s="120">
        <v>2.42766666666666</v>
      </c>
      <c r="J3" s="120">
        <v>8.06</v>
      </c>
      <c r="K3" s="120">
        <v>4.43</v>
      </c>
      <c r="M3" s="120">
        <v>1</v>
      </c>
      <c r="N3" s="120">
        <v>6.47337128595145E-2</v>
      </c>
      <c r="O3" s="120">
        <v>0.13</v>
      </c>
      <c r="P3" s="120">
        <v>5.0816957643425296</v>
      </c>
      <c r="Q3" s="120">
        <v>2.7973727282173102</v>
      </c>
      <c r="R3" s="120">
        <v>5.0545</v>
      </c>
      <c r="S3" s="120">
        <v>2.665</v>
      </c>
      <c r="T3" s="120">
        <v>0.54</v>
      </c>
      <c r="U3" s="120">
        <v>4.97</v>
      </c>
      <c r="W3" s="120">
        <v>1</v>
      </c>
      <c r="X3" s="120">
        <v>6.47337128595145E-2</v>
      </c>
      <c r="Y3" s="120">
        <v>0.13</v>
      </c>
      <c r="Z3" s="120">
        <v>5.1697184539101597</v>
      </c>
      <c r="AA3" s="120">
        <v>2.9221707217663302</v>
      </c>
      <c r="AB3" s="120">
        <v>5.1735499999999996</v>
      </c>
      <c r="AC3" s="120">
        <v>2.849075</v>
      </c>
      <c r="AD3" s="120">
        <v>-7.0000000000000007E-2</v>
      </c>
      <c r="AE3" s="120">
        <v>2.57</v>
      </c>
    </row>
    <row r="4" spans="1:31" x14ac:dyDescent="0.2">
      <c r="C4" s="120">
        <v>2</v>
      </c>
      <c r="D4" s="120">
        <v>0.15024288138686101</v>
      </c>
      <c r="E4" s="120">
        <v>0.13</v>
      </c>
      <c r="F4" s="120">
        <v>3.3855879152764401</v>
      </c>
      <c r="G4" s="120">
        <v>2.0606348745152201</v>
      </c>
      <c r="H4" s="120">
        <v>3.51433333333333</v>
      </c>
      <c r="I4" s="120">
        <v>1.9970000000000001</v>
      </c>
      <c r="J4" s="120">
        <v>-3.66</v>
      </c>
      <c r="K4" s="120">
        <v>3.19</v>
      </c>
      <c r="M4" s="120">
        <v>2</v>
      </c>
      <c r="N4" s="120">
        <v>0.15024288138686101</v>
      </c>
      <c r="O4" s="120">
        <v>0.13</v>
      </c>
      <c r="P4" s="120">
        <v>4.22989005794423</v>
      </c>
      <c r="Q4" s="120">
        <v>2.3754797657976998</v>
      </c>
      <c r="R4" s="120">
        <v>4.0285000000000002</v>
      </c>
      <c r="S4" s="120">
        <v>2.2330000000000001</v>
      </c>
      <c r="T4" s="120">
        <v>5</v>
      </c>
      <c r="U4" s="120">
        <v>6.38</v>
      </c>
      <c r="W4" s="120">
        <v>2</v>
      </c>
      <c r="X4" s="120">
        <v>0.15024288138686101</v>
      </c>
      <c r="Y4" s="120">
        <v>0.13</v>
      </c>
      <c r="Z4" s="120">
        <v>4.0379700994400602</v>
      </c>
      <c r="AA4" s="120">
        <v>2.4045320607450802</v>
      </c>
      <c r="AB4" s="120">
        <v>4.1032599999999997</v>
      </c>
      <c r="AC4" s="120">
        <v>2.2562099999999998</v>
      </c>
      <c r="AD4" s="120">
        <v>-1.59</v>
      </c>
      <c r="AE4" s="120">
        <v>6.57</v>
      </c>
    </row>
    <row r="5" spans="1:31" x14ac:dyDescent="0.2">
      <c r="A5" s="120" t="s">
        <v>111</v>
      </c>
      <c r="C5" s="120">
        <v>3</v>
      </c>
      <c r="D5" s="120">
        <v>0.14192653640237099</v>
      </c>
      <c r="E5" s="120">
        <v>0.12</v>
      </c>
      <c r="F5" s="120">
        <v>3.3847431655038398</v>
      </c>
      <c r="G5" s="120">
        <v>2.0638853076228898</v>
      </c>
      <c r="H5" s="120">
        <v>3.2410000000000001</v>
      </c>
      <c r="I5" s="120">
        <v>1.8376666666666599</v>
      </c>
      <c r="J5" s="120">
        <v>4.4400000000000004</v>
      </c>
      <c r="K5" s="120">
        <v>12.31</v>
      </c>
      <c r="M5" s="120">
        <v>3</v>
      </c>
      <c r="N5" s="120">
        <v>0.14192653640237099</v>
      </c>
      <c r="O5" s="120">
        <v>0.12</v>
      </c>
      <c r="P5" s="120">
        <v>4.2482438390270598</v>
      </c>
      <c r="Q5" s="120">
        <v>2.3847381894178001</v>
      </c>
      <c r="R5" s="120">
        <v>3.8155000000000001</v>
      </c>
      <c r="S5" s="120">
        <v>2.0285000000000002</v>
      </c>
      <c r="T5" s="120">
        <v>11.34</v>
      </c>
      <c r="U5" s="120">
        <v>17.559999999999999</v>
      </c>
      <c r="W5" s="120">
        <v>3</v>
      </c>
      <c r="X5" s="120">
        <v>0.14192653640237099</v>
      </c>
      <c r="Y5" s="120">
        <v>0.12</v>
      </c>
      <c r="Z5" s="120">
        <v>4.0404074828327099</v>
      </c>
      <c r="AA5" s="120">
        <v>2.4092636578505799</v>
      </c>
      <c r="AB5" s="120">
        <v>3.9712349999999899</v>
      </c>
      <c r="AC5" s="120">
        <v>2.1642100000000002</v>
      </c>
      <c r="AD5" s="120">
        <v>1.74</v>
      </c>
      <c r="AE5" s="120">
        <v>11.32</v>
      </c>
    </row>
    <row r="6" spans="1:31" x14ac:dyDescent="0.2">
      <c r="A6" s="120">
        <f>A2-A2*$B$2</f>
        <v>0</v>
      </c>
      <c r="C6" s="120">
        <v>4</v>
      </c>
      <c r="D6" s="120">
        <v>9.4329659484734596E-2</v>
      </c>
      <c r="E6" s="120">
        <v>0.08</v>
      </c>
      <c r="F6" s="120">
        <v>3.5297062746491199</v>
      </c>
      <c r="G6" s="120">
        <v>2.1550824135236399</v>
      </c>
      <c r="H6" s="120">
        <v>3.79866666666666</v>
      </c>
      <c r="I6" s="120">
        <v>2.33633333333333</v>
      </c>
      <c r="J6" s="120">
        <v>-7.08</v>
      </c>
      <c r="K6" s="120">
        <v>-7.76</v>
      </c>
      <c r="M6" s="120">
        <v>4</v>
      </c>
      <c r="N6" s="120">
        <v>9.4329659484734596E-2</v>
      </c>
      <c r="O6" s="120">
        <v>0.08</v>
      </c>
      <c r="P6" s="120">
        <v>4.4673144893059504</v>
      </c>
      <c r="Q6" s="120">
        <v>2.4910518733867502</v>
      </c>
      <c r="R6" s="120">
        <v>4.827</v>
      </c>
      <c r="S6" s="120">
        <v>2.5030000000000001</v>
      </c>
      <c r="T6" s="120">
        <v>-7.45</v>
      </c>
      <c r="U6" s="120">
        <v>-0.48</v>
      </c>
      <c r="W6" s="120">
        <v>4</v>
      </c>
      <c r="X6" s="120">
        <v>9.4329659484734596E-2</v>
      </c>
      <c r="Y6" s="120">
        <v>0.08</v>
      </c>
      <c r="Z6" s="120">
        <v>4.2239756289760502</v>
      </c>
      <c r="AA6" s="120">
        <v>2.5143944273536798</v>
      </c>
      <c r="AB6" s="120">
        <v>4.7599099999999996</v>
      </c>
      <c r="AC6" s="120">
        <v>2.5646450000000001</v>
      </c>
      <c r="AD6" s="120">
        <v>-11.26</v>
      </c>
      <c r="AE6" s="120">
        <v>-1.96</v>
      </c>
    </row>
    <row r="7" spans="1:31" x14ac:dyDescent="0.2">
      <c r="A7" s="120">
        <f>A3-A3*$B$2</f>
        <v>6.16</v>
      </c>
      <c r="C7" s="120">
        <v>5</v>
      </c>
      <c r="D7" s="120">
        <v>9.2940726782753003E-2</v>
      </c>
      <c r="E7" s="120">
        <v>0.14000000000000001</v>
      </c>
      <c r="F7" s="120">
        <v>4.1021799790438198</v>
      </c>
      <c r="G7" s="120">
        <v>2.41329548056353</v>
      </c>
      <c r="H7" s="120">
        <v>3.7566666666666602</v>
      </c>
      <c r="I7" s="120">
        <v>2.2223333333333302</v>
      </c>
      <c r="J7" s="120">
        <v>9.1999999999999993</v>
      </c>
      <c r="K7" s="120">
        <v>8.59</v>
      </c>
      <c r="M7" s="120">
        <v>5</v>
      </c>
      <c r="N7" s="120">
        <v>9.2940726782753003E-2</v>
      </c>
      <c r="O7" s="120">
        <v>0.14000000000000001</v>
      </c>
      <c r="P7" s="120">
        <v>4.8311182016772598</v>
      </c>
      <c r="Q7" s="120">
        <v>2.6820114309989398</v>
      </c>
      <c r="R7" s="120">
        <v>4.8884999999999996</v>
      </c>
      <c r="S7" s="120">
        <v>2.7235</v>
      </c>
      <c r="T7" s="120">
        <v>-1.17</v>
      </c>
      <c r="U7" s="120">
        <v>-1.52</v>
      </c>
      <c r="W7" s="120">
        <v>5</v>
      </c>
      <c r="X7" s="120">
        <v>9.2940726782753003E-2</v>
      </c>
      <c r="Y7" s="120">
        <v>0.14000000000000001</v>
      </c>
      <c r="Z7" s="120">
        <v>4.8564406706835603</v>
      </c>
      <c r="AA7" s="120">
        <v>2.78840419844345</v>
      </c>
      <c r="AB7" s="120">
        <v>4.6998299999999897</v>
      </c>
      <c r="AC7" s="120">
        <v>2.4921000000000002</v>
      </c>
      <c r="AD7" s="120">
        <v>3.33</v>
      </c>
      <c r="AE7" s="120">
        <v>11.89</v>
      </c>
    </row>
    <row r="8" spans="1:31" x14ac:dyDescent="0.2">
      <c r="C8" s="120">
        <v>6</v>
      </c>
      <c r="D8" s="120">
        <v>8.8241329419793596E-2</v>
      </c>
      <c r="E8" s="120">
        <v>0.15</v>
      </c>
      <c r="F8" s="120">
        <v>4.2047440966615097</v>
      </c>
      <c r="G8" s="120">
        <v>2.45748062282434</v>
      </c>
      <c r="H8" s="120">
        <v>3.8473333333333302</v>
      </c>
      <c r="I8" s="120">
        <v>2.278</v>
      </c>
      <c r="J8" s="120">
        <v>9.2899999999999991</v>
      </c>
      <c r="K8" s="120">
        <v>7.88</v>
      </c>
      <c r="M8" s="120">
        <v>6</v>
      </c>
      <c r="N8" s="120">
        <v>8.8241329419793596E-2</v>
      </c>
      <c r="O8" s="120">
        <v>0.15</v>
      </c>
      <c r="P8" s="120">
        <v>4.9151065451913798</v>
      </c>
      <c r="Q8" s="120">
        <v>2.7206889902215199</v>
      </c>
      <c r="R8" s="120">
        <v>4.9355000000000002</v>
      </c>
      <c r="S8" s="120">
        <v>2.6324999999999998</v>
      </c>
      <c r="T8" s="120">
        <v>-0.41</v>
      </c>
      <c r="U8" s="120">
        <v>3.35</v>
      </c>
      <c r="W8" s="120">
        <v>6</v>
      </c>
      <c r="X8" s="120">
        <v>8.8241329419793596E-2</v>
      </c>
      <c r="Y8" s="120">
        <v>0.15</v>
      </c>
      <c r="Z8" s="120">
        <v>4.9758156440754497</v>
      </c>
      <c r="AA8" s="120">
        <v>2.8367471236547601</v>
      </c>
      <c r="AB8" s="120">
        <v>5.1033249999999999</v>
      </c>
      <c r="AC8" s="120">
        <v>2.8098000000000001</v>
      </c>
      <c r="AD8" s="120">
        <v>-2.5</v>
      </c>
      <c r="AE8" s="120">
        <v>0.96</v>
      </c>
    </row>
    <row r="9" spans="1:31" x14ac:dyDescent="0.2">
      <c r="A9" s="120" t="s">
        <v>113</v>
      </c>
      <c r="C9" s="120">
        <v>7</v>
      </c>
      <c r="D9" s="120">
        <v>7.4765606812376595E-2</v>
      </c>
      <c r="E9" s="120">
        <v>0.12</v>
      </c>
      <c r="F9" s="120">
        <v>4.1925092820485697</v>
      </c>
      <c r="G9" s="120">
        <v>2.4605706737637898</v>
      </c>
      <c r="H9" s="120">
        <v>3.7166666666666601</v>
      </c>
      <c r="I9" s="120">
        <v>2.0833333333333299</v>
      </c>
      <c r="J9" s="120">
        <v>12.8</v>
      </c>
      <c r="K9" s="120">
        <v>18.11</v>
      </c>
      <c r="M9" s="120">
        <v>7</v>
      </c>
      <c r="N9" s="120">
        <v>7.4765606812376595E-2</v>
      </c>
      <c r="O9" s="120">
        <v>0.12</v>
      </c>
      <c r="P9" s="120">
        <v>4.9342007181653296</v>
      </c>
      <c r="Q9" s="120">
        <v>2.7307802335982498</v>
      </c>
      <c r="R9" s="120">
        <v>4.8884999999999996</v>
      </c>
      <c r="S9" s="120">
        <v>2.5049999999999999</v>
      </c>
      <c r="T9" s="120">
        <v>0.93</v>
      </c>
      <c r="U9" s="120">
        <v>9.01</v>
      </c>
      <c r="W9" s="120">
        <v>7</v>
      </c>
      <c r="X9" s="120">
        <v>7.4765606812376595E-2</v>
      </c>
      <c r="Y9" s="120">
        <v>0.12</v>
      </c>
      <c r="Z9" s="120">
        <v>4.9643177002183796</v>
      </c>
      <c r="AA9" s="120">
        <v>2.84051453299075</v>
      </c>
      <c r="AB9" s="120">
        <v>4.9720399999999998</v>
      </c>
      <c r="AC9" s="120">
        <v>2.8345150000000001</v>
      </c>
      <c r="AD9" s="120">
        <v>-0.16</v>
      </c>
      <c r="AE9" s="120">
        <v>0.21</v>
      </c>
    </row>
    <row r="10" spans="1:31" x14ac:dyDescent="0.2">
      <c r="A10" s="120">
        <f>A6+A6*$B$2</f>
        <v>0</v>
      </c>
      <c r="C10" s="120">
        <v>8</v>
      </c>
      <c r="M10" s="120">
        <v>8</v>
      </c>
      <c r="W10" s="120">
        <v>8</v>
      </c>
    </row>
    <row r="11" spans="1:31" x14ac:dyDescent="0.2">
      <c r="A11" s="120">
        <f>A3+A3*$B$2</f>
        <v>7.84</v>
      </c>
      <c r="C11" s="120">
        <v>9</v>
      </c>
      <c r="D11" s="120">
        <v>6.8126954775720602E-2</v>
      </c>
      <c r="E11" s="120">
        <v>0.16</v>
      </c>
      <c r="F11" s="120">
        <v>4.4540896057205597</v>
      </c>
      <c r="G11" s="120">
        <v>2.5651885926139499</v>
      </c>
      <c r="H11" s="120">
        <v>4.0656666666666599</v>
      </c>
      <c r="I11" s="120">
        <v>2.2120000000000002</v>
      </c>
      <c r="J11" s="120">
        <v>9.5500000000000007</v>
      </c>
      <c r="K11" s="120">
        <v>15.97</v>
      </c>
      <c r="M11" s="120">
        <v>9</v>
      </c>
      <c r="N11" s="120">
        <v>6.8126954775720602E-2</v>
      </c>
      <c r="O11" s="120">
        <v>0.16</v>
      </c>
      <c r="P11" s="120">
        <v>5.1399625662258304</v>
      </c>
      <c r="Q11" s="120">
        <v>2.82100453022186</v>
      </c>
      <c r="R11" s="120">
        <v>4.9000000000000004</v>
      </c>
      <c r="S11" s="120">
        <v>2.4710000000000001</v>
      </c>
      <c r="T11" s="120">
        <v>4.9000000000000004</v>
      </c>
      <c r="U11" s="120">
        <v>14.16</v>
      </c>
      <c r="W11" s="120">
        <v>9</v>
      </c>
      <c r="X11" s="120">
        <v>6.8126954775720602E-2</v>
      </c>
      <c r="Y11" s="120">
        <v>0.16</v>
      </c>
      <c r="Z11" s="120">
        <v>5.2703073792964803</v>
      </c>
      <c r="AA11" s="120">
        <v>2.9548841545512001</v>
      </c>
      <c r="AB11" s="120">
        <v>5.1771949999999904</v>
      </c>
      <c r="AC11" s="120">
        <v>2.8139699999999999</v>
      </c>
      <c r="AD11" s="120">
        <v>1.8</v>
      </c>
      <c r="AE11" s="120">
        <v>5.01</v>
      </c>
    </row>
    <row r="12" spans="1:31" x14ac:dyDescent="0.2">
      <c r="C12" s="120">
        <v>10</v>
      </c>
      <c r="D12" s="120">
        <v>8.3260695473018703E-2</v>
      </c>
      <c r="E12" s="120">
        <v>0.12</v>
      </c>
      <c r="F12" s="120">
        <v>4.0891905574392204</v>
      </c>
      <c r="G12" s="120">
        <v>2.4134484959598601</v>
      </c>
      <c r="H12" s="120">
        <v>4.1543333333333301</v>
      </c>
      <c r="I12" s="120">
        <v>2.4319999999999999</v>
      </c>
      <c r="J12" s="120">
        <v>-1.57</v>
      </c>
      <c r="K12" s="120">
        <v>-0.76</v>
      </c>
      <c r="M12" s="120">
        <v>10</v>
      </c>
      <c r="N12" s="120">
        <v>8.3260695473018703E-2</v>
      </c>
      <c r="O12" s="120">
        <v>0.12</v>
      </c>
      <c r="P12" s="120">
        <v>4.8428297741702799</v>
      </c>
      <c r="Q12" s="120">
        <v>2.6880127333303898</v>
      </c>
      <c r="R12" s="120">
        <v>4.9835000000000003</v>
      </c>
      <c r="S12" s="120">
        <v>2.548</v>
      </c>
      <c r="T12" s="120">
        <v>-2.82</v>
      </c>
      <c r="U12" s="120">
        <v>5.5</v>
      </c>
      <c r="W12" s="120">
        <v>10</v>
      </c>
      <c r="X12" s="120">
        <v>8.3260695473018703E-2</v>
      </c>
      <c r="Y12" s="120">
        <v>0.12</v>
      </c>
      <c r="Z12" s="120">
        <v>4.8438151925461002</v>
      </c>
      <c r="AA12" s="120">
        <v>2.7890104841707202</v>
      </c>
      <c r="AB12" s="120">
        <v>4.9835799999999999</v>
      </c>
      <c r="AC12" s="120">
        <v>2.7043900000000001</v>
      </c>
      <c r="AD12" s="120">
        <v>-2.8</v>
      </c>
      <c r="AE12" s="120">
        <v>3.13</v>
      </c>
    </row>
    <row r="13" spans="1:31" x14ac:dyDescent="0.2">
      <c r="A13" s="120" t="s">
        <v>114</v>
      </c>
      <c r="B13" s="120">
        <v>0.08</v>
      </c>
      <c r="C13" s="120">
        <v>11</v>
      </c>
      <c r="D13" s="120">
        <v>8.0119739799846004E-2</v>
      </c>
      <c r="E13" s="120">
        <v>0.16</v>
      </c>
      <c r="F13" s="120">
        <v>4.3321617263554</v>
      </c>
      <c r="G13" s="120">
        <v>2.512017336659</v>
      </c>
      <c r="H13" s="120">
        <v>4.2480000000000002</v>
      </c>
      <c r="I13" s="120">
        <v>2.5619999999999998</v>
      </c>
      <c r="J13" s="120">
        <v>1.98</v>
      </c>
      <c r="K13" s="120">
        <v>-1.95</v>
      </c>
      <c r="M13" s="120">
        <v>11</v>
      </c>
      <c r="N13" s="120">
        <v>8.0119739799846004E-2</v>
      </c>
      <c r="O13" s="120">
        <v>0.16</v>
      </c>
      <c r="P13" s="120">
        <v>5.0256529283851004</v>
      </c>
      <c r="Q13" s="120">
        <v>2.7703210274907999</v>
      </c>
      <c r="R13" s="120">
        <v>5.0579999999999998</v>
      </c>
      <c r="S13" s="120">
        <v>2.6495000000000002</v>
      </c>
      <c r="T13" s="120">
        <v>-0.64</v>
      </c>
      <c r="U13" s="120">
        <v>4.5599999999999996</v>
      </c>
      <c r="W13" s="120">
        <v>11</v>
      </c>
      <c r="X13" s="120">
        <v>8.0119739799846004E-2</v>
      </c>
      <c r="Y13" s="120">
        <v>0.16</v>
      </c>
      <c r="Z13" s="120">
        <v>5.1256111695716102</v>
      </c>
      <c r="AA13" s="120">
        <v>2.8965619276520602</v>
      </c>
      <c r="AB13" s="120">
        <v>3.8483999999999998</v>
      </c>
      <c r="AC13" s="120">
        <v>2.1144699999999998</v>
      </c>
      <c r="AD13" s="120">
        <v>33.19</v>
      </c>
      <c r="AE13" s="120">
        <v>36.99</v>
      </c>
    </row>
    <row r="14" spans="1:31" x14ac:dyDescent="0.2">
      <c r="C14" s="120">
        <v>12</v>
      </c>
      <c r="D14" s="120">
        <v>0.17534538327716501</v>
      </c>
      <c r="E14" s="120">
        <v>0.13</v>
      </c>
      <c r="F14" s="120">
        <v>3.08939362765092</v>
      </c>
      <c r="G14" s="120">
        <v>1.90101340337601</v>
      </c>
      <c r="H14" s="120">
        <v>3.3559999999999999</v>
      </c>
      <c r="I14" s="120">
        <v>1.93966666666666</v>
      </c>
      <c r="J14" s="120">
        <v>-7.94</v>
      </c>
      <c r="K14" s="120">
        <v>-1.99</v>
      </c>
      <c r="M14" s="120">
        <v>12</v>
      </c>
      <c r="N14" s="120">
        <v>0.17534538327716501</v>
      </c>
      <c r="O14" s="120">
        <v>0.13</v>
      </c>
      <c r="P14" s="120">
        <v>3.9963905813623901</v>
      </c>
      <c r="Q14" s="120">
        <v>2.2449761639706001</v>
      </c>
      <c r="R14" s="120">
        <v>3.9045000000000001</v>
      </c>
      <c r="S14" s="120">
        <v>2.0964999999999998</v>
      </c>
      <c r="T14" s="120">
        <v>2.35</v>
      </c>
      <c r="U14" s="120">
        <v>7.08</v>
      </c>
      <c r="W14" s="120">
        <v>12</v>
      </c>
      <c r="X14" s="120">
        <v>0.17534538327716501</v>
      </c>
      <c r="Y14" s="120">
        <v>0.13</v>
      </c>
      <c r="Z14" s="120">
        <v>3.7097517967034102</v>
      </c>
      <c r="AA14" s="120">
        <v>2.2331284740333102</v>
      </c>
      <c r="AB14" s="120">
        <v>4.9496299999999902</v>
      </c>
      <c r="AC14" s="120">
        <v>2.7755649999999998</v>
      </c>
      <c r="AD14" s="120">
        <v>-25.05</v>
      </c>
      <c r="AE14" s="120">
        <v>-19.54</v>
      </c>
    </row>
    <row r="15" spans="1:31" x14ac:dyDescent="0.2">
      <c r="C15" s="120">
        <v>13</v>
      </c>
      <c r="D15" s="120">
        <v>7.9923992279561096E-2</v>
      </c>
      <c r="E15" s="120">
        <v>0.13</v>
      </c>
      <c r="F15" s="120">
        <v>4.19133013203695</v>
      </c>
      <c r="G15" s="120">
        <v>2.4570791955237601</v>
      </c>
      <c r="H15" s="120">
        <v>4.8393333333333297</v>
      </c>
      <c r="I15" s="120">
        <v>2.60066666666666</v>
      </c>
      <c r="J15" s="120">
        <v>-13.39</v>
      </c>
      <c r="K15" s="120">
        <v>-5.52</v>
      </c>
      <c r="M15" s="120">
        <v>13</v>
      </c>
      <c r="N15" s="120">
        <v>7.9923992279561096E-2</v>
      </c>
      <c r="O15" s="120">
        <v>0.13</v>
      </c>
      <c r="P15" s="120">
        <v>4.92171178489426</v>
      </c>
      <c r="Q15" s="120">
        <v>2.7248846910136399</v>
      </c>
      <c r="R15" s="120">
        <v>5.25</v>
      </c>
      <c r="S15" s="120">
        <v>2.6665000000000001</v>
      </c>
      <c r="T15" s="120">
        <v>-6.25</v>
      </c>
      <c r="U15" s="120">
        <v>2.19</v>
      </c>
      <c r="W15" s="120">
        <v>13</v>
      </c>
      <c r="X15" s="120">
        <v>7.9923992279561096E-2</v>
      </c>
      <c r="Y15" s="120">
        <v>0.13</v>
      </c>
      <c r="Z15" s="120">
        <v>4.9616900148276999</v>
      </c>
      <c r="AA15" s="120">
        <v>2.8365045411313901</v>
      </c>
      <c r="AB15" s="120">
        <v>5.1913799999999899</v>
      </c>
      <c r="AC15" s="120">
        <v>2.8763599999999898</v>
      </c>
      <c r="AD15" s="120">
        <v>-4.42</v>
      </c>
      <c r="AE15" s="120">
        <v>-1.39</v>
      </c>
    </row>
    <row r="16" spans="1:31" x14ac:dyDescent="0.2">
      <c r="C16" s="120">
        <v>14</v>
      </c>
      <c r="D16" s="120">
        <v>9.7895594674556094E-2</v>
      </c>
      <c r="E16" s="120">
        <v>0.24</v>
      </c>
      <c r="F16" s="120">
        <v>4.4058272660172504</v>
      </c>
      <c r="G16" s="120">
        <v>2.5278486744748001</v>
      </c>
      <c r="H16" s="120">
        <v>5.0716666666666601</v>
      </c>
      <c r="I16" s="120">
        <v>2.794</v>
      </c>
      <c r="J16" s="120">
        <v>-13.13</v>
      </c>
      <c r="K16" s="120">
        <v>-9.5299999999999994</v>
      </c>
      <c r="M16" s="120">
        <v>14</v>
      </c>
      <c r="N16" s="120">
        <v>9.7895594674556094E-2</v>
      </c>
      <c r="O16" s="120">
        <v>0.24</v>
      </c>
      <c r="P16" s="120">
        <v>5.0629218529124396</v>
      </c>
      <c r="Q16" s="120">
        <v>2.7776063787254301</v>
      </c>
      <c r="R16" s="120">
        <v>5.2590000000000003</v>
      </c>
      <c r="S16" s="120">
        <v>2.8384999999999998</v>
      </c>
      <c r="T16" s="120">
        <v>-3.73</v>
      </c>
      <c r="U16" s="120">
        <v>-2.15</v>
      </c>
      <c r="W16" s="120">
        <v>14</v>
      </c>
      <c r="X16" s="120">
        <v>9.7895594674556094E-2</v>
      </c>
      <c r="Y16" s="120">
        <v>0.24</v>
      </c>
      <c r="Z16" s="120">
        <v>5.2134563736934201</v>
      </c>
      <c r="AA16" s="120">
        <v>2.9144813727424901</v>
      </c>
      <c r="AB16" s="120">
        <v>5.1903999999999897</v>
      </c>
      <c r="AC16" s="120">
        <v>2.813755</v>
      </c>
      <c r="AD16" s="120">
        <v>0.44</v>
      </c>
      <c r="AE16" s="120">
        <v>3.58</v>
      </c>
    </row>
    <row r="17" spans="3:31" x14ac:dyDescent="0.2">
      <c r="C17" s="120">
        <v>15</v>
      </c>
      <c r="D17" s="120">
        <v>0.23583723171106799</v>
      </c>
      <c r="E17" s="120">
        <v>0.14000000000000001</v>
      </c>
      <c r="F17" s="120">
        <v>2.4468112734204901</v>
      </c>
      <c r="G17" s="120">
        <v>1.5317222023971</v>
      </c>
      <c r="H17" s="120">
        <v>2.23</v>
      </c>
      <c r="I17" s="120">
        <v>1.323</v>
      </c>
      <c r="J17" s="120">
        <v>9.7200000000000006</v>
      </c>
      <c r="K17" s="120">
        <v>15.78</v>
      </c>
      <c r="M17" s="120">
        <v>15</v>
      </c>
      <c r="N17" s="120">
        <v>0.23583723171106799</v>
      </c>
      <c r="O17" s="120">
        <v>0.14000000000000001</v>
      </c>
      <c r="P17" s="120">
        <v>3.51881637750903</v>
      </c>
      <c r="Q17" s="120">
        <v>1.9605468908800601</v>
      </c>
      <c r="R17" s="120">
        <v>3.5310000000000001</v>
      </c>
      <c r="S17" s="120">
        <v>1.7184999999999999</v>
      </c>
      <c r="T17" s="120">
        <v>-0.35</v>
      </c>
      <c r="U17" s="120">
        <v>14.08</v>
      </c>
      <c r="W17" s="120">
        <v>15</v>
      </c>
      <c r="X17" s="120">
        <v>0.23583723171106799</v>
      </c>
      <c r="Y17" s="120">
        <v>0.14000000000000001</v>
      </c>
      <c r="Z17" s="120">
        <v>3.02255689983786</v>
      </c>
      <c r="AA17" s="120">
        <v>1.8461422564657599</v>
      </c>
      <c r="AB17" s="120">
        <v>3.4003950000000001</v>
      </c>
      <c r="AC17" s="120">
        <v>1.8252349999999999</v>
      </c>
      <c r="AD17" s="120">
        <v>-11.11</v>
      </c>
      <c r="AE17" s="120">
        <v>1.1499999999999999</v>
      </c>
    </row>
    <row r="18" spans="3:31" x14ac:dyDescent="0.2">
      <c r="C18" s="120">
        <v>16</v>
      </c>
      <c r="D18" s="120">
        <v>9.1603304119034598E-2</v>
      </c>
      <c r="E18" s="120">
        <v>0.28000000000000003</v>
      </c>
      <c r="F18" s="120">
        <v>4.5248124173855899</v>
      </c>
      <c r="G18" s="120">
        <v>2.5746101715747498</v>
      </c>
      <c r="H18" s="120">
        <v>4.42</v>
      </c>
      <c r="I18" s="120">
        <v>2.6320000000000001</v>
      </c>
      <c r="J18" s="120">
        <v>2.37</v>
      </c>
      <c r="K18" s="120">
        <v>-2.1800000000000002</v>
      </c>
      <c r="M18" s="120">
        <v>16</v>
      </c>
      <c r="N18" s="120">
        <v>9.1603304119034598E-2</v>
      </c>
      <c r="O18" s="120">
        <v>0.28000000000000003</v>
      </c>
      <c r="P18" s="120">
        <v>5.1723665783334702</v>
      </c>
      <c r="Q18" s="120">
        <v>2.8219753092875699</v>
      </c>
      <c r="R18" s="120">
        <v>4.976</v>
      </c>
      <c r="S18" s="120">
        <v>2.6785000000000001</v>
      </c>
      <c r="T18" s="120">
        <v>3.95</v>
      </c>
      <c r="U18" s="120">
        <v>5.36</v>
      </c>
      <c r="W18" s="120">
        <v>16</v>
      </c>
      <c r="X18" s="120">
        <v>9.1603304119034598E-2</v>
      </c>
      <c r="Y18" s="120">
        <v>0.28000000000000003</v>
      </c>
      <c r="Z18" s="120">
        <v>5.35648377300517</v>
      </c>
      <c r="AA18" s="120">
        <v>2.9661382658949602</v>
      </c>
      <c r="AB18" s="120">
        <v>5.0655549999999998</v>
      </c>
      <c r="AC18" s="120">
        <v>2.7665700000000002</v>
      </c>
      <c r="AD18" s="120">
        <v>5.74</v>
      </c>
      <c r="AE18" s="120">
        <v>7.21</v>
      </c>
    </row>
    <row r="19" spans="3:31" x14ac:dyDescent="0.2">
      <c r="C19" s="120">
        <v>17</v>
      </c>
      <c r="D19" s="120">
        <v>0.119269432266009</v>
      </c>
      <c r="E19" s="120">
        <v>0.09</v>
      </c>
      <c r="F19" s="120">
        <v>3.3094175540241801</v>
      </c>
      <c r="G19" s="120">
        <v>2.0356273753637502</v>
      </c>
      <c r="H19" s="120">
        <v>3.5939999999999999</v>
      </c>
      <c r="I19" s="120">
        <v>2.4460000000000002</v>
      </c>
      <c r="J19" s="120">
        <v>-7.92</v>
      </c>
      <c r="K19" s="120">
        <v>-16.78</v>
      </c>
      <c r="M19" s="120">
        <v>17</v>
      </c>
      <c r="N19" s="120">
        <v>0.119269432266009</v>
      </c>
      <c r="O19" s="120">
        <v>0.09</v>
      </c>
      <c r="P19" s="120">
        <v>4.2655199623865903</v>
      </c>
      <c r="Q19" s="120">
        <v>2.3866890368229501</v>
      </c>
      <c r="R19" s="120">
        <v>4.4050000000000002</v>
      </c>
      <c r="S19" s="120">
        <v>2.5775000000000001</v>
      </c>
      <c r="T19" s="120">
        <v>-3.17</v>
      </c>
      <c r="U19" s="120">
        <v>-7.4</v>
      </c>
      <c r="W19" s="120">
        <v>17</v>
      </c>
      <c r="X19" s="120">
        <v>0.119269432266009</v>
      </c>
      <c r="Y19" s="120">
        <v>0.09</v>
      </c>
      <c r="Z19" s="120">
        <v>3.9735537286304998</v>
      </c>
      <c r="AA19" s="120">
        <v>2.3850558919572999</v>
      </c>
      <c r="AB19" s="120">
        <v>4.2741350000000002</v>
      </c>
      <c r="AC19" s="120">
        <v>2.4511999999999898</v>
      </c>
      <c r="AD19" s="120">
        <v>-7.03</v>
      </c>
      <c r="AE19" s="120">
        <v>-2.7</v>
      </c>
    </row>
    <row r="20" spans="3:31" x14ac:dyDescent="0.2">
      <c r="C20" s="120">
        <v>18</v>
      </c>
      <c r="D20" s="120">
        <v>0.117869102602222</v>
      </c>
      <c r="E20" s="120">
        <v>0.23</v>
      </c>
      <c r="F20" s="120">
        <v>4.21988765574475</v>
      </c>
      <c r="G20" s="120">
        <v>2.4448784638738501</v>
      </c>
      <c r="H20" s="120">
        <v>4.9313333333333302</v>
      </c>
      <c r="I20" s="120">
        <v>2.6749999999999998</v>
      </c>
      <c r="J20" s="120">
        <v>-14.43</v>
      </c>
      <c r="K20" s="120">
        <v>-8.6</v>
      </c>
      <c r="M20" s="120">
        <v>18</v>
      </c>
      <c r="N20" s="120">
        <v>0.117869102602222</v>
      </c>
      <c r="O20" s="120">
        <v>0.23</v>
      </c>
      <c r="P20" s="120">
        <v>4.8858261585367</v>
      </c>
      <c r="Q20" s="120">
        <v>2.69719779784401</v>
      </c>
      <c r="R20" s="120">
        <v>5.0925000000000002</v>
      </c>
      <c r="S20" s="120">
        <v>2.7080000000000002</v>
      </c>
      <c r="T20" s="120">
        <v>-4.0599999999999996</v>
      </c>
      <c r="U20" s="120">
        <v>-0.4</v>
      </c>
      <c r="W20" s="120">
        <v>18</v>
      </c>
      <c r="X20" s="120">
        <v>0.117869102602222</v>
      </c>
      <c r="Y20" s="120">
        <v>0.23</v>
      </c>
      <c r="Z20" s="120">
        <v>4.9928802478531802</v>
      </c>
      <c r="AA20" s="120">
        <v>2.82318009939645</v>
      </c>
      <c r="AB20" s="120">
        <v>4.9218149999999996</v>
      </c>
      <c r="AC20" s="120">
        <v>2.7008549999999998</v>
      </c>
      <c r="AD20" s="120">
        <v>1.44</v>
      </c>
      <c r="AE20" s="120">
        <v>4.53</v>
      </c>
    </row>
    <row r="21" spans="3:31" x14ac:dyDescent="0.2">
      <c r="C21" s="120">
        <v>19</v>
      </c>
      <c r="D21" s="120">
        <v>0.13689575176223401</v>
      </c>
      <c r="E21" s="120">
        <v>0.14000000000000001</v>
      </c>
      <c r="F21" s="120">
        <v>3.62190583648905</v>
      </c>
      <c r="G21" s="120">
        <v>2.1795485889841202</v>
      </c>
      <c r="H21" s="120">
        <v>3.375</v>
      </c>
      <c r="I21" s="120">
        <v>2.0750000000000002</v>
      </c>
      <c r="J21" s="120">
        <v>7.32</v>
      </c>
      <c r="K21" s="120">
        <v>5.04</v>
      </c>
      <c r="M21" s="120">
        <v>19</v>
      </c>
      <c r="N21" s="120">
        <v>0.13689575176223401</v>
      </c>
      <c r="O21" s="120">
        <v>0.14000000000000001</v>
      </c>
      <c r="P21" s="120">
        <v>4.4102311616302199</v>
      </c>
      <c r="Q21" s="120">
        <v>2.4719775684173699</v>
      </c>
      <c r="R21" s="120">
        <v>4.4195000000000002</v>
      </c>
      <c r="S21" s="120">
        <v>2.23</v>
      </c>
      <c r="T21" s="120">
        <v>-0.21</v>
      </c>
      <c r="U21" s="120">
        <v>10.85</v>
      </c>
      <c r="W21" s="120">
        <v>19</v>
      </c>
      <c r="X21" s="120">
        <v>0.13689575176223401</v>
      </c>
      <c r="Y21" s="120">
        <v>0.14000000000000001</v>
      </c>
      <c r="Z21" s="120">
        <v>4.3025271317502103</v>
      </c>
      <c r="AA21" s="120">
        <v>2.5328122456178002</v>
      </c>
      <c r="AB21" s="120">
        <v>4.2248799999999997</v>
      </c>
      <c r="AC21" s="120">
        <v>2.2455799999999999</v>
      </c>
      <c r="AD21" s="120">
        <v>1.84</v>
      </c>
      <c r="AE21" s="120">
        <v>12.79</v>
      </c>
    </row>
    <row r="22" spans="3:31" x14ac:dyDescent="0.2">
      <c r="C22" s="120">
        <v>20</v>
      </c>
      <c r="D22" s="120">
        <v>0.147496400266624</v>
      </c>
      <c r="E22" s="120">
        <v>0.13</v>
      </c>
      <c r="F22" s="120">
        <v>3.4174452488345</v>
      </c>
      <c r="G22" s="120">
        <v>2.0774063624355299</v>
      </c>
      <c r="H22" s="120">
        <v>3.452</v>
      </c>
      <c r="I22" s="120">
        <v>1.9159999999999999</v>
      </c>
      <c r="J22" s="120">
        <v>-1</v>
      </c>
      <c r="K22" s="120">
        <v>8.42</v>
      </c>
      <c r="M22" s="120">
        <v>20</v>
      </c>
      <c r="N22" s="120">
        <v>0.147496400266624</v>
      </c>
      <c r="O22" s="120">
        <v>0.13</v>
      </c>
      <c r="P22" s="120">
        <v>4.2557799458196897</v>
      </c>
      <c r="Q22" s="120">
        <v>2.3895685858709399</v>
      </c>
      <c r="R22" s="120">
        <v>3.8719999999999999</v>
      </c>
      <c r="S22" s="120">
        <v>1.982</v>
      </c>
      <c r="T22" s="120">
        <v>9.91</v>
      </c>
      <c r="U22" s="120">
        <v>20.56</v>
      </c>
      <c r="W22" s="120">
        <v>20</v>
      </c>
      <c r="X22" s="120">
        <v>0.147496400266624</v>
      </c>
      <c r="Y22" s="120">
        <v>0.13</v>
      </c>
      <c r="Z22" s="120">
        <v>4.0736851680712602</v>
      </c>
      <c r="AA22" s="120">
        <v>2.4226630205047002</v>
      </c>
      <c r="AB22" s="120">
        <v>4.1562599999999996</v>
      </c>
      <c r="AC22" s="120">
        <v>2.2358099999999999</v>
      </c>
      <c r="AD22" s="120">
        <v>-1.99</v>
      </c>
      <c r="AE22" s="120">
        <v>8.36</v>
      </c>
    </row>
    <row r="23" spans="3:31" x14ac:dyDescent="0.2">
      <c r="C23" s="120">
        <v>21</v>
      </c>
      <c r="D23" s="120">
        <v>0.14474409807243199</v>
      </c>
      <c r="E23" s="120">
        <v>0.15</v>
      </c>
      <c r="F23" s="120">
        <v>3.6111893772724302</v>
      </c>
      <c r="G23" s="120">
        <v>2.1706696575817102</v>
      </c>
      <c r="H23" s="120">
        <v>3.3159999999999998</v>
      </c>
      <c r="I23" s="120">
        <v>2.07666666666666</v>
      </c>
      <c r="J23" s="120">
        <v>8.9</v>
      </c>
      <c r="K23" s="120">
        <v>4.53</v>
      </c>
      <c r="M23" s="120">
        <v>21</v>
      </c>
      <c r="N23" s="120">
        <v>0.14474409807243199</v>
      </c>
      <c r="O23" s="120">
        <v>0.15</v>
      </c>
      <c r="P23" s="120">
        <v>4.3877477641544003</v>
      </c>
      <c r="Q23" s="120">
        <v>2.4597644622835699</v>
      </c>
      <c r="R23" s="120">
        <v>3.9165000000000001</v>
      </c>
      <c r="S23" s="120">
        <v>2.0329999999999999</v>
      </c>
      <c r="T23" s="120">
        <v>12.03</v>
      </c>
      <c r="U23" s="120">
        <v>20.99</v>
      </c>
      <c r="W23" s="120">
        <v>21</v>
      </c>
      <c r="X23" s="120">
        <v>0.14474409807243199</v>
      </c>
      <c r="Y23" s="120">
        <v>0.15</v>
      </c>
      <c r="Z23" s="120">
        <v>4.2886302655075097</v>
      </c>
      <c r="AA23" s="120">
        <v>2.5226011267102399</v>
      </c>
      <c r="AB23" s="120">
        <v>4.2045950000000003</v>
      </c>
      <c r="AC23" s="120">
        <v>2.37317</v>
      </c>
      <c r="AD23" s="120">
        <v>2</v>
      </c>
      <c r="AE23" s="120">
        <v>6.3</v>
      </c>
    </row>
    <row r="24" spans="3:31" x14ac:dyDescent="0.2">
      <c r="C24" s="120">
        <v>22</v>
      </c>
      <c r="D24" s="120">
        <v>0.158851693406968</v>
      </c>
      <c r="E24" s="120">
        <v>0.13</v>
      </c>
      <c r="F24" s="120">
        <v>3.2851254426467298</v>
      </c>
      <c r="G24" s="120">
        <v>2.0072265552148201</v>
      </c>
      <c r="H24" s="120">
        <v>3.2519999999999998</v>
      </c>
      <c r="I24" s="120">
        <v>1.98433333333333</v>
      </c>
      <c r="J24" s="120">
        <v>1.02</v>
      </c>
      <c r="K24" s="120">
        <v>1.1499999999999999</v>
      </c>
      <c r="M24" s="120">
        <v>22</v>
      </c>
      <c r="N24" s="120">
        <v>0.158851693406968</v>
      </c>
      <c r="O24" s="120">
        <v>0.13</v>
      </c>
      <c r="P24" s="120">
        <v>4.1491965635510404</v>
      </c>
      <c r="Q24" s="120">
        <v>2.3310776484547202</v>
      </c>
      <c r="R24" s="120">
        <v>3.7989999999999999</v>
      </c>
      <c r="S24" s="120">
        <v>2.02</v>
      </c>
      <c r="T24" s="120">
        <v>9.2200000000000006</v>
      </c>
      <c r="U24" s="120">
        <v>15.4</v>
      </c>
      <c r="W24" s="120">
        <v>22</v>
      </c>
      <c r="X24" s="120">
        <v>0.158851693406968</v>
      </c>
      <c r="Y24" s="120">
        <v>0.13</v>
      </c>
      <c r="Z24" s="120">
        <v>3.92584232593775</v>
      </c>
      <c r="AA24" s="120">
        <v>2.34693212009463</v>
      </c>
      <c r="AB24" s="120">
        <v>4.0336400000000001</v>
      </c>
      <c r="AC24" s="120">
        <v>2.3188599999999999</v>
      </c>
      <c r="AD24" s="120">
        <v>-2.67</v>
      </c>
      <c r="AE24" s="120">
        <v>1.21</v>
      </c>
    </row>
    <row r="25" spans="3:31" x14ac:dyDescent="0.2">
      <c r="C25" s="120">
        <v>23</v>
      </c>
      <c r="D25" s="120">
        <v>8.6577306499261403E-2</v>
      </c>
      <c r="E25" s="120">
        <v>0.09</v>
      </c>
      <c r="F25" s="120">
        <v>3.7782593402929501</v>
      </c>
      <c r="G25" s="120">
        <v>2.27594529103528</v>
      </c>
      <c r="H25" s="120">
        <v>4.6033333333333299</v>
      </c>
      <c r="I25" s="120">
        <v>2.6909999999999998</v>
      </c>
      <c r="J25" s="120">
        <v>-17.920000000000002</v>
      </c>
      <c r="K25" s="120">
        <v>-15.42</v>
      </c>
      <c r="M25" s="120">
        <v>23</v>
      </c>
      <c r="N25" s="120">
        <v>8.6577306499261403E-2</v>
      </c>
      <c r="O25" s="120">
        <v>0.09</v>
      </c>
      <c r="P25" s="120">
        <v>4.6351336192621302</v>
      </c>
      <c r="Q25" s="120">
        <v>2.5822839360019501</v>
      </c>
      <c r="R25" s="120">
        <v>4.8745000000000003</v>
      </c>
      <c r="S25" s="120">
        <v>2.7795000000000001</v>
      </c>
      <c r="T25" s="120">
        <v>-4.91</v>
      </c>
      <c r="U25" s="120">
        <v>-7.1</v>
      </c>
      <c r="W25" s="120">
        <v>23</v>
      </c>
      <c r="X25" s="120">
        <v>8.6577306499261403E-2</v>
      </c>
      <c r="Y25" s="120">
        <v>0.09</v>
      </c>
      <c r="Z25" s="120">
        <v>4.4958255698883196</v>
      </c>
      <c r="AA25" s="120">
        <v>2.64184075542643</v>
      </c>
      <c r="AB25" s="120">
        <v>5.1836599999999997</v>
      </c>
      <c r="AC25" s="120">
        <v>2.9098899999999999</v>
      </c>
      <c r="AD25" s="120">
        <v>-13.27</v>
      </c>
      <c r="AE25" s="120">
        <v>-9.2100000000000009</v>
      </c>
    </row>
    <row r="26" spans="3:31" x14ac:dyDescent="0.2">
      <c r="C26" s="120">
        <v>24</v>
      </c>
      <c r="D26" s="120">
        <v>0.106535921624173</v>
      </c>
      <c r="E26" s="120">
        <v>0.09</v>
      </c>
      <c r="F26" s="120">
        <v>3.4915865591425499</v>
      </c>
      <c r="G26" s="120">
        <v>2.13138129571084</v>
      </c>
      <c r="H26" s="120">
        <v>3.7629999999999999</v>
      </c>
      <c r="I26" s="120">
        <v>2.2186666666666599</v>
      </c>
      <c r="J26" s="120">
        <v>-7.21</v>
      </c>
      <c r="K26" s="120">
        <v>-3.93</v>
      </c>
      <c r="M26" s="120">
        <v>24</v>
      </c>
      <c r="N26" s="120">
        <v>0.106535921624173</v>
      </c>
      <c r="O26" s="120">
        <v>0.09</v>
      </c>
      <c r="P26" s="120">
        <v>4.4059931042267797</v>
      </c>
      <c r="Q26" s="120">
        <v>2.4629968248011198</v>
      </c>
      <c r="R26" s="120">
        <v>4.7595000000000001</v>
      </c>
      <c r="S26" s="120">
        <v>2.4700000000000002</v>
      </c>
      <c r="T26" s="120">
        <v>-7.43</v>
      </c>
      <c r="U26" s="120">
        <v>-0.28000000000000003</v>
      </c>
      <c r="W26" s="120">
        <v>24</v>
      </c>
      <c r="X26" s="120">
        <v>0.106535921624173</v>
      </c>
      <c r="Y26" s="120">
        <v>0.09</v>
      </c>
      <c r="Z26" s="120">
        <v>4.17431742496571</v>
      </c>
      <c r="AA26" s="120">
        <v>2.4867586132874999</v>
      </c>
      <c r="AB26" s="120">
        <v>4.7503700000000002</v>
      </c>
      <c r="AC26" s="120">
        <v>2.6443599999999998</v>
      </c>
      <c r="AD26" s="120">
        <v>-12.13</v>
      </c>
      <c r="AE26" s="120">
        <v>-5.96</v>
      </c>
    </row>
    <row r="27" spans="3:31" x14ac:dyDescent="0.2">
      <c r="C27" s="120">
        <v>25</v>
      </c>
      <c r="D27" s="120">
        <v>3.7312999999999999E-2</v>
      </c>
      <c r="E27" s="120">
        <v>0.11</v>
      </c>
      <c r="F27" s="120">
        <v>4.6247442500967599</v>
      </c>
      <c r="G27" s="120">
        <v>2.64641424963028</v>
      </c>
      <c r="H27" s="120">
        <v>4.8170000000000002</v>
      </c>
      <c r="I27" s="120">
        <v>2.8220000000000001</v>
      </c>
      <c r="J27" s="120">
        <v>-3.99</v>
      </c>
      <c r="K27" s="120">
        <v>-6.22</v>
      </c>
      <c r="M27" s="120">
        <v>25</v>
      </c>
      <c r="N27" s="120">
        <v>3.7312999999999999E-2</v>
      </c>
      <c r="O27" s="120">
        <v>0.11</v>
      </c>
      <c r="P27" s="120">
        <v>5.3322872078851997</v>
      </c>
      <c r="Q27" s="120">
        <v>2.90459025516583</v>
      </c>
      <c r="R27" s="120">
        <v>5.36</v>
      </c>
      <c r="S27" s="120">
        <v>2.8929999999999998</v>
      </c>
      <c r="T27" s="120">
        <v>-0.52</v>
      </c>
      <c r="U27" s="120">
        <v>0.4</v>
      </c>
      <c r="W27" s="120">
        <v>25</v>
      </c>
      <c r="X27" s="120">
        <v>3.7312999999999999E-2</v>
      </c>
      <c r="Y27" s="120">
        <v>0.11</v>
      </c>
      <c r="Z27" s="120">
        <v>5.4766877505907798</v>
      </c>
      <c r="AA27" s="120">
        <v>3.0438735474126899</v>
      </c>
      <c r="AB27" s="120">
        <v>5.68682</v>
      </c>
      <c r="AC27" s="120">
        <v>3.238515</v>
      </c>
      <c r="AD27" s="120">
        <v>-3.7</v>
      </c>
      <c r="AE27" s="120">
        <v>-6.01</v>
      </c>
    </row>
    <row r="28" spans="3:31" x14ac:dyDescent="0.2">
      <c r="C28" s="120">
        <v>26</v>
      </c>
      <c r="D28" s="120">
        <v>2.16235E-2</v>
      </c>
      <c r="E28" s="120">
        <v>0.09</v>
      </c>
      <c r="F28" s="120">
        <v>4.78459867769116</v>
      </c>
      <c r="G28" s="120">
        <v>2.71118961149288</v>
      </c>
      <c r="H28" s="120">
        <v>4.984</v>
      </c>
      <c r="I28" s="120">
        <v>2.8759999999999999</v>
      </c>
      <c r="J28" s="120">
        <v>-4</v>
      </c>
      <c r="K28" s="120">
        <v>-5.73</v>
      </c>
      <c r="M28" s="120">
        <v>26</v>
      </c>
      <c r="N28" s="120">
        <v>2.16235E-2</v>
      </c>
      <c r="O28" s="120">
        <v>0.09</v>
      </c>
      <c r="P28" s="120">
        <v>5.4916075193639999</v>
      </c>
      <c r="Q28" s="120">
        <v>2.96772779813868</v>
      </c>
      <c r="R28" s="120">
        <v>5.6740000000000004</v>
      </c>
      <c r="S28" s="120">
        <v>2.9914999999999998</v>
      </c>
      <c r="T28" s="120">
        <v>-3.21</v>
      </c>
      <c r="U28" s="120">
        <v>-0.79</v>
      </c>
      <c r="W28" s="120">
        <v>26</v>
      </c>
      <c r="X28" s="120">
        <v>2.16235E-2</v>
      </c>
      <c r="Y28" s="120">
        <v>0.09</v>
      </c>
      <c r="Z28" s="120">
        <v>5.6707620494004596</v>
      </c>
      <c r="AA28" s="120">
        <v>3.1148088507116198</v>
      </c>
      <c r="AB28" s="120">
        <v>5.9191499999999904</v>
      </c>
      <c r="AC28" s="120">
        <v>3.1959550000000001</v>
      </c>
      <c r="AD28" s="120">
        <v>-4.2</v>
      </c>
      <c r="AE28" s="120">
        <v>-2.54</v>
      </c>
    </row>
    <row r="29" spans="3:31" x14ac:dyDescent="0.2">
      <c r="C29" s="120">
        <v>27</v>
      </c>
      <c r="D29" s="120">
        <v>1.47114999999999E-2</v>
      </c>
      <c r="E29" s="120">
        <v>0.02</v>
      </c>
      <c r="F29" s="120">
        <v>4.1641143284057502</v>
      </c>
      <c r="G29" s="120">
        <v>2.4814003308273498</v>
      </c>
      <c r="H29" s="120">
        <v>4.8810000000000002</v>
      </c>
      <c r="I29" s="120">
        <v>2.794</v>
      </c>
      <c r="J29" s="120">
        <v>-14.69</v>
      </c>
      <c r="K29" s="120">
        <v>-11.19</v>
      </c>
      <c r="M29" s="120">
        <v>27</v>
      </c>
      <c r="N29" s="120">
        <v>1.47114999999999E-2</v>
      </c>
      <c r="O29" s="120">
        <v>0.02</v>
      </c>
      <c r="P29" s="120">
        <v>5.2830436232326301</v>
      </c>
      <c r="Q29" s="120">
        <v>2.8150452669769899</v>
      </c>
      <c r="R29" s="120">
        <v>5.5679999999999996</v>
      </c>
      <c r="S29" s="120">
        <v>2.9540000000000002</v>
      </c>
      <c r="T29" s="120">
        <v>-5.12</v>
      </c>
      <c r="U29" s="120">
        <v>-4.7</v>
      </c>
      <c r="W29" s="120">
        <v>27</v>
      </c>
      <c r="X29" s="120">
        <v>1.47114999999999E-2</v>
      </c>
      <c r="Y29" s="120">
        <v>0.02</v>
      </c>
      <c r="Z29" s="120">
        <v>5.0541900007509</v>
      </c>
      <c r="AA29" s="120">
        <v>2.8877063500043998</v>
      </c>
      <c r="AB29" s="120">
        <v>5.9585400000000002</v>
      </c>
      <c r="AC29" s="120">
        <v>3.26999499999999</v>
      </c>
      <c r="AD29" s="120">
        <v>-15.18</v>
      </c>
      <c r="AE29" s="120">
        <v>-11.69</v>
      </c>
    </row>
    <row r="30" spans="3:31" x14ac:dyDescent="0.2">
      <c r="C30" s="120">
        <v>28</v>
      </c>
      <c r="D30" s="120">
        <v>6.9347153858065599E-2</v>
      </c>
      <c r="E30" s="120">
        <v>0.13</v>
      </c>
      <c r="F30" s="120">
        <v>4.3141155790223102</v>
      </c>
      <c r="G30" s="120">
        <v>2.5117890744638798</v>
      </c>
      <c r="H30" s="120">
        <v>4.8976666666666597</v>
      </c>
      <c r="I30" s="120">
        <v>2.7573333333333299</v>
      </c>
      <c r="J30" s="120">
        <v>-11.91</v>
      </c>
      <c r="K30" s="120">
        <v>-8.91</v>
      </c>
      <c r="M30" s="120">
        <v>28</v>
      </c>
      <c r="N30" s="120">
        <v>6.9347153858065599E-2</v>
      </c>
      <c r="O30" s="120">
        <v>0.13</v>
      </c>
      <c r="P30" s="120">
        <v>5.0325883364721804</v>
      </c>
      <c r="Q30" s="120">
        <v>2.7754667600891998</v>
      </c>
      <c r="R30" s="120">
        <v>5.2115</v>
      </c>
      <c r="S30" s="120">
        <v>2.7795000000000001</v>
      </c>
      <c r="T30" s="120">
        <v>-3.43</v>
      </c>
      <c r="U30" s="120">
        <v>-0.15</v>
      </c>
      <c r="W30" s="120">
        <v>28</v>
      </c>
      <c r="X30" s="120">
        <v>6.9347153858065599E-2</v>
      </c>
      <c r="Y30" s="120">
        <v>0.13</v>
      </c>
      <c r="Z30" s="120">
        <v>5.1059650352946999</v>
      </c>
      <c r="AA30" s="120">
        <v>2.8964063412435199</v>
      </c>
      <c r="AB30" s="120">
        <v>5.3741199999999996</v>
      </c>
      <c r="AC30" s="120">
        <v>3.0919099999999999</v>
      </c>
      <c r="AD30" s="120">
        <v>-4.99</v>
      </c>
      <c r="AE30" s="120">
        <v>-6.32</v>
      </c>
    </row>
    <row r="31" spans="3:31" x14ac:dyDescent="0.2">
      <c r="C31" s="120">
        <v>29</v>
      </c>
      <c r="D31" s="120">
        <v>7.4599511228022095E-2</v>
      </c>
      <c r="E31" s="120">
        <v>0.12</v>
      </c>
      <c r="F31" s="120">
        <v>4.1945385908009198</v>
      </c>
      <c r="G31" s="120">
        <v>2.4614844870412802</v>
      </c>
      <c r="H31" s="120">
        <v>5.19933333333333</v>
      </c>
      <c r="I31" s="120">
        <v>2.8556666666666599</v>
      </c>
      <c r="J31" s="120">
        <v>-19.329999999999998</v>
      </c>
      <c r="K31" s="120">
        <v>-13.8</v>
      </c>
      <c r="M31" s="120">
        <v>29</v>
      </c>
      <c r="N31" s="120">
        <v>7.4599511228022095E-2</v>
      </c>
      <c r="O31" s="120">
        <v>0.12</v>
      </c>
      <c r="P31" s="120">
        <v>4.9360038078926003</v>
      </c>
      <c r="Q31" s="120">
        <v>2.7316135745558601</v>
      </c>
      <c r="R31" s="120">
        <v>5.4695</v>
      </c>
      <c r="S31" s="120">
        <v>2.9115000000000002</v>
      </c>
      <c r="T31" s="120">
        <v>-9.75</v>
      </c>
      <c r="U31" s="120">
        <v>-6.18</v>
      </c>
      <c r="W31" s="120">
        <v>29</v>
      </c>
      <c r="X31" s="120">
        <v>7.4599511228022095E-2</v>
      </c>
      <c r="Y31" s="120">
        <v>0.12</v>
      </c>
      <c r="Z31" s="120">
        <v>4.9666911915353396</v>
      </c>
      <c r="AA31" s="120">
        <v>2.8415136574045201</v>
      </c>
      <c r="AB31" s="120">
        <v>5.3705350000000003</v>
      </c>
      <c r="AC31" s="120">
        <v>3.0073099999999999</v>
      </c>
      <c r="AD31" s="120">
        <v>-7.52</v>
      </c>
      <c r="AE31" s="120">
        <v>-5.51</v>
      </c>
    </row>
    <row r="32" spans="3:31" x14ac:dyDescent="0.2">
      <c r="C32" s="120">
        <v>30</v>
      </c>
      <c r="D32" s="120">
        <v>0.23648541612343399</v>
      </c>
      <c r="E32" s="120">
        <v>0.1</v>
      </c>
      <c r="F32" s="120">
        <v>1.6564435997498399</v>
      </c>
      <c r="G32" s="120">
        <v>1.06400891529785</v>
      </c>
      <c r="H32" s="120">
        <v>2.2123333333333299</v>
      </c>
      <c r="I32" s="120">
        <v>1.50366666666666</v>
      </c>
      <c r="J32" s="120">
        <v>-25.13</v>
      </c>
      <c r="K32" s="120">
        <v>-29.24</v>
      </c>
      <c r="M32" s="120">
        <v>30</v>
      </c>
      <c r="N32" s="120">
        <v>0.23648541612343399</v>
      </c>
      <c r="O32" s="120">
        <v>0.1</v>
      </c>
      <c r="P32" s="120">
        <v>3.2113388662781701</v>
      </c>
      <c r="Q32" s="120">
        <v>1.74738575179969</v>
      </c>
      <c r="R32" s="120">
        <v>3.2595000000000001</v>
      </c>
      <c r="S32" s="120">
        <v>1.7464999999999999</v>
      </c>
      <c r="T32" s="120">
        <v>-1.48</v>
      </c>
      <c r="U32" s="120">
        <v>0.05</v>
      </c>
      <c r="W32" s="120">
        <v>30</v>
      </c>
      <c r="X32" s="120">
        <v>0.23648541612343399</v>
      </c>
      <c r="Y32" s="120">
        <v>0.1</v>
      </c>
      <c r="Z32" s="120">
        <v>2.36906376501052</v>
      </c>
      <c r="AA32" s="120">
        <v>1.46121913799984</v>
      </c>
      <c r="AB32" s="120">
        <v>3.16770499999999</v>
      </c>
      <c r="AC32" s="120">
        <v>1.8614949999999999</v>
      </c>
      <c r="AD32" s="120">
        <v>-25.21</v>
      </c>
      <c r="AE32" s="120">
        <v>-21.5</v>
      </c>
    </row>
    <row r="33" spans="3:31" x14ac:dyDescent="0.2">
      <c r="C33" s="120">
        <v>31</v>
      </c>
      <c r="D33" s="120">
        <v>0.101710654437316</v>
      </c>
      <c r="E33" s="120">
        <v>0.13</v>
      </c>
      <c r="F33" s="120">
        <v>3.9414682014529099</v>
      </c>
      <c r="G33" s="120">
        <v>2.3407684720676598</v>
      </c>
      <c r="H33" s="120">
        <v>4.0723333333333303</v>
      </c>
      <c r="I33" s="120">
        <v>2.5213333333333301</v>
      </c>
      <c r="J33" s="120">
        <v>-3.21</v>
      </c>
      <c r="K33" s="120">
        <v>-7.16</v>
      </c>
      <c r="M33" s="120">
        <v>31</v>
      </c>
      <c r="N33" s="120">
        <v>0.101710654437316</v>
      </c>
      <c r="O33" s="120">
        <v>0.13</v>
      </c>
      <c r="P33" s="120">
        <v>4.6998843730463902</v>
      </c>
      <c r="Q33" s="120">
        <v>2.6190977011533598</v>
      </c>
      <c r="R33" s="120">
        <v>4.9965000000000002</v>
      </c>
      <c r="S33" s="120">
        <v>2.5819999999999999</v>
      </c>
      <c r="T33" s="120">
        <v>-5.94</v>
      </c>
      <c r="U33" s="120">
        <v>1.44</v>
      </c>
      <c r="W33" s="120">
        <v>31</v>
      </c>
      <c r="X33" s="120">
        <v>0.101710654437316</v>
      </c>
      <c r="Y33" s="120">
        <v>0.13</v>
      </c>
      <c r="Z33" s="120">
        <v>4.6709289905623201</v>
      </c>
      <c r="AA33" s="120">
        <v>2.7092657774971398</v>
      </c>
      <c r="AB33" s="120">
        <v>5.0990849999999996</v>
      </c>
      <c r="AC33" s="120">
        <v>2.6990249999999998</v>
      </c>
      <c r="AD33" s="120">
        <v>-8.4</v>
      </c>
      <c r="AE33" s="120">
        <v>0.38</v>
      </c>
    </row>
    <row r="34" spans="3:31" x14ac:dyDescent="0.2">
      <c r="C34" s="120">
        <v>32</v>
      </c>
      <c r="D34" s="120">
        <v>5.8778497950173397E-2</v>
      </c>
      <c r="E34" s="120">
        <v>0.1</v>
      </c>
      <c r="F34" s="120">
        <v>4.2674193754294203</v>
      </c>
      <c r="G34" s="120">
        <v>2.4998318645415001</v>
      </c>
      <c r="H34" s="120">
        <v>5.0129999999999999</v>
      </c>
      <c r="I34" s="120">
        <v>2.883</v>
      </c>
      <c r="J34" s="120">
        <v>-14.87</v>
      </c>
      <c r="K34" s="120">
        <v>-13.29</v>
      </c>
      <c r="M34" s="120">
        <v>32</v>
      </c>
      <c r="N34" s="120">
        <v>5.8778497950173397E-2</v>
      </c>
      <c r="O34" s="120">
        <v>0.1</v>
      </c>
      <c r="P34" s="120">
        <v>5.0274405308258601</v>
      </c>
      <c r="Q34" s="120">
        <v>2.7724110026608799</v>
      </c>
      <c r="R34" s="120">
        <v>5.4024999999999999</v>
      </c>
      <c r="S34" s="120">
        <v>2.9024999999999999</v>
      </c>
      <c r="T34" s="120">
        <v>-6.94</v>
      </c>
      <c r="U34" s="120">
        <v>-4.4800000000000004</v>
      </c>
      <c r="W34" s="120">
        <v>32</v>
      </c>
      <c r="X34" s="120">
        <v>5.8778497950173397E-2</v>
      </c>
      <c r="Y34" s="120">
        <v>0.1</v>
      </c>
      <c r="Z34" s="120">
        <v>5.0555688400144598</v>
      </c>
      <c r="AA34" s="120">
        <v>2.8839752948073798</v>
      </c>
      <c r="AB34" s="120">
        <v>5.4915099999999999</v>
      </c>
      <c r="AC34" s="120">
        <v>2.94564</v>
      </c>
      <c r="AD34" s="120">
        <v>-7.94</v>
      </c>
      <c r="AE34" s="120">
        <v>-2.09</v>
      </c>
    </row>
    <row r="35" spans="3:31" x14ac:dyDescent="0.2">
      <c r="C35" s="120">
        <v>33</v>
      </c>
      <c r="D35" s="120">
        <v>0.12718631417954401</v>
      </c>
      <c r="E35" s="120">
        <v>0.19</v>
      </c>
      <c r="F35" s="120">
        <v>4.0036619872098198</v>
      </c>
      <c r="G35" s="120">
        <v>2.3525642005201899</v>
      </c>
      <c r="H35" s="120">
        <v>3.9263333333333299</v>
      </c>
      <c r="I35" s="120">
        <v>2.3423333333333298</v>
      </c>
      <c r="J35" s="120">
        <v>1.97</v>
      </c>
      <c r="K35" s="120">
        <v>0.44</v>
      </c>
      <c r="M35" s="120">
        <v>33</v>
      </c>
      <c r="N35" s="120">
        <v>0.12718631417954401</v>
      </c>
      <c r="O35" s="120">
        <v>0.19</v>
      </c>
      <c r="P35" s="120">
        <v>4.7011108585109698</v>
      </c>
      <c r="Q35" s="120">
        <v>2.6142786362685801</v>
      </c>
      <c r="R35" s="120">
        <v>4.5514999999999999</v>
      </c>
      <c r="S35" s="120">
        <v>2.3584999999999998</v>
      </c>
      <c r="T35" s="120">
        <v>3.29</v>
      </c>
      <c r="U35" s="120">
        <v>10.84</v>
      </c>
      <c r="W35" s="120">
        <v>33</v>
      </c>
      <c r="X35" s="120">
        <v>0.12718631417954401</v>
      </c>
      <c r="Y35" s="120">
        <v>0.19</v>
      </c>
      <c r="Z35" s="120">
        <v>4.7389008822285801</v>
      </c>
      <c r="AA35" s="120">
        <v>2.7214028562963901</v>
      </c>
      <c r="AB35" s="120">
        <v>4.4694700000000003</v>
      </c>
      <c r="AC35" s="120">
        <v>2.5133999999999999</v>
      </c>
      <c r="AD35" s="120">
        <v>6.03</v>
      </c>
      <c r="AE35" s="120">
        <v>8.2799999999999994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123D-0557-7C47-98D8-50FB31126574}">
  <dimension ref="A1:AE35"/>
  <sheetViews>
    <sheetView topLeftCell="A23" zoomScale="50" zoomScaleNormal="88" workbookViewId="0">
      <selection activeCell="L1" sqref="L1:L1048576"/>
    </sheetView>
  </sheetViews>
  <sheetFormatPr baseColWidth="10" defaultRowHeight="15" x14ac:dyDescent="0.2"/>
  <cols>
    <col min="1" max="16384" width="10.83203125" style="120"/>
  </cols>
  <sheetData>
    <row r="1" spans="1:31" x14ac:dyDescent="0.2">
      <c r="A1" s="120" t="s">
        <v>110</v>
      </c>
      <c r="B1" s="120" t="s">
        <v>112</v>
      </c>
      <c r="C1" s="120" t="s">
        <v>97</v>
      </c>
      <c r="D1" s="120" t="s">
        <v>31</v>
      </c>
      <c r="E1" s="120" t="s">
        <v>92</v>
      </c>
      <c r="F1" s="120" t="s">
        <v>93</v>
      </c>
      <c r="G1" s="120" t="s">
        <v>94</v>
      </c>
      <c r="H1" s="120" t="s">
        <v>95</v>
      </c>
      <c r="I1" s="120" t="s">
        <v>96</v>
      </c>
      <c r="J1" s="120" t="s">
        <v>68</v>
      </c>
      <c r="K1" s="120" t="s">
        <v>69</v>
      </c>
      <c r="M1" s="120" t="s">
        <v>102</v>
      </c>
      <c r="N1" s="120" t="s">
        <v>31</v>
      </c>
      <c r="O1" s="120" t="s">
        <v>92</v>
      </c>
      <c r="P1" s="120" t="s">
        <v>98</v>
      </c>
      <c r="Q1" s="120" t="s">
        <v>99</v>
      </c>
      <c r="R1" s="120" t="s">
        <v>100</v>
      </c>
      <c r="S1" s="120" t="s">
        <v>101</v>
      </c>
      <c r="T1" s="120" t="s">
        <v>70</v>
      </c>
      <c r="U1" s="120" t="s">
        <v>71</v>
      </c>
      <c r="W1" s="120" t="s">
        <v>115</v>
      </c>
      <c r="X1" s="120" t="s">
        <v>31</v>
      </c>
      <c r="Y1" s="120" t="s">
        <v>92</v>
      </c>
      <c r="Z1" s="120" t="s">
        <v>103</v>
      </c>
      <c r="AA1" s="120" t="s">
        <v>104</v>
      </c>
      <c r="AB1" s="120" t="s">
        <v>105</v>
      </c>
      <c r="AC1" s="120" t="s">
        <v>106</v>
      </c>
      <c r="AD1" s="120" t="s">
        <v>107</v>
      </c>
      <c r="AE1" s="120" t="s">
        <v>108</v>
      </c>
    </row>
    <row r="2" spans="1:31" x14ac:dyDescent="0.2">
      <c r="A2" s="120">
        <v>0</v>
      </c>
      <c r="B2" s="120">
        <v>0.12</v>
      </c>
      <c r="C2" s="120">
        <v>0</v>
      </c>
      <c r="D2" s="120">
        <v>4.5248999999999998E-2</v>
      </c>
      <c r="E2" s="120">
        <v>7.0000000000000007E-2</v>
      </c>
      <c r="F2" s="120">
        <v>4.2206956146808903</v>
      </c>
      <c r="G2" s="120">
        <v>2.4887563416182501</v>
      </c>
      <c r="H2" s="120">
        <v>5.0369999999999999</v>
      </c>
      <c r="I2" s="120">
        <v>2.36</v>
      </c>
      <c r="J2" s="120">
        <v>-16.21</v>
      </c>
      <c r="K2" s="120">
        <v>5.46</v>
      </c>
      <c r="M2" s="120">
        <v>0</v>
      </c>
      <c r="N2" s="120">
        <v>4.5248999999999998E-2</v>
      </c>
      <c r="O2" s="120">
        <v>7.0000000000000007E-2</v>
      </c>
      <c r="P2" s="120">
        <v>5.0492745224103501</v>
      </c>
      <c r="Q2" s="120">
        <v>2.7751303878046598</v>
      </c>
      <c r="R2" s="120">
        <v>5.2945000000000002</v>
      </c>
      <c r="S2" s="120">
        <v>2.6495000000000002</v>
      </c>
      <c r="T2" s="120">
        <v>-4.63</v>
      </c>
      <c r="U2" s="120">
        <v>4.74</v>
      </c>
      <c r="W2" s="120">
        <v>0</v>
      </c>
      <c r="X2" s="120">
        <v>4.5248999999999998E-2</v>
      </c>
      <c r="Y2" s="120">
        <v>7.0000000000000007E-2</v>
      </c>
      <c r="Z2" s="120">
        <v>5.0124762517603401</v>
      </c>
      <c r="AA2" s="120">
        <v>2.8740176453726698</v>
      </c>
      <c r="AB2" s="120">
        <v>5.564425</v>
      </c>
      <c r="AC2" s="120">
        <v>3.0194399999999901</v>
      </c>
      <c r="AD2" s="120">
        <v>-9.92</v>
      </c>
      <c r="AE2" s="120">
        <v>-4.82</v>
      </c>
    </row>
    <row r="3" spans="1:31" x14ac:dyDescent="0.2">
      <c r="A3" s="120">
        <v>7</v>
      </c>
      <c r="C3" s="120">
        <v>1</v>
      </c>
      <c r="D3" s="120">
        <v>6.47337128595145E-2</v>
      </c>
      <c r="E3" s="120">
        <v>0.09</v>
      </c>
      <c r="F3" s="120">
        <v>4.3681205095692199</v>
      </c>
      <c r="G3" s="120">
        <v>2.53531704689797</v>
      </c>
      <c r="H3" s="120">
        <v>4.04233333333333</v>
      </c>
      <c r="I3" s="120">
        <v>2.42766666666666</v>
      </c>
      <c r="J3" s="120">
        <v>8.06</v>
      </c>
      <c r="K3" s="120">
        <v>4.43</v>
      </c>
      <c r="M3" s="120">
        <v>1</v>
      </c>
      <c r="N3" s="120">
        <v>6.47337128595145E-2</v>
      </c>
      <c r="O3" s="120">
        <v>0.13</v>
      </c>
      <c r="P3" s="120">
        <v>5.0816957643425296</v>
      </c>
      <c r="Q3" s="120">
        <v>2.7973727282173102</v>
      </c>
      <c r="R3" s="120">
        <v>5.0545</v>
      </c>
      <c r="S3" s="120">
        <v>2.665</v>
      </c>
      <c r="T3" s="120">
        <v>0.54</v>
      </c>
      <c r="U3" s="120">
        <v>4.97</v>
      </c>
      <c r="W3" s="120">
        <v>1</v>
      </c>
      <c r="X3" s="120">
        <v>6.47337128595145E-2</v>
      </c>
      <c r="Y3" s="120">
        <v>0.13</v>
      </c>
      <c r="Z3" s="120">
        <v>5.1697184539101597</v>
      </c>
      <c r="AA3" s="120">
        <v>2.9221707217663302</v>
      </c>
      <c r="AB3" s="120">
        <v>5.1735499999999996</v>
      </c>
      <c r="AC3" s="120">
        <v>2.849075</v>
      </c>
      <c r="AD3" s="120">
        <v>-7.0000000000000007E-2</v>
      </c>
      <c r="AE3" s="120">
        <v>2.57</v>
      </c>
    </row>
    <row r="4" spans="1:31" x14ac:dyDescent="0.2">
      <c r="C4" s="120">
        <v>2</v>
      </c>
      <c r="D4" s="120">
        <v>0.15024288138686101</v>
      </c>
      <c r="E4" s="120">
        <v>0.1</v>
      </c>
      <c r="F4" s="120">
        <v>3.3855879152764401</v>
      </c>
      <c r="G4" s="120">
        <v>2.0606348745152201</v>
      </c>
      <c r="H4" s="120">
        <v>3.51433333333333</v>
      </c>
      <c r="I4" s="120">
        <v>1.9970000000000001</v>
      </c>
      <c r="J4" s="120">
        <v>-3.66</v>
      </c>
      <c r="K4" s="120">
        <v>3.19</v>
      </c>
      <c r="M4" s="120">
        <v>2</v>
      </c>
      <c r="N4" s="120">
        <v>0.15024288138686101</v>
      </c>
      <c r="O4" s="120">
        <v>0.13</v>
      </c>
      <c r="P4" s="120">
        <v>4.22989005794423</v>
      </c>
      <c r="Q4" s="120">
        <v>2.3754797657976998</v>
      </c>
      <c r="R4" s="120">
        <v>4.0285000000000002</v>
      </c>
      <c r="S4" s="120">
        <v>2.2330000000000001</v>
      </c>
      <c r="T4" s="120">
        <v>5</v>
      </c>
      <c r="U4" s="120">
        <v>6.38</v>
      </c>
      <c r="W4" s="120">
        <v>2</v>
      </c>
      <c r="X4" s="120">
        <v>0.15024288138686101</v>
      </c>
      <c r="Y4" s="120">
        <v>0.13</v>
      </c>
      <c r="Z4" s="120">
        <v>4.0379700994400602</v>
      </c>
      <c r="AA4" s="120">
        <v>2.4045320607450802</v>
      </c>
      <c r="AB4" s="120">
        <v>4.1032599999999997</v>
      </c>
      <c r="AC4" s="120">
        <v>2.2562099999999998</v>
      </c>
      <c r="AD4" s="120">
        <v>-1.59</v>
      </c>
      <c r="AE4" s="120">
        <v>6.57</v>
      </c>
    </row>
    <row r="5" spans="1:31" x14ac:dyDescent="0.2">
      <c r="A5" s="120" t="s">
        <v>111</v>
      </c>
      <c r="C5" s="120">
        <v>3</v>
      </c>
      <c r="D5" s="120">
        <v>0.14192653640237099</v>
      </c>
      <c r="E5" s="120">
        <v>0.1</v>
      </c>
      <c r="F5" s="120">
        <v>3.3847431655038398</v>
      </c>
      <c r="G5" s="120">
        <v>2.0638853076228898</v>
      </c>
      <c r="H5" s="120">
        <v>3.2410000000000001</v>
      </c>
      <c r="I5" s="120">
        <v>1.8376666666666599</v>
      </c>
      <c r="J5" s="120">
        <v>4.4400000000000004</v>
      </c>
      <c r="K5" s="120">
        <v>12.31</v>
      </c>
      <c r="M5" s="120">
        <v>3</v>
      </c>
      <c r="N5" s="120">
        <v>0.14192653640237099</v>
      </c>
      <c r="O5" s="120">
        <v>0.12</v>
      </c>
      <c r="P5" s="120">
        <v>4.2482438390270598</v>
      </c>
      <c r="Q5" s="120">
        <v>2.3847381894178001</v>
      </c>
      <c r="R5" s="120">
        <v>3.8155000000000001</v>
      </c>
      <c r="S5" s="120">
        <v>2.0285000000000002</v>
      </c>
      <c r="T5" s="120">
        <v>11.34</v>
      </c>
      <c r="U5" s="120">
        <v>17.559999999999999</v>
      </c>
      <c r="W5" s="120">
        <v>3</v>
      </c>
      <c r="X5" s="120">
        <v>0.14192653640237099</v>
      </c>
      <c r="Y5" s="120">
        <v>0.12</v>
      </c>
      <c r="Z5" s="120">
        <v>4.0404074828327099</v>
      </c>
      <c r="AA5" s="120">
        <v>2.4092636578505799</v>
      </c>
      <c r="AB5" s="120">
        <v>3.9712349999999899</v>
      </c>
      <c r="AC5" s="120">
        <v>2.1642100000000002</v>
      </c>
      <c r="AD5" s="120">
        <v>1.74</v>
      </c>
      <c r="AE5" s="120">
        <v>11.32</v>
      </c>
    </row>
    <row r="6" spans="1:31" x14ac:dyDescent="0.2">
      <c r="A6" s="120">
        <f>A2-A2*$B$2</f>
        <v>0</v>
      </c>
      <c r="C6" s="120">
        <v>4</v>
      </c>
      <c r="D6" s="120">
        <v>9.4329659484734596E-2</v>
      </c>
      <c r="E6" s="120">
        <v>7.0000000000000007E-2</v>
      </c>
      <c r="F6" s="120">
        <v>3.5297062746491199</v>
      </c>
      <c r="G6" s="120">
        <v>2.1550824135236399</v>
      </c>
      <c r="H6" s="120">
        <v>3.79866666666666</v>
      </c>
      <c r="I6" s="120">
        <v>2.33633333333333</v>
      </c>
      <c r="J6" s="120">
        <v>-7.08</v>
      </c>
      <c r="K6" s="120">
        <v>-7.76</v>
      </c>
      <c r="M6" s="120">
        <v>4</v>
      </c>
      <c r="N6" s="120">
        <v>9.4329659484734596E-2</v>
      </c>
      <c r="O6" s="120">
        <v>0.08</v>
      </c>
      <c r="P6" s="120">
        <v>4.4673144893059504</v>
      </c>
      <c r="Q6" s="120">
        <v>2.4910518733867502</v>
      </c>
      <c r="R6" s="120">
        <v>4.827</v>
      </c>
      <c r="S6" s="120">
        <v>2.5030000000000001</v>
      </c>
      <c r="T6" s="120">
        <v>-7.45</v>
      </c>
      <c r="U6" s="120">
        <v>-0.48</v>
      </c>
      <c r="W6" s="120">
        <v>4</v>
      </c>
      <c r="X6" s="120">
        <v>9.4329659484734596E-2</v>
      </c>
      <c r="Y6" s="120">
        <v>0.08</v>
      </c>
      <c r="Z6" s="120">
        <v>4.2239756289760502</v>
      </c>
      <c r="AA6" s="120">
        <v>2.5143944273536798</v>
      </c>
      <c r="AB6" s="120">
        <v>4.7599099999999996</v>
      </c>
      <c r="AC6" s="120">
        <v>2.5646450000000001</v>
      </c>
      <c r="AD6" s="120">
        <v>-11.26</v>
      </c>
      <c r="AE6" s="120">
        <v>-1.96</v>
      </c>
    </row>
    <row r="7" spans="1:31" x14ac:dyDescent="0.2">
      <c r="A7" s="120">
        <f>A3-A3*$B$2</f>
        <v>6.16</v>
      </c>
      <c r="C7" s="120">
        <v>5</v>
      </c>
      <c r="D7" s="120">
        <v>9.2940726782753003E-2</v>
      </c>
      <c r="E7" s="120">
        <v>0.06</v>
      </c>
      <c r="F7" s="120">
        <v>4.1021799790438198</v>
      </c>
      <c r="G7" s="120">
        <v>2.41329548056353</v>
      </c>
      <c r="H7" s="120">
        <v>3.7566666666666602</v>
      </c>
      <c r="I7" s="120">
        <v>2.2223333333333302</v>
      </c>
      <c r="J7" s="120">
        <v>9.1999999999999993</v>
      </c>
      <c r="K7" s="120">
        <v>8.59</v>
      </c>
      <c r="M7" s="120">
        <v>5</v>
      </c>
      <c r="N7" s="120">
        <v>9.2940726782753003E-2</v>
      </c>
      <c r="O7" s="120">
        <v>0.14000000000000001</v>
      </c>
      <c r="P7" s="120">
        <v>4.8311182016772598</v>
      </c>
      <c r="Q7" s="120">
        <v>2.6820114309989398</v>
      </c>
      <c r="R7" s="120">
        <v>4.8884999999999996</v>
      </c>
      <c r="S7" s="120">
        <v>2.7235</v>
      </c>
      <c r="T7" s="120">
        <v>-1.17</v>
      </c>
      <c r="U7" s="120">
        <v>-1.52</v>
      </c>
      <c r="W7" s="120">
        <v>5</v>
      </c>
      <c r="X7" s="120">
        <v>9.2940726782753003E-2</v>
      </c>
      <c r="Y7" s="120">
        <v>0.14000000000000001</v>
      </c>
      <c r="Z7" s="120">
        <v>4.8564406706835603</v>
      </c>
      <c r="AA7" s="120">
        <v>2.78840419844345</v>
      </c>
      <c r="AB7" s="120">
        <v>4.6998299999999897</v>
      </c>
      <c r="AC7" s="120">
        <v>2.4921000000000002</v>
      </c>
      <c r="AD7" s="120">
        <v>3.33</v>
      </c>
      <c r="AE7" s="120">
        <v>11.89</v>
      </c>
    </row>
    <row r="8" spans="1:31" x14ac:dyDescent="0.2">
      <c r="C8" s="120">
        <v>6</v>
      </c>
      <c r="D8" s="120">
        <v>8.8241329419793596E-2</v>
      </c>
      <c r="E8" s="120">
        <v>7.0000000000000007E-2</v>
      </c>
      <c r="F8" s="120">
        <v>4.2047440966615097</v>
      </c>
      <c r="G8" s="120">
        <v>2.45748062282434</v>
      </c>
      <c r="H8" s="120">
        <v>3.8473333333333302</v>
      </c>
      <c r="I8" s="120">
        <v>2.278</v>
      </c>
      <c r="J8" s="120">
        <v>9.2899999999999991</v>
      </c>
      <c r="K8" s="120">
        <v>7.88</v>
      </c>
      <c r="M8" s="120">
        <v>6</v>
      </c>
      <c r="N8" s="120">
        <v>8.8241329419793596E-2</v>
      </c>
      <c r="O8" s="120">
        <v>0.15</v>
      </c>
      <c r="P8" s="120">
        <v>4.9151065451913798</v>
      </c>
      <c r="Q8" s="120">
        <v>2.7206889902215199</v>
      </c>
      <c r="R8" s="120">
        <v>4.9355000000000002</v>
      </c>
      <c r="S8" s="120">
        <v>2.6324999999999998</v>
      </c>
      <c r="T8" s="120">
        <v>-0.41</v>
      </c>
      <c r="U8" s="120">
        <v>3.35</v>
      </c>
      <c r="W8" s="120">
        <v>6</v>
      </c>
      <c r="X8" s="120">
        <v>8.8241329419793596E-2</v>
      </c>
      <c r="Y8" s="120">
        <v>0.15</v>
      </c>
      <c r="Z8" s="120">
        <v>4.9758156440754497</v>
      </c>
      <c r="AA8" s="120">
        <v>2.8367471236547601</v>
      </c>
      <c r="AB8" s="120">
        <v>5.1033249999999999</v>
      </c>
      <c r="AC8" s="120">
        <v>2.8098000000000001</v>
      </c>
      <c r="AD8" s="120">
        <v>-2.5</v>
      </c>
      <c r="AE8" s="120">
        <v>0.96</v>
      </c>
    </row>
    <row r="9" spans="1:31" x14ac:dyDescent="0.2">
      <c r="A9" s="120" t="s">
        <v>113</v>
      </c>
      <c r="C9" s="120">
        <v>7</v>
      </c>
      <c r="D9" s="120">
        <v>7.4765606812376595E-2</v>
      </c>
      <c r="E9" s="120">
        <v>0.08</v>
      </c>
      <c r="F9" s="120">
        <v>4.1925092820485697</v>
      </c>
      <c r="G9" s="120">
        <v>2.4605706737637898</v>
      </c>
      <c r="H9" s="120">
        <v>3.7166666666666601</v>
      </c>
      <c r="I9" s="120">
        <v>2.0833333333333299</v>
      </c>
      <c r="J9" s="120">
        <v>12.8</v>
      </c>
      <c r="K9" s="120">
        <v>18.11</v>
      </c>
      <c r="M9" s="120">
        <v>7</v>
      </c>
      <c r="N9" s="120">
        <v>7.4765606812376595E-2</v>
      </c>
      <c r="O9" s="120">
        <v>0.12</v>
      </c>
      <c r="P9" s="120">
        <v>4.9342007181653296</v>
      </c>
      <c r="Q9" s="120">
        <v>2.7307802335982498</v>
      </c>
      <c r="R9" s="120">
        <v>4.8884999999999996</v>
      </c>
      <c r="S9" s="120">
        <v>2.5049999999999999</v>
      </c>
      <c r="T9" s="120">
        <v>0.93</v>
      </c>
      <c r="U9" s="120">
        <v>9.01</v>
      </c>
      <c r="W9" s="120">
        <v>7</v>
      </c>
      <c r="X9" s="120">
        <v>7.4765606812376595E-2</v>
      </c>
      <c r="Y9" s="120">
        <v>0.12</v>
      </c>
      <c r="Z9" s="120">
        <v>4.9643177002183796</v>
      </c>
      <c r="AA9" s="120">
        <v>2.84051453299075</v>
      </c>
      <c r="AB9" s="120">
        <v>4.9720399999999998</v>
      </c>
      <c r="AC9" s="120">
        <v>2.8345150000000001</v>
      </c>
      <c r="AD9" s="120">
        <v>-0.16</v>
      </c>
      <c r="AE9" s="120">
        <v>0.21</v>
      </c>
    </row>
    <row r="10" spans="1:31" x14ac:dyDescent="0.2">
      <c r="A10" s="120">
        <f>A6+A6*$B$2</f>
        <v>0</v>
      </c>
      <c r="C10" s="120">
        <v>9</v>
      </c>
      <c r="D10" s="120">
        <v>6.8126954775720602E-2</v>
      </c>
      <c r="E10" s="120">
        <v>7.0000000000000007E-2</v>
      </c>
      <c r="F10" s="120">
        <v>4.4540896057205597</v>
      </c>
      <c r="G10" s="120">
        <v>2.5651885926139499</v>
      </c>
      <c r="H10" s="120">
        <v>4.0656666666666599</v>
      </c>
      <c r="I10" s="120">
        <v>2.2120000000000002</v>
      </c>
      <c r="J10" s="120">
        <v>9.5500000000000007</v>
      </c>
      <c r="K10" s="120">
        <v>15.97</v>
      </c>
      <c r="M10" s="120">
        <v>8</v>
      </c>
      <c r="W10" s="120">
        <v>8</v>
      </c>
    </row>
    <row r="11" spans="1:31" x14ac:dyDescent="0.2">
      <c r="A11" s="120">
        <f>A3+A3*$B$2</f>
        <v>7.84</v>
      </c>
      <c r="C11" s="120">
        <v>10</v>
      </c>
      <c r="D11" s="120">
        <v>8.3260695473018703E-2</v>
      </c>
      <c r="E11" s="120">
        <v>7.0000000000000007E-2</v>
      </c>
      <c r="F11" s="120">
        <v>4.0891905574392204</v>
      </c>
      <c r="G11" s="120">
        <v>2.4134484959598601</v>
      </c>
      <c r="H11" s="120">
        <v>4.1543333333333301</v>
      </c>
      <c r="I11" s="120">
        <v>2.4319999999999999</v>
      </c>
      <c r="J11" s="120">
        <v>-1.57</v>
      </c>
      <c r="K11" s="120">
        <v>-0.76</v>
      </c>
      <c r="M11" s="120">
        <v>9</v>
      </c>
      <c r="N11" s="120">
        <v>6.8126954775720602E-2</v>
      </c>
      <c r="O11" s="120">
        <v>0.16</v>
      </c>
      <c r="P11" s="120">
        <v>5.1399625662258304</v>
      </c>
      <c r="Q11" s="120">
        <v>2.82100453022186</v>
      </c>
      <c r="R11" s="120">
        <v>4.9000000000000004</v>
      </c>
      <c r="S11" s="120">
        <v>2.4710000000000001</v>
      </c>
      <c r="T11" s="120">
        <v>4.9000000000000004</v>
      </c>
      <c r="U11" s="120">
        <v>14.16</v>
      </c>
      <c r="W11" s="120">
        <v>9</v>
      </c>
      <c r="X11" s="120">
        <v>6.8126954775720602E-2</v>
      </c>
      <c r="Y11" s="120">
        <v>0.16</v>
      </c>
      <c r="Z11" s="120">
        <v>5.2703073792964803</v>
      </c>
      <c r="AA11" s="120">
        <v>2.9548841545512001</v>
      </c>
      <c r="AB11" s="120">
        <v>5.1771949999999904</v>
      </c>
      <c r="AC11" s="120">
        <v>2.8139699999999999</v>
      </c>
      <c r="AD11" s="120">
        <v>1.8</v>
      </c>
      <c r="AE11" s="120">
        <v>5.01</v>
      </c>
    </row>
    <row r="12" spans="1:31" x14ac:dyDescent="0.2">
      <c r="C12" s="120">
        <v>11</v>
      </c>
      <c r="D12" s="120">
        <v>8.0119739799846004E-2</v>
      </c>
      <c r="E12" s="120">
        <v>0.08</v>
      </c>
      <c r="F12" s="120">
        <v>4.3321617263554</v>
      </c>
      <c r="G12" s="120">
        <v>2.512017336659</v>
      </c>
      <c r="H12" s="120">
        <v>4.2480000000000002</v>
      </c>
      <c r="I12" s="120">
        <v>2.5619999999999998</v>
      </c>
      <c r="J12" s="120">
        <v>1.98</v>
      </c>
      <c r="K12" s="120">
        <v>-1.95</v>
      </c>
      <c r="M12" s="120">
        <v>10</v>
      </c>
      <c r="N12" s="120">
        <v>8.3260695473018703E-2</v>
      </c>
      <c r="O12" s="120">
        <v>0.12</v>
      </c>
      <c r="P12" s="120">
        <v>4.8428297741702799</v>
      </c>
      <c r="Q12" s="120">
        <v>2.6880127333303898</v>
      </c>
      <c r="R12" s="120">
        <v>4.9835000000000003</v>
      </c>
      <c r="S12" s="120">
        <v>2.548</v>
      </c>
      <c r="T12" s="120">
        <v>-2.82</v>
      </c>
      <c r="U12" s="120">
        <v>5.5</v>
      </c>
      <c r="W12" s="120">
        <v>10</v>
      </c>
      <c r="X12" s="120">
        <v>8.3260695473018703E-2</v>
      </c>
      <c r="Y12" s="120">
        <v>0.12</v>
      </c>
      <c r="Z12" s="120">
        <v>4.8438151925461002</v>
      </c>
      <c r="AA12" s="120">
        <v>2.7890104841707202</v>
      </c>
      <c r="AB12" s="120">
        <v>4.9835799999999999</v>
      </c>
      <c r="AC12" s="120">
        <v>2.7043900000000001</v>
      </c>
      <c r="AD12" s="120">
        <v>-2.8</v>
      </c>
      <c r="AE12" s="120">
        <v>3.13</v>
      </c>
    </row>
    <row r="13" spans="1:31" x14ac:dyDescent="0.2">
      <c r="A13" s="120" t="s">
        <v>114</v>
      </c>
      <c r="B13" s="120">
        <v>0.08</v>
      </c>
      <c r="C13" s="120">
        <v>12</v>
      </c>
      <c r="D13" s="120">
        <v>0.17534538327716501</v>
      </c>
      <c r="E13" s="120">
        <v>0.12</v>
      </c>
      <c r="F13" s="120">
        <v>3.08939362765092</v>
      </c>
      <c r="G13" s="120">
        <v>1.90101340337601</v>
      </c>
      <c r="H13" s="120">
        <v>3.3559999999999999</v>
      </c>
      <c r="I13" s="120">
        <v>1.93966666666666</v>
      </c>
      <c r="J13" s="120">
        <v>-7.94</v>
      </c>
      <c r="K13" s="120">
        <v>-1.99</v>
      </c>
      <c r="M13" s="120">
        <v>11</v>
      </c>
      <c r="N13" s="120">
        <v>8.0119739799846004E-2</v>
      </c>
      <c r="O13" s="120">
        <v>0.16</v>
      </c>
      <c r="P13" s="120">
        <v>5.0256529283851004</v>
      </c>
      <c r="Q13" s="120">
        <v>2.7703210274907999</v>
      </c>
      <c r="R13" s="120">
        <v>5.0579999999999998</v>
      </c>
      <c r="S13" s="120">
        <v>2.6495000000000002</v>
      </c>
      <c r="T13" s="120">
        <v>-0.64</v>
      </c>
      <c r="U13" s="120">
        <v>4.5599999999999996</v>
      </c>
      <c r="W13" s="120">
        <v>11</v>
      </c>
      <c r="X13" s="120">
        <v>8.0119739799846004E-2</v>
      </c>
      <c r="Y13" s="120">
        <v>0.16</v>
      </c>
      <c r="Z13" s="120">
        <v>5.1256111695716102</v>
      </c>
      <c r="AA13" s="120">
        <v>2.8965619276520602</v>
      </c>
      <c r="AB13" s="120">
        <v>3.8483999999999998</v>
      </c>
      <c r="AC13" s="120">
        <v>2.1144699999999998</v>
      </c>
      <c r="AD13" s="120">
        <v>33.19</v>
      </c>
      <c r="AE13" s="120">
        <v>36.99</v>
      </c>
    </row>
    <row r="14" spans="1:31" x14ac:dyDescent="0.2">
      <c r="C14" s="120">
        <v>13</v>
      </c>
      <c r="D14" s="120">
        <v>7.9923992279561096E-2</v>
      </c>
      <c r="E14" s="120">
        <v>7.0000000000000007E-2</v>
      </c>
      <c r="F14" s="120">
        <v>4.19133013203695</v>
      </c>
      <c r="G14" s="120">
        <v>2.4570791955237601</v>
      </c>
      <c r="H14" s="120">
        <v>4.8393333333333297</v>
      </c>
      <c r="I14" s="120">
        <v>2.60066666666666</v>
      </c>
      <c r="J14" s="120">
        <v>-13.39</v>
      </c>
      <c r="K14" s="120">
        <v>-5.52</v>
      </c>
      <c r="M14" s="120">
        <v>12</v>
      </c>
      <c r="N14" s="120">
        <v>0.17534538327716501</v>
      </c>
      <c r="O14" s="120">
        <v>0.13</v>
      </c>
      <c r="P14" s="120">
        <v>3.9963905813623901</v>
      </c>
      <c r="Q14" s="120">
        <v>2.2449761639706001</v>
      </c>
      <c r="R14" s="120">
        <v>3.9045000000000001</v>
      </c>
      <c r="S14" s="120">
        <v>2.0964999999999998</v>
      </c>
      <c r="T14" s="120">
        <v>2.35</v>
      </c>
      <c r="U14" s="120">
        <v>7.08</v>
      </c>
      <c r="W14" s="120">
        <v>12</v>
      </c>
      <c r="X14" s="120">
        <v>0.17534538327716501</v>
      </c>
      <c r="Y14" s="120">
        <v>0.13</v>
      </c>
      <c r="Z14" s="120">
        <v>3.7097517967034102</v>
      </c>
      <c r="AA14" s="120">
        <v>2.2331284740333102</v>
      </c>
      <c r="AB14" s="120">
        <v>4.9496299999999902</v>
      </c>
      <c r="AC14" s="120">
        <v>2.7755649999999998</v>
      </c>
      <c r="AD14" s="120">
        <v>-25.05</v>
      </c>
      <c r="AE14" s="120">
        <v>-19.54</v>
      </c>
    </row>
    <row r="15" spans="1:31" x14ac:dyDescent="0.2">
      <c r="C15" s="120">
        <v>14</v>
      </c>
      <c r="D15" s="120">
        <v>9.7895594674556094E-2</v>
      </c>
      <c r="E15" s="120">
        <v>0.09</v>
      </c>
      <c r="F15" s="120">
        <v>4.4058272660172504</v>
      </c>
      <c r="G15" s="120">
        <v>2.5278486744748001</v>
      </c>
      <c r="H15" s="120">
        <v>5.0716666666666601</v>
      </c>
      <c r="I15" s="120">
        <v>2.794</v>
      </c>
      <c r="J15" s="120">
        <v>-13.13</v>
      </c>
      <c r="K15" s="120">
        <v>-9.5299999999999994</v>
      </c>
      <c r="M15" s="120">
        <v>13</v>
      </c>
      <c r="N15" s="120">
        <v>7.9923992279561096E-2</v>
      </c>
      <c r="O15" s="120">
        <v>0.13</v>
      </c>
      <c r="P15" s="120">
        <v>4.92171178489426</v>
      </c>
      <c r="Q15" s="120">
        <v>2.7248846910136399</v>
      </c>
      <c r="R15" s="120">
        <v>5.25</v>
      </c>
      <c r="S15" s="120">
        <v>2.6665000000000001</v>
      </c>
      <c r="T15" s="120">
        <v>-6.25</v>
      </c>
      <c r="U15" s="120">
        <v>2.19</v>
      </c>
      <c r="W15" s="120">
        <v>13</v>
      </c>
      <c r="X15" s="120">
        <v>7.9923992279561096E-2</v>
      </c>
      <c r="Y15" s="120">
        <v>0.13</v>
      </c>
      <c r="Z15" s="120">
        <v>4.9616900148276999</v>
      </c>
      <c r="AA15" s="120">
        <v>2.8365045411313901</v>
      </c>
      <c r="AB15" s="120">
        <v>5.1913799999999899</v>
      </c>
      <c r="AC15" s="120">
        <v>2.8763599999999898</v>
      </c>
      <c r="AD15" s="120">
        <v>-4.42</v>
      </c>
      <c r="AE15" s="120">
        <v>-1.39</v>
      </c>
    </row>
    <row r="16" spans="1:31" x14ac:dyDescent="0.2">
      <c r="C16" s="120">
        <v>15</v>
      </c>
      <c r="D16" s="120">
        <v>0.23583723171106799</v>
      </c>
      <c r="F16" s="120">
        <v>2.4468112734204901</v>
      </c>
      <c r="G16" s="120">
        <v>1.5317222023971</v>
      </c>
      <c r="H16" s="120">
        <v>2.23</v>
      </c>
      <c r="I16" s="120">
        <v>1.323</v>
      </c>
      <c r="J16" s="120">
        <v>9.7200000000000006</v>
      </c>
      <c r="K16" s="120">
        <v>15.78</v>
      </c>
      <c r="M16" s="120">
        <v>14</v>
      </c>
      <c r="N16" s="120">
        <v>9.7895594674556094E-2</v>
      </c>
      <c r="O16" s="120">
        <v>0.24</v>
      </c>
      <c r="P16" s="120">
        <v>5.0629218529124396</v>
      </c>
      <c r="Q16" s="120">
        <v>2.7776063787254301</v>
      </c>
      <c r="R16" s="120">
        <v>5.2590000000000003</v>
      </c>
      <c r="S16" s="120">
        <v>2.8384999999999998</v>
      </c>
      <c r="T16" s="120">
        <v>-3.73</v>
      </c>
      <c r="U16" s="120">
        <v>-2.15</v>
      </c>
      <c r="W16" s="120">
        <v>14</v>
      </c>
      <c r="X16" s="120">
        <v>9.7895594674556094E-2</v>
      </c>
      <c r="Y16" s="120">
        <v>0.24</v>
      </c>
      <c r="Z16" s="120">
        <v>5.2134563736934201</v>
      </c>
      <c r="AA16" s="120">
        <v>2.9144813727424901</v>
      </c>
      <c r="AB16" s="120">
        <v>5.1903999999999897</v>
      </c>
      <c r="AC16" s="120">
        <v>2.813755</v>
      </c>
      <c r="AD16" s="120">
        <v>0.44</v>
      </c>
      <c r="AE16" s="120">
        <v>3.58</v>
      </c>
    </row>
    <row r="17" spans="3:31" x14ac:dyDescent="0.2">
      <c r="C17" s="120">
        <v>16</v>
      </c>
      <c r="D17" s="120">
        <v>9.1603304119034598E-2</v>
      </c>
      <c r="E17" s="120">
        <v>0.09</v>
      </c>
      <c r="F17" s="120">
        <v>4.5248124173855899</v>
      </c>
      <c r="G17" s="120">
        <v>2.5746101715747498</v>
      </c>
      <c r="H17" s="120">
        <v>4.42</v>
      </c>
      <c r="I17" s="120">
        <v>2.6320000000000001</v>
      </c>
      <c r="J17" s="120">
        <v>2.37</v>
      </c>
      <c r="K17" s="120">
        <v>-2.1800000000000002</v>
      </c>
      <c r="M17" s="120">
        <v>15</v>
      </c>
      <c r="N17" s="120">
        <v>0.23583723171106799</v>
      </c>
      <c r="O17" s="120">
        <v>0.14000000000000001</v>
      </c>
      <c r="P17" s="120">
        <v>3.51881637750903</v>
      </c>
      <c r="Q17" s="120">
        <v>1.9605468908800601</v>
      </c>
      <c r="R17" s="120">
        <v>3.5310000000000001</v>
      </c>
      <c r="S17" s="120">
        <v>1.7184999999999999</v>
      </c>
      <c r="T17" s="120">
        <v>-0.35</v>
      </c>
      <c r="U17" s="120">
        <v>14.08</v>
      </c>
      <c r="W17" s="120">
        <v>15</v>
      </c>
      <c r="X17" s="120">
        <v>0.23583723171106799</v>
      </c>
      <c r="Y17" s="120">
        <v>0.14000000000000001</v>
      </c>
      <c r="Z17" s="120">
        <v>3.02255689983786</v>
      </c>
      <c r="AA17" s="120">
        <v>1.8461422564657599</v>
      </c>
      <c r="AB17" s="120">
        <v>3.4003950000000001</v>
      </c>
      <c r="AC17" s="120">
        <v>1.8252349999999999</v>
      </c>
      <c r="AD17" s="120">
        <v>-11.11</v>
      </c>
      <c r="AE17" s="120">
        <v>1.1499999999999999</v>
      </c>
    </row>
    <row r="18" spans="3:31" x14ac:dyDescent="0.2">
      <c r="C18" s="120">
        <v>17</v>
      </c>
      <c r="D18" s="120">
        <v>0.119269432266009</v>
      </c>
      <c r="E18" s="120">
        <v>0.09</v>
      </c>
      <c r="F18" s="120">
        <v>3.3094175540241801</v>
      </c>
      <c r="G18" s="120">
        <v>2.0356273753637502</v>
      </c>
      <c r="H18" s="120">
        <v>3.5939999999999999</v>
      </c>
      <c r="I18" s="120">
        <v>2.4460000000000002</v>
      </c>
      <c r="J18" s="120">
        <v>-7.92</v>
      </c>
      <c r="K18" s="120">
        <v>-16.78</v>
      </c>
      <c r="M18" s="120">
        <v>16</v>
      </c>
      <c r="N18" s="120">
        <v>9.1603304119034598E-2</v>
      </c>
      <c r="O18" s="120">
        <v>0.28000000000000003</v>
      </c>
      <c r="P18" s="120">
        <v>5.1723665783334702</v>
      </c>
      <c r="Q18" s="120">
        <v>2.8219753092875699</v>
      </c>
      <c r="R18" s="120">
        <v>4.976</v>
      </c>
      <c r="S18" s="120">
        <v>2.6785000000000001</v>
      </c>
      <c r="T18" s="120">
        <v>3.95</v>
      </c>
      <c r="U18" s="120">
        <v>5.36</v>
      </c>
      <c r="W18" s="120">
        <v>16</v>
      </c>
      <c r="X18" s="120">
        <v>9.1603304119034598E-2</v>
      </c>
      <c r="Y18" s="120">
        <v>0.28000000000000003</v>
      </c>
      <c r="Z18" s="120">
        <v>5.35648377300517</v>
      </c>
      <c r="AA18" s="120">
        <v>2.9661382658949602</v>
      </c>
      <c r="AB18" s="120">
        <v>5.0655549999999998</v>
      </c>
      <c r="AC18" s="120">
        <v>2.7665700000000002</v>
      </c>
      <c r="AD18" s="120">
        <v>5.74</v>
      </c>
      <c r="AE18" s="120">
        <v>7.21</v>
      </c>
    </row>
    <row r="19" spans="3:31" x14ac:dyDescent="0.2">
      <c r="C19" s="120">
        <v>18</v>
      </c>
      <c r="D19" s="120">
        <v>0.117869102602222</v>
      </c>
      <c r="E19" s="120">
        <v>0.09</v>
      </c>
      <c r="F19" s="120">
        <v>4.21988765574475</v>
      </c>
      <c r="G19" s="120">
        <v>2.4448784638738501</v>
      </c>
      <c r="H19" s="120">
        <v>4.9313333333333302</v>
      </c>
      <c r="I19" s="120">
        <v>2.6749999999999998</v>
      </c>
      <c r="J19" s="120">
        <v>-14.43</v>
      </c>
      <c r="K19" s="120">
        <v>-8.6</v>
      </c>
      <c r="M19" s="120">
        <v>17</v>
      </c>
      <c r="N19" s="120">
        <v>0.119269432266009</v>
      </c>
      <c r="O19" s="120">
        <v>0.09</v>
      </c>
      <c r="P19" s="120">
        <v>4.2655199623865903</v>
      </c>
      <c r="Q19" s="120">
        <v>2.3866890368229501</v>
      </c>
      <c r="R19" s="120">
        <v>4.4050000000000002</v>
      </c>
      <c r="S19" s="120">
        <v>2.5775000000000001</v>
      </c>
      <c r="T19" s="120">
        <v>-3.17</v>
      </c>
      <c r="U19" s="120">
        <v>-7.4</v>
      </c>
      <c r="W19" s="120">
        <v>17</v>
      </c>
      <c r="X19" s="120">
        <v>0.119269432266009</v>
      </c>
      <c r="Y19" s="120">
        <v>0.09</v>
      </c>
      <c r="Z19" s="120">
        <v>3.9735537286304998</v>
      </c>
      <c r="AA19" s="120">
        <v>2.3850558919572999</v>
      </c>
      <c r="AB19" s="120">
        <v>4.2741350000000002</v>
      </c>
      <c r="AC19" s="120">
        <v>2.4511999999999898</v>
      </c>
      <c r="AD19" s="120">
        <v>-7.03</v>
      </c>
      <c r="AE19" s="120">
        <v>-2.7</v>
      </c>
    </row>
    <row r="20" spans="3:31" x14ac:dyDescent="0.2">
      <c r="C20" s="120">
        <v>19</v>
      </c>
      <c r="D20" s="120">
        <v>0.13689575176223401</v>
      </c>
      <c r="E20" s="120">
        <v>0.1</v>
      </c>
      <c r="F20" s="120">
        <v>3.62190583648905</v>
      </c>
      <c r="G20" s="120">
        <v>2.1795485889841202</v>
      </c>
      <c r="H20" s="120">
        <v>3.375</v>
      </c>
      <c r="I20" s="120">
        <v>2.0750000000000002</v>
      </c>
      <c r="J20" s="120">
        <v>7.32</v>
      </c>
      <c r="K20" s="120">
        <v>5.04</v>
      </c>
      <c r="M20" s="120">
        <v>18</v>
      </c>
      <c r="N20" s="120">
        <v>0.117869102602222</v>
      </c>
      <c r="O20" s="120">
        <v>0.23</v>
      </c>
      <c r="P20" s="120">
        <v>4.8858261585367</v>
      </c>
      <c r="Q20" s="120">
        <v>2.69719779784401</v>
      </c>
      <c r="R20" s="120">
        <v>5.0925000000000002</v>
      </c>
      <c r="S20" s="120">
        <v>2.7080000000000002</v>
      </c>
      <c r="T20" s="120">
        <v>-4.0599999999999996</v>
      </c>
      <c r="U20" s="120">
        <v>-0.4</v>
      </c>
      <c r="W20" s="120">
        <v>18</v>
      </c>
      <c r="X20" s="120">
        <v>0.117869102602222</v>
      </c>
      <c r="Y20" s="120">
        <v>0.23</v>
      </c>
      <c r="Z20" s="120">
        <v>4.9928802478531802</v>
      </c>
      <c r="AA20" s="120">
        <v>2.82318009939645</v>
      </c>
      <c r="AB20" s="120">
        <v>4.9218149999999996</v>
      </c>
      <c r="AC20" s="120">
        <v>2.7008549999999998</v>
      </c>
      <c r="AD20" s="120">
        <v>1.44</v>
      </c>
      <c r="AE20" s="120">
        <v>4.53</v>
      </c>
    </row>
    <row r="21" spans="3:31" x14ac:dyDescent="0.2">
      <c r="C21" s="120">
        <v>20</v>
      </c>
      <c r="D21" s="120">
        <v>0.147496400266624</v>
      </c>
      <c r="E21" s="120">
        <v>0.1</v>
      </c>
      <c r="F21" s="120">
        <v>3.4174452488345</v>
      </c>
      <c r="G21" s="120">
        <v>2.0774063624355299</v>
      </c>
      <c r="H21" s="120">
        <v>3.452</v>
      </c>
      <c r="I21" s="120">
        <v>1.9159999999999999</v>
      </c>
      <c r="J21" s="120">
        <v>-1</v>
      </c>
      <c r="K21" s="120">
        <v>8.42</v>
      </c>
      <c r="M21" s="120">
        <v>19</v>
      </c>
      <c r="N21" s="120">
        <v>0.13689575176223401</v>
      </c>
      <c r="O21" s="120">
        <v>0.14000000000000001</v>
      </c>
      <c r="P21" s="120">
        <v>4.4102311616302199</v>
      </c>
      <c r="Q21" s="120">
        <v>2.4719775684173699</v>
      </c>
      <c r="R21" s="120">
        <v>4.4195000000000002</v>
      </c>
      <c r="S21" s="120">
        <v>2.23</v>
      </c>
      <c r="T21" s="120">
        <v>-0.21</v>
      </c>
      <c r="U21" s="120">
        <v>10.85</v>
      </c>
      <c r="W21" s="120">
        <v>19</v>
      </c>
      <c r="X21" s="120">
        <v>0.13689575176223401</v>
      </c>
      <c r="Y21" s="120">
        <v>0.14000000000000001</v>
      </c>
      <c r="Z21" s="120">
        <v>4.3025271317502103</v>
      </c>
      <c r="AA21" s="120">
        <v>2.5328122456178002</v>
      </c>
      <c r="AB21" s="120">
        <v>4.2248799999999997</v>
      </c>
      <c r="AC21" s="120">
        <v>2.2455799999999999</v>
      </c>
      <c r="AD21" s="120">
        <v>1.84</v>
      </c>
      <c r="AE21" s="120">
        <v>12.79</v>
      </c>
    </row>
    <row r="22" spans="3:31" x14ac:dyDescent="0.2">
      <c r="C22" s="120">
        <v>21</v>
      </c>
      <c r="D22" s="120">
        <v>0.14474409807243199</v>
      </c>
      <c r="E22" s="120">
        <v>0.09</v>
      </c>
      <c r="F22" s="120">
        <v>3.6111893772724302</v>
      </c>
      <c r="G22" s="120">
        <v>2.1706696575817102</v>
      </c>
      <c r="H22" s="120">
        <v>3.3159999999999998</v>
      </c>
      <c r="I22" s="120">
        <v>2.07666666666666</v>
      </c>
      <c r="J22" s="120">
        <v>8.9</v>
      </c>
      <c r="K22" s="120">
        <v>4.53</v>
      </c>
      <c r="M22" s="120">
        <v>20</v>
      </c>
      <c r="N22" s="120">
        <v>0.147496400266624</v>
      </c>
      <c r="O22" s="120">
        <v>0.13</v>
      </c>
      <c r="P22" s="120">
        <v>4.2557799458196897</v>
      </c>
      <c r="Q22" s="120">
        <v>2.3895685858709399</v>
      </c>
      <c r="R22" s="120">
        <v>3.8719999999999999</v>
      </c>
      <c r="S22" s="120">
        <v>1.982</v>
      </c>
      <c r="T22" s="120">
        <v>9.91</v>
      </c>
      <c r="U22" s="120">
        <v>20.56</v>
      </c>
      <c r="W22" s="120">
        <v>20</v>
      </c>
      <c r="X22" s="120">
        <v>0.147496400266624</v>
      </c>
      <c r="Y22" s="120">
        <v>0.13</v>
      </c>
      <c r="Z22" s="120">
        <v>4.0736851680712602</v>
      </c>
      <c r="AA22" s="120">
        <v>2.4226630205047002</v>
      </c>
      <c r="AB22" s="120">
        <v>4.1562599999999996</v>
      </c>
      <c r="AC22" s="120">
        <v>2.2358099999999999</v>
      </c>
      <c r="AD22" s="120">
        <v>-1.99</v>
      </c>
      <c r="AE22" s="120">
        <v>8.36</v>
      </c>
    </row>
    <row r="23" spans="3:31" x14ac:dyDescent="0.2">
      <c r="C23" s="120">
        <v>22</v>
      </c>
      <c r="D23" s="120">
        <v>0.158851693406968</v>
      </c>
      <c r="E23" s="120">
        <v>0.1</v>
      </c>
      <c r="F23" s="120">
        <v>3.2851254426467298</v>
      </c>
      <c r="G23" s="120">
        <v>2.0072265552148201</v>
      </c>
      <c r="H23" s="120">
        <v>3.2519999999999998</v>
      </c>
      <c r="I23" s="120">
        <v>1.98433333333333</v>
      </c>
      <c r="J23" s="120">
        <v>1.02</v>
      </c>
      <c r="K23" s="120">
        <v>1.1499999999999999</v>
      </c>
      <c r="M23" s="120">
        <v>21</v>
      </c>
      <c r="N23" s="120">
        <v>0.14474409807243199</v>
      </c>
      <c r="O23" s="120">
        <v>0.15</v>
      </c>
      <c r="P23" s="120">
        <v>4.3877477641544003</v>
      </c>
      <c r="Q23" s="120">
        <v>2.4597644622835699</v>
      </c>
      <c r="R23" s="120">
        <v>3.9165000000000001</v>
      </c>
      <c r="S23" s="120">
        <v>2.0329999999999999</v>
      </c>
      <c r="T23" s="120">
        <v>12.03</v>
      </c>
      <c r="U23" s="120">
        <v>20.99</v>
      </c>
      <c r="W23" s="120">
        <v>21</v>
      </c>
      <c r="X23" s="120">
        <v>0.14474409807243199</v>
      </c>
      <c r="Y23" s="120">
        <v>0.15</v>
      </c>
      <c r="Z23" s="120">
        <v>4.2886302655075097</v>
      </c>
      <c r="AA23" s="120">
        <v>2.5226011267102399</v>
      </c>
      <c r="AB23" s="120">
        <v>4.2045950000000003</v>
      </c>
      <c r="AC23" s="120">
        <v>2.37317</v>
      </c>
      <c r="AD23" s="120">
        <v>2</v>
      </c>
      <c r="AE23" s="120">
        <v>6.3</v>
      </c>
    </row>
    <row r="24" spans="3:31" x14ac:dyDescent="0.2">
      <c r="C24" s="120">
        <v>23</v>
      </c>
      <c r="D24" s="120">
        <v>8.6577306499261403E-2</v>
      </c>
      <c r="E24" s="120">
        <v>0.08</v>
      </c>
      <c r="F24" s="120">
        <v>3.7782593402929501</v>
      </c>
      <c r="G24" s="120">
        <v>2.27594529103528</v>
      </c>
      <c r="H24" s="120">
        <v>4.6033333333333299</v>
      </c>
      <c r="I24" s="120">
        <v>2.6909999999999998</v>
      </c>
      <c r="J24" s="120">
        <v>-17.920000000000002</v>
      </c>
      <c r="K24" s="120">
        <v>-15.42</v>
      </c>
      <c r="M24" s="120">
        <v>22</v>
      </c>
      <c r="N24" s="120">
        <v>0.158851693406968</v>
      </c>
      <c r="O24" s="120">
        <v>0.13</v>
      </c>
      <c r="P24" s="120">
        <v>4.1491965635510404</v>
      </c>
      <c r="Q24" s="120">
        <v>2.3310776484547202</v>
      </c>
      <c r="R24" s="120">
        <v>3.7989999999999999</v>
      </c>
      <c r="S24" s="120">
        <v>2.02</v>
      </c>
      <c r="T24" s="120">
        <v>9.2200000000000006</v>
      </c>
      <c r="U24" s="120">
        <v>15.4</v>
      </c>
      <c r="W24" s="120">
        <v>22</v>
      </c>
      <c r="X24" s="120">
        <v>0.158851693406968</v>
      </c>
      <c r="Y24" s="120">
        <v>0.13</v>
      </c>
      <c r="Z24" s="120">
        <v>3.92584232593775</v>
      </c>
      <c r="AA24" s="120">
        <v>2.34693212009463</v>
      </c>
      <c r="AB24" s="120">
        <v>4.0336400000000001</v>
      </c>
      <c r="AC24" s="120">
        <v>2.3188599999999999</v>
      </c>
      <c r="AD24" s="120">
        <v>-2.67</v>
      </c>
      <c r="AE24" s="120">
        <v>1.21</v>
      </c>
    </row>
    <row r="25" spans="3:31" x14ac:dyDescent="0.2">
      <c r="C25" s="120">
        <v>24</v>
      </c>
      <c r="D25" s="120">
        <v>0.106535921624173</v>
      </c>
      <c r="E25" s="120">
        <v>0.08</v>
      </c>
      <c r="F25" s="120">
        <v>3.4915865591425499</v>
      </c>
      <c r="G25" s="120">
        <v>2.13138129571084</v>
      </c>
      <c r="H25" s="120">
        <v>3.7629999999999999</v>
      </c>
      <c r="I25" s="120">
        <v>2.2186666666666599</v>
      </c>
      <c r="J25" s="120">
        <v>-7.21</v>
      </c>
      <c r="K25" s="120">
        <v>-3.93</v>
      </c>
      <c r="M25" s="120">
        <v>23</v>
      </c>
      <c r="N25" s="120">
        <v>8.6577306499261403E-2</v>
      </c>
      <c r="O25" s="120">
        <v>0.09</v>
      </c>
      <c r="P25" s="120">
        <v>4.6351336192621302</v>
      </c>
      <c r="Q25" s="120">
        <v>2.5822839360019501</v>
      </c>
      <c r="R25" s="120">
        <v>4.8745000000000003</v>
      </c>
      <c r="S25" s="120">
        <v>2.7795000000000001</v>
      </c>
      <c r="T25" s="120">
        <v>-4.91</v>
      </c>
      <c r="U25" s="120">
        <v>-7.1</v>
      </c>
      <c r="W25" s="120">
        <v>23</v>
      </c>
      <c r="X25" s="120">
        <v>8.6577306499261403E-2</v>
      </c>
      <c r="Y25" s="120">
        <v>0.09</v>
      </c>
      <c r="Z25" s="120">
        <v>4.4958255698883196</v>
      </c>
      <c r="AA25" s="120">
        <v>2.64184075542643</v>
      </c>
      <c r="AB25" s="120">
        <v>5.1836599999999997</v>
      </c>
      <c r="AC25" s="120">
        <v>2.9098899999999999</v>
      </c>
      <c r="AD25" s="120">
        <v>-13.27</v>
      </c>
      <c r="AE25" s="120">
        <v>-9.2100000000000009</v>
      </c>
    </row>
    <row r="26" spans="3:31" x14ac:dyDescent="0.2">
      <c r="C26" s="120">
        <v>25</v>
      </c>
      <c r="D26" s="120">
        <v>3.7312999999999999E-2</v>
      </c>
      <c r="E26" s="120">
        <v>0.06</v>
      </c>
      <c r="F26" s="120">
        <v>4.6247442500967599</v>
      </c>
      <c r="G26" s="120">
        <v>2.64641424963028</v>
      </c>
      <c r="H26" s="120">
        <v>4.8170000000000002</v>
      </c>
      <c r="I26" s="120">
        <v>2.8220000000000001</v>
      </c>
      <c r="J26" s="120">
        <v>-3.99</v>
      </c>
      <c r="K26" s="120">
        <v>-6.22</v>
      </c>
      <c r="M26" s="120">
        <v>24</v>
      </c>
      <c r="N26" s="120">
        <v>0.106535921624173</v>
      </c>
      <c r="O26" s="120">
        <v>0.09</v>
      </c>
      <c r="P26" s="120">
        <v>4.4059931042267797</v>
      </c>
      <c r="Q26" s="120">
        <v>2.4629968248011198</v>
      </c>
      <c r="R26" s="120">
        <v>4.7595000000000001</v>
      </c>
      <c r="S26" s="120">
        <v>2.4700000000000002</v>
      </c>
      <c r="T26" s="120">
        <v>-7.43</v>
      </c>
      <c r="U26" s="120">
        <v>-0.28000000000000003</v>
      </c>
      <c r="W26" s="120">
        <v>24</v>
      </c>
      <c r="X26" s="120">
        <v>0.106535921624173</v>
      </c>
      <c r="Y26" s="120">
        <v>0.09</v>
      </c>
      <c r="Z26" s="120">
        <v>4.17431742496571</v>
      </c>
      <c r="AA26" s="120">
        <v>2.4867586132874999</v>
      </c>
      <c r="AB26" s="120">
        <v>4.7503700000000002</v>
      </c>
      <c r="AC26" s="120">
        <v>2.6443599999999998</v>
      </c>
      <c r="AD26" s="120">
        <v>-12.13</v>
      </c>
      <c r="AE26" s="120">
        <v>-5.96</v>
      </c>
    </row>
    <row r="27" spans="3:31" x14ac:dyDescent="0.2">
      <c r="C27" s="120">
        <v>26</v>
      </c>
      <c r="D27" s="120">
        <v>2.16235E-2</v>
      </c>
      <c r="E27" s="120">
        <v>0.14000000000000001</v>
      </c>
      <c r="F27" s="120">
        <v>4.78459867769116</v>
      </c>
      <c r="G27" s="120">
        <v>2.71118961149288</v>
      </c>
      <c r="H27" s="120">
        <v>4.984</v>
      </c>
      <c r="I27" s="120">
        <v>2.8759999999999999</v>
      </c>
      <c r="J27" s="120">
        <v>-4</v>
      </c>
      <c r="K27" s="120">
        <v>-5.73</v>
      </c>
      <c r="M27" s="120">
        <v>25</v>
      </c>
      <c r="N27" s="120">
        <v>3.7312999999999999E-2</v>
      </c>
      <c r="O27" s="120">
        <v>0.11</v>
      </c>
      <c r="P27" s="120">
        <v>5.3322872078851997</v>
      </c>
      <c r="Q27" s="120">
        <v>2.90459025516583</v>
      </c>
      <c r="R27" s="120">
        <v>5.36</v>
      </c>
      <c r="S27" s="120">
        <v>2.8929999999999998</v>
      </c>
      <c r="T27" s="120">
        <v>-0.52</v>
      </c>
      <c r="U27" s="120">
        <v>0.4</v>
      </c>
      <c r="W27" s="120">
        <v>25</v>
      </c>
      <c r="X27" s="120">
        <v>3.7312999999999999E-2</v>
      </c>
      <c r="Y27" s="120">
        <v>0.11</v>
      </c>
      <c r="Z27" s="120">
        <v>5.4766877505907798</v>
      </c>
      <c r="AA27" s="120">
        <v>3.0438735474126899</v>
      </c>
      <c r="AB27" s="120">
        <v>5.68682</v>
      </c>
      <c r="AC27" s="120">
        <v>3.238515</v>
      </c>
      <c r="AD27" s="120">
        <v>-3.7</v>
      </c>
      <c r="AE27" s="120">
        <v>-6.01</v>
      </c>
    </row>
    <row r="28" spans="3:31" x14ac:dyDescent="0.2">
      <c r="C28" s="120">
        <v>27</v>
      </c>
      <c r="D28" s="120">
        <v>1.47114999999999E-2</v>
      </c>
      <c r="E28" s="120">
        <v>0.03</v>
      </c>
      <c r="F28" s="120">
        <v>4.1641143284057502</v>
      </c>
      <c r="G28" s="120">
        <v>2.4814003308273498</v>
      </c>
      <c r="H28" s="120">
        <v>4.8810000000000002</v>
      </c>
      <c r="I28" s="120">
        <v>2.794</v>
      </c>
      <c r="J28" s="120">
        <v>-14.69</v>
      </c>
      <c r="K28" s="120">
        <v>-11.19</v>
      </c>
      <c r="M28" s="120">
        <v>26</v>
      </c>
      <c r="N28" s="120">
        <v>2.16235E-2</v>
      </c>
      <c r="O28" s="120">
        <v>0.09</v>
      </c>
      <c r="P28" s="120">
        <v>5.4916075193639999</v>
      </c>
      <c r="Q28" s="120">
        <v>2.96772779813868</v>
      </c>
      <c r="R28" s="120">
        <v>5.6740000000000004</v>
      </c>
      <c r="S28" s="120">
        <v>2.9914999999999998</v>
      </c>
      <c r="T28" s="120">
        <v>-3.21</v>
      </c>
      <c r="U28" s="120">
        <v>-0.79</v>
      </c>
      <c r="W28" s="120">
        <v>26</v>
      </c>
      <c r="X28" s="120">
        <v>2.16235E-2</v>
      </c>
      <c r="Y28" s="120">
        <v>0.09</v>
      </c>
      <c r="Z28" s="120">
        <v>5.6707620494004596</v>
      </c>
      <c r="AA28" s="120">
        <v>3.1148088507116198</v>
      </c>
      <c r="AB28" s="120">
        <v>5.9191499999999904</v>
      </c>
      <c r="AC28" s="120">
        <v>3.1959550000000001</v>
      </c>
      <c r="AD28" s="120">
        <v>-4.2</v>
      </c>
      <c r="AE28" s="120">
        <v>-2.54</v>
      </c>
    </row>
    <row r="29" spans="3:31" x14ac:dyDescent="0.2">
      <c r="C29" s="120">
        <v>28</v>
      </c>
      <c r="D29" s="120">
        <v>6.9347153858065599E-2</v>
      </c>
      <c r="E29" s="120">
        <v>0.1</v>
      </c>
      <c r="F29" s="120">
        <v>4.3141155790223102</v>
      </c>
      <c r="G29" s="120">
        <v>2.5117890744638798</v>
      </c>
      <c r="H29" s="120">
        <v>4.8976666666666597</v>
      </c>
      <c r="I29" s="120">
        <v>2.7573333333333299</v>
      </c>
      <c r="J29" s="120">
        <v>-11.91</v>
      </c>
      <c r="K29" s="120">
        <v>-8.91</v>
      </c>
      <c r="M29" s="120">
        <v>27</v>
      </c>
      <c r="N29" s="120">
        <v>1.47114999999999E-2</v>
      </c>
      <c r="O29" s="120">
        <v>0.02</v>
      </c>
      <c r="P29" s="120">
        <v>5.2830436232326301</v>
      </c>
      <c r="Q29" s="120">
        <v>2.8150452669769899</v>
      </c>
      <c r="R29" s="120">
        <v>5.5679999999999996</v>
      </c>
      <c r="S29" s="120">
        <v>2.9540000000000002</v>
      </c>
      <c r="T29" s="120">
        <v>-5.12</v>
      </c>
      <c r="U29" s="120">
        <v>-4.7</v>
      </c>
      <c r="W29" s="120">
        <v>27</v>
      </c>
      <c r="X29" s="120">
        <v>1.47114999999999E-2</v>
      </c>
      <c r="Y29" s="120">
        <v>0.02</v>
      </c>
      <c r="Z29" s="120">
        <v>5.0541900007509</v>
      </c>
      <c r="AA29" s="120">
        <v>2.8877063500043998</v>
      </c>
      <c r="AB29" s="120">
        <v>5.9585400000000002</v>
      </c>
      <c r="AC29" s="120">
        <v>3.26999499999999</v>
      </c>
      <c r="AD29" s="120">
        <v>-15.18</v>
      </c>
      <c r="AE29" s="120">
        <v>-11.69</v>
      </c>
    </row>
    <row r="30" spans="3:31" x14ac:dyDescent="0.2">
      <c r="C30" s="120">
        <v>29</v>
      </c>
      <c r="D30" s="120">
        <v>7.4599511228022095E-2</v>
      </c>
      <c r="E30" s="120">
        <v>7.0000000000000007E-2</v>
      </c>
      <c r="F30" s="120">
        <v>4.1945385908009198</v>
      </c>
      <c r="G30" s="120">
        <v>2.4614844870412802</v>
      </c>
      <c r="H30" s="120">
        <v>5.19933333333333</v>
      </c>
      <c r="I30" s="120">
        <v>2.8556666666666599</v>
      </c>
      <c r="J30" s="120">
        <v>-19.329999999999998</v>
      </c>
      <c r="K30" s="120">
        <v>-13.8</v>
      </c>
      <c r="M30" s="120">
        <v>28</v>
      </c>
      <c r="N30" s="120">
        <v>6.9347153858065599E-2</v>
      </c>
      <c r="O30" s="120">
        <v>0.13</v>
      </c>
      <c r="P30" s="120">
        <v>5.0325883364721804</v>
      </c>
      <c r="Q30" s="120">
        <v>2.7754667600891998</v>
      </c>
      <c r="R30" s="120">
        <v>5.2115</v>
      </c>
      <c r="S30" s="120">
        <v>2.7795000000000001</v>
      </c>
      <c r="T30" s="120">
        <v>-3.43</v>
      </c>
      <c r="U30" s="120">
        <v>-0.15</v>
      </c>
      <c r="W30" s="120">
        <v>28</v>
      </c>
      <c r="X30" s="120">
        <v>6.9347153858065599E-2</v>
      </c>
      <c r="Y30" s="120">
        <v>0.13</v>
      </c>
      <c r="Z30" s="120">
        <v>5.1059650352946999</v>
      </c>
      <c r="AA30" s="120">
        <v>2.8964063412435199</v>
      </c>
      <c r="AB30" s="120">
        <v>5.3741199999999996</v>
      </c>
      <c r="AC30" s="120">
        <v>3.0919099999999999</v>
      </c>
      <c r="AD30" s="120">
        <v>-4.99</v>
      </c>
      <c r="AE30" s="120">
        <v>-6.32</v>
      </c>
    </row>
    <row r="31" spans="3:31" x14ac:dyDescent="0.2">
      <c r="C31" s="120">
        <v>30</v>
      </c>
      <c r="D31" s="120">
        <v>0.23648541612343399</v>
      </c>
      <c r="E31" s="120">
        <v>0.14000000000000001</v>
      </c>
      <c r="F31" s="120">
        <v>1.6564435997498399</v>
      </c>
      <c r="G31" s="120">
        <v>1.06400891529785</v>
      </c>
      <c r="H31" s="120">
        <v>2.2123333333333299</v>
      </c>
      <c r="I31" s="120">
        <v>1.50366666666666</v>
      </c>
      <c r="J31" s="120">
        <v>-25.13</v>
      </c>
      <c r="K31" s="120">
        <v>-29.24</v>
      </c>
      <c r="M31" s="120">
        <v>29</v>
      </c>
      <c r="N31" s="120">
        <v>7.4599511228022095E-2</v>
      </c>
      <c r="O31" s="120">
        <v>0.12</v>
      </c>
      <c r="P31" s="120">
        <v>4.9360038078926003</v>
      </c>
      <c r="Q31" s="120">
        <v>2.7316135745558601</v>
      </c>
      <c r="R31" s="120">
        <v>5.4695</v>
      </c>
      <c r="S31" s="120">
        <v>2.9115000000000002</v>
      </c>
      <c r="T31" s="120">
        <v>-9.75</v>
      </c>
      <c r="U31" s="120">
        <v>-6.18</v>
      </c>
      <c r="W31" s="120">
        <v>29</v>
      </c>
      <c r="X31" s="120">
        <v>7.4599511228022095E-2</v>
      </c>
      <c r="Y31" s="120">
        <v>0.12</v>
      </c>
      <c r="Z31" s="120">
        <v>4.9666911915353396</v>
      </c>
      <c r="AA31" s="120">
        <v>2.8415136574045201</v>
      </c>
      <c r="AB31" s="120">
        <v>5.3705350000000003</v>
      </c>
      <c r="AC31" s="120">
        <v>3.0073099999999999</v>
      </c>
      <c r="AD31" s="120">
        <v>-7.52</v>
      </c>
      <c r="AE31" s="120">
        <v>-5.51</v>
      </c>
    </row>
    <row r="32" spans="3:31" x14ac:dyDescent="0.2">
      <c r="C32" s="120">
        <v>31</v>
      </c>
      <c r="D32" s="120">
        <v>0.101710654437316</v>
      </c>
      <c r="E32" s="120">
        <v>0.08</v>
      </c>
      <c r="F32" s="120">
        <v>3.9414682014529099</v>
      </c>
      <c r="G32" s="120">
        <v>2.3407684720676598</v>
      </c>
      <c r="H32" s="120">
        <v>4.0723333333333303</v>
      </c>
      <c r="I32" s="120">
        <v>2.5213333333333301</v>
      </c>
      <c r="J32" s="120">
        <v>-3.21</v>
      </c>
      <c r="K32" s="120">
        <v>-7.16</v>
      </c>
      <c r="M32" s="120">
        <v>30</v>
      </c>
      <c r="N32" s="120">
        <v>0.23648541612343399</v>
      </c>
      <c r="O32" s="120">
        <v>0.1</v>
      </c>
      <c r="P32" s="120">
        <v>3.2113388662781701</v>
      </c>
      <c r="Q32" s="120">
        <v>1.74738575179969</v>
      </c>
      <c r="R32" s="120">
        <v>3.2595000000000001</v>
      </c>
      <c r="S32" s="120">
        <v>1.7464999999999999</v>
      </c>
      <c r="T32" s="120">
        <v>-1.48</v>
      </c>
      <c r="U32" s="120">
        <v>0.05</v>
      </c>
      <c r="W32" s="120">
        <v>30</v>
      </c>
      <c r="X32" s="120">
        <v>0.23648541612343399</v>
      </c>
      <c r="Y32" s="120">
        <v>0.1</v>
      </c>
      <c r="Z32" s="120">
        <v>2.36906376501052</v>
      </c>
      <c r="AA32" s="120">
        <v>1.46121913799984</v>
      </c>
      <c r="AB32" s="120">
        <v>3.16770499999999</v>
      </c>
      <c r="AC32" s="120">
        <v>1.8614949999999999</v>
      </c>
      <c r="AD32" s="120">
        <v>-25.21</v>
      </c>
      <c r="AE32" s="120">
        <v>-21.5</v>
      </c>
    </row>
    <row r="33" spans="3:31" x14ac:dyDescent="0.2">
      <c r="C33" s="120">
        <v>32</v>
      </c>
      <c r="D33" s="120">
        <v>5.8778497950173397E-2</v>
      </c>
      <c r="E33" s="120">
        <v>0.09</v>
      </c>
      <c r="F33" s="120">
        <v>4.2674193754294203</v>
      </c>
      <c r="G33" s="120">
        <v>2.4998318645415001</v>
      </c>
      <c r="H33" s="120">
        <v>5.0129999999999999</v>
      </c>
      <c r="I33" s="120">
        <v>2.883</v>
      </c>
      <c r="J33" s="120">
        <v>-14.87</v>
      </c>
      <c r="K33" s="120">
        <v>-13.29</v>
      </c>
      <c r="M33" s="120">
        <v>31</v>
      </c>
      <c r="N33" s="120">
        <v>0.101710654437316</v>
      </c>
      <c r="O33" s="120">
        <v>0.13</v>
      </c>
      <c r="P33" s="120">
        <v>4.6998843730463902</v>
      </c>
      <c r="Q33" s="120">
        <v>2.6190977011533598</v>
      </c>
      <c r="R33" s="120">
        <v>4.9965000000000002</v>
      </c>
      <c r="S33" s="120">
        <v>2.5819999999999999</v>
      </c>
      <c r="T33" s="120">
        <v>-5.94</v>
      </c>
      <c r="U33" s="120">
        <v>1.44</v>
      </c>
      <c r="W33" s="120">
        <v>31</v>
      </c>
      <c r="X33" s="120">
        <v>0.101710654437316</v>
      </c>
      <c r="Y33" s="120">
        <v>0.13</v>
      </c>
      <c r="Z33" s="120">
        <v>4.6709289905623201</v>
      </c>
      <c r="AA33" s="120">
        <v>2.7092657774971398</v>
      </c>
      <c r="AB33" s="120">
        <v>5.0990849999999996</v>
      </c>
      <c r="AC33" s="120">
        <v>2.6990249999999998</v>
      </c>
      <c r="AD33" s="120">
        <v>-8.4</v>
      </c>
      <c r="AE33" s="120">
        <v>0.38</v>
      </c>
    </row>
    <row r="34" spans="3:31" x14ac:dyDescent="0.2">
      <c r="C34" s="120">
        <v>33</v>
      </c>
      <c r="D34" s="120">
        <v>0.12718631417954401</v>
      </c>
      <c r="E34" s="120">
        <v>0.1</v>
      </c>
      <c r="F34" s="120">
        <v>4.0036619872098198</v>
      </c>
      <c r="G34" s="120">
        <v>2.3525642005201899</v>
      </c>
      <c r="H34" s="120">
        <v>3.9263333333333299</v>
      </c>
      <c r="I34" s="120">
        <v>2.3423333333333298</v>
      </c>
      <c r="J34" s="120">
        <v>1.97</v>
      </c>
      <c r="K34" s="120">
        <v>0.44</v>
      </c>
      <c r="M34" s="120">
        <v>32</v>
      </c>
      <c r="N34" s="120">
        <v>5.8778497950173397E-2</v>
      </c>
      <c r="O34" s="120">
        <v>0.1</v>
      </c>
      <c r="P34" s="120">
        <v>5.0274405308258601</v>
      </c>
      <c r="Q34" s="120">
        <v>2.7724110026608799</v>
      </c>
      <c r="R34" s="120">
        <v>5.4024999999999999</v>
      </c>
      <c r="S34" s="120">
        <v>2.9024999999999999</v>
      </c>
      <c r="T34" s="120">
        <v>-6.94</v>
      </c>
      <c r="U34" s="120">
        <v>-4.4800000000000004</v>
      </c>
      <c r="W34" s="120">
        <v>32</v>
      </c>
      <c r="X34" s="120">
        <v>5.8778497950173397E-2</v>
      </c>
      <c r="Y34" s="120">
        <v>0.1</v>
      </c>
      <c r="Z34" s="120">
        <v>5.0555688400144598</v>
      </c>
      <c r="AA34" s="120">
        <v>2.8839752948073798</v>
      </c>
      <c r="AB34" s="120">
        <v>5.4915099999999999</v>
      </c>
      <c r="AC34" s="120">
        <v>2.94564</v>
      </c>
      <c r="AD34" s="120">
        <v>-7.94</v>
      </c>
      <c r="AE34" s="120">
        <v>-2.09</v>
      </c>
    </row>
    <row r="35" spans="3:31" x14ac:dyDescent="0.2">
      <c r="M35" s="120">
        <v>33</v>
      </c>
      <c r="N35" s="120">
        <v>0.12718631417954401</v>
      </c>
      <c r="O35" s="120">
        <v>0.19</v>
      </c>
      <c r="P35" s="120">
        <v>4.7011108585109698</v>
      </c>
      <c r="Q35" s="120">
        <v>2.6142786362685801</v>
      </c>
      <c r="R35" s="120">
        <v>4.5514999999999999</v>
      </c>
      <c r="S35" s="120">
        <v>2.3584999999999998</v>
      </c>
      <c r="T35" s="120">
        <v>3.29</v>
      </c>
      <c r="U35" s="120">
        <v>10.84</v>
      </c>
      <c r="W35" s="120">
        <v>33</v>
      </c>
      <c r="X35" s="120">
        <v>0.12718631417954401</v>
      </c>
      <c r="Y35" s="120">
        <v>0.19</v>
      </c>
      <c r="Z35" s="120">
        <v>4.7389008822285801</v>
      </c>
      <c r="AA35" s="120">
        <v>2.7214028562963901</v>
      </c>
      <c r="AB35" s="120">
        <v>4.4694700000000003</v>
      </c>
      <c r="AC35" s="120">
        <v>2.5133999999999999</v>
      </c>
      <c r="AD35" s="120">
        <v>6.03</v>
      </c>
      <c r="AE35" s="120">
        <v>8.2799999999999994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opLeftCell="E1" zoomScale="110" zoomScaleNormal="110" workbookViewId="0">
      <selection activeCell="E4" sqref="A4:XFD4"/>
    </sheetView>
  </sheetViews>
  <sheetFormatPr baseColWidth="10" defaultColWidth="8.83203125" defaultRowHeight="15" x14ac:dyDescent="0.2"/>
  <cols>
    <col min="1" max="1" width="9.1640625" style="1"/>
    <col min="2" max="3" width="13.6640625" style="1" customWidth="1"/>
    <col min="4" max="4" width="10.83203125" style="1" customWidth="1"/>
    <col min="5" max="11" width="13.6640625" style="1" customWidth="1"/>
    <col min="12" max="12" width="9.1640625" style="1"/>
    <col min="13" max="13" width="8.83203125" style="1"/>
    <col min="14" max="15" width="9.1640625" style="1"/>
    <col min="16" max="16" width="9.5" style="3" bestFit="1" customWidth="1"/>
    <col min="17" max="17" width="9.5" style="3" customWidth="1"/>
    <col min="18" max="27" width="8.83203125" style="3"/>
    <col min="28" max="28" width="13.6640625" style="1" customWidth="1"/>
    <col min="29" max="29" width="21.6640625" style="3" customWidth="1"/>
    <col min="30" max="30" width="12.33203125" style="3" bestFit="1" customWidth="1"/>
    <col min="31" max="16384" width="8.83203125" style="3"/>
  </cols>
  <sheetData>
    <row r="1" spans="1:39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62</v>
      </c>
      <c r="H1" s="8" t="s">
        <v>63</v>
      </c>
      <c r="I1" s="9" t="s">
        <v>32</v>
      </c>
      <c r="J1" s="6" t="s">
        <v>33</v>
      </c>
      <c r="K1" s="38" t="s">
        <v>43</v>
      </c>
      <c r="L1" s="38" t="s">
        <v>44</v>
      </c>
      <c r="M1" s="39" t="s">
        <v>34</v>
      </c>
      <c r="N1" s="39" t="s">
        <v>35</v>
      </c>
      <c r="O1" s="40" t="s">
        <v>36</v>
      </c>
      <c r="P1" s="40" t="s">
        <v>37</v>
      </c>
      <c r="Q1" s="6"/>
      <c r="R1" s="6" t="s">
        <v>46</v>
      </c>
      <c r="S1" s="6" t="s">
        <v>47</v>
      </c>
      <c r="V1" s="38" t="s">
        <v>48</v>
      </c>
      <c r="W1" s="47" t="s">
        <v>49</v>
      </c>
      <c r="X1" s="48" t="s">
        <v>49</v>
      </c>
      <c r="Y1" s="48" t="s">
        <v>49</v>
      </c>
      <c r="Z1" s="48" t="s">
        <v>49</v>
      </c>
      <c r="AA1" s="48" t="s">
        <v>49</v>
      </c>
      <c r="AB1" s="6" t="s">
        <v>31</v>
      </c>
      <c r="AC1" s="6" t="s">
        <v>50</v>
      </c>
      <c r="AD1" s="6" t="s">
        <v>51</v>
      </c>
      <c r="AI1" s="4" t="s">
        <v>55</v>
      </c>
    </row>
    <row r="2" spans="1:39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52">
        <v>2.5626853150175708</v>
      </c>
      <c r="H2" s="53">
        <v>2.6841392728686402</v>
      </c>
      <c r="I2" s="10">
        <v>2.5722465147323579</v>
      </c>
      <c r="J2" s="14">
        <v>2.5762268055386919</v>
      </c>
      <c r="K2" s="10">
        <v>5.0369999999999999</v>
      </c>
      <c r="L2" s="10">
        <v>2.36</v>
      </c>
      <c r="M2" s="10">
        <v>5.564425</v>
      </c>
      <c r="N2" s="10">
        <v>3.0194399999999995</v>
      </c>
      <c r="O2" s="14">
        <v>5.2945000000000002</v>
      </c>
      <c r="P2" s="14">
        <v>2.6495000000000002</v>
      </c>
      <c r="Q2" s="14"/>
      <c r="R2" s="41">
        <v>6.6681000000000004E-2</v>
      </c>
      <c r="S2" s="42">
        <v>6.9183097091893631E-2</v>
      </c>
      <c r="V2" s="10">
        <v>2.4728875000000006</v>
      </c>
      <c r="W2" s="10">
        <v>2.6688845742532781</v>
      </c>
      <c r="X2" s="10"/>
      <c r="Y2" s="10">
        <v>2.7402250000000001</v>
      </c>
      <c r="Z2" s="10">
        <v>2.9664375000000005</v>
      </c>
      <c r="AA2" s="10">
        <v>2.8526125000000002</v>
      </c>
      <c r="AB2" s="14">
        <v>4.5248999999999997</v>
      </c>
      <c r="AC2" s="49">
        <v>0.87</v>
      </c>
      <c r="AD2" s="50">
        <v>203.09176199999999</v>
      </c>
      <c r="AE2" s="35">
        <f>(AC2-F2)/F2*100</f>
        <v>4.4742603042242477</v>
      </c>
      <c r="AG2" s="3" t="s">
        <v>52</v>
      </c>
      <c r="AH2" s="3">
        <v>2</v>
      </c>
      <c r="AI2" s="3">
        <f>1/(AB2^0.5)</f>
        <v>0.47010568928897112</v>
      </c>
      <c r="AJ2" s="3">
        <f>AB2^3/($AH$2*$AH$3^2*AI2^2)</f>
        <v>1.0322293862428913</v>
      </c>
      <c r="AM2" s="3">
        <v>0.01</v>
      </c>
    </row>
    <row r="3" spans="1:39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54">
        <v>2.532158262875162</v>
      </c>
      <c r="H3" s="10">
        <v>2.7090339477255734</v>
      </c>
      <c r="I3" s="10">
        <v>2.5371622084623318</v>
      </c>
      <c r="J3" s="14">
        <v>2.5293735389631649</v>
      </c>
      <c r="K3" s="10">
        <v>4.0423333333333336</v>
      </c>
      <c r="L3" s="10">
        <v>2.4276666666666666</v>
      </c>
      <c r="M3" s="10">
        <v>5.1735500000000005</v>
      </c>
      <c r="N3" s="10">
        <v>2.849075</v>
      </c>
      <c r="O3" s="14">
        <v>5.0545</v>
      </c>
      <c r="P3" s="14">
        <v>2.665</v>
      </c>
      <c r="Q3" s="14"/>
      <c r="R3" s="41">
        <v>0.13427600000000001</v>
      </c>
      <c r="S3" s="42">
        <v>8.7096358995608053E-2</v>
      </c>
      <c r="V3" s="10">
        <v>2.4045750000000004</v>
      </c>
      <c r="W3" s="10">
        <v>2.600887636781521</v>
      </c>
      <c r="X3" s="10">
        <v>2.7454999999999998</v>
      </c>
      <c r="Y3" s="10">
        <v>2.7411249999999998</v>
      </c>
      <c r="Z3" s="10">
        <v>2.8573750000000002</v>
      </c>
      <c r="AA3" s="10">
        <v>2.8345875</v>
      </c>
      <c r="AB3" s="14">
        <v>6.4733712859514565</v>
      </c>
      <c r="AC3" s="50">
        <v>0.29447299999999998</v>
      </c>
      <c r="AD3" s="50">
        <v>49.238826000000003</v>
      </c>
      <c r="AE3" s="35">
        <f t="shared" ref="AE3:AE35" si="0">(AC3-F3)/F3*100</f>
        <v>16.069971580943061</v>
      </c>
      <c r="AG3" s="3" t="s">
        <v>53</v>
      </c>
      <c r="AH3" s="3">
        <v>14.25</v>
      </c>
      <c r="AI3" s="3">
        <f t="shared" ref="AI3:AI35" si="1">1/(AB3^0.5)</f>
        <v>0.39303818124074913</v>
      </c>
      <c r="AJ3" s="3">
        <f t="shared" ref="AJ3:AJ35" si="2">AB3^3/($AH$2*$AH$3^2*AI3^2)</f>
        <v>4.3237676111984396</v>
      </c>
      <c r="AM3" s="3">
        <v>10000</v>
      </c>
    </row>
    <row r="4" spans="1:39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54">
        <v>2.2952198382983457</v>
      </c>
      <c r="H4" s="55">
        <v>2.7081879446135795</v>
      </c>
      <c r="I4" s="10">
        <v>2.2852450173357668</v>
      </c>
      <c r="J4" s="14">
        <v>2.2973744109390117</v>
      </c>
      <c r="K4" s="10">
        <v>3.5143333333333335</v>
      </c>
      <c r="L4" s="10">
        <v>1.9970000000000001</v>
      </c>
      <c r="M4" s="10">
        <v>4.1032600000000006</v>
      </c>
      <c r="N4" s="10">
        <v>2.2562099999999998</v>
      </c>
      <c r="O4" s="14">
        <v>4.0285000000000002</v>
      </c>
      <c r="P4" s="14">
        <v>2.2330000000000001</v>
      </c>
      <c r="Q4" s="14"/>
      <c r="R4" s="41">
        <v>0.131826</v>
      </c>
      <c r="S4" s="42">
        <v>0.10471285480509</v>
      </c>
      <c r="V4" s="10">
        <v>1.8585499999999999</v>
      </c>
      <c r="W4" s="10">
        <v>2.2345819709892401</v>
      </c>
      <c r="X4" s="10">
        <v>2.5352250000000001</v>
      </c>
      <c r="Y4" s="10">
        <v>2.5147124999999999</v>
      </c>
      <c r="Z4" s="10">
        <v>2.6309499999999999</v>
      </c>
      <c r="AA4" s="10">
        <v>2.6778750000000002</v>
      </c>
      <c r="AB4" s="14">
        <v>15.02428813868614</v>
      </c>
      <c r="AC4" s="50">
        <v>19.332058</v>
      </c>
      <c r="AD4" s="50">
        <v>412.46263800000003</v>
      </c>
      <c r="AE4" s="35">
        <f t="shared" si="0"/>
        <v>5.4403041244423207</v>
      </c>
      <c r="AG4" s="3" t="s">
        <v>54</v>
      </c>
      <c r="AI4" s="3">
        <f t="shared" si="1"/>
        <v>0.25799010424877367</v>
      </c>
      <c r="AJ4" s="3">
        <f t="shared" si="2"/>
        <v>125.4630646125068</v>
      </c>
    </row>
    <row r="5" spans="1:39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54">
        <v>2.3241113328546379</v>
      </c>
      <c r="H5" s="55">
        <v>2.7122520508256032</v>
      </c>
      <c r="I5" s="10">
        <v>2.3260667376806223</v>
      </c>
      <c r="J5" s="14">
        <v>2.3192777469576606</v>
      </c>
      <c r="K5" s="10">
        <v>3.2410000000000001</v>
      </c>
      <c r="L5" s="10">
        <v>1.8376666666666668</v>
      </c>
      <c r="M5" s="10">
        <v>3.9712349999999996</v>
      </c>
      <c r="N5" s="10">
        <v>2.1642100000000002</v>
      </c>
      <c r="O5" s="14">
        <v>3.8155000000000001</v>
      </c>
      <c r="P5" s="14">
        <v>2.0285000000000002</v>
      </c>
      <c r="Q5" s="14"/>
      <c r="R5" s="41">
        <v>0.122462</v>
      </c>
      <c r="S5" s="42">
        <v>9.5499258602143589E-2</v>
      </c>
      <c r="V5" s="10">
        <v>1.867175</v>
      </c>
      <c r="W5" s="10">
        <v>2.2868730488364504</v>
      </c>
      <c r="X5" s="10">
        <v>2.6193374999999999</v>
      </c>
      <c r="Y5" s="10">
        <v>2.604425</v>
      </c>
      <c r="Z5" s="10">
        <v>2.7286125000000001</v>
      </c>
      <c r="AA5" s="10">
        <v>2.7157</v>
      </c>
      <c r="AB5" s="14">
        <v>14.192653640237129</v>
      </c>
      <c r="AC5" s="50">
        <v>18.098140000000001</v>
      </c>
      <c r="AD5" s="50">
        <v>412.46263800000003</v>
      </c>
      <c r="AE5" s="35">
        <f t="shared" si="0"/>
        <v>4.3487335605025361</v>
      </c>
      <c r="AI5" s="3">
        <f t="shared" si="1"/>
        <v>0.26544111798562259</v>
      </c>
      <c r="AJ5" s="3">
        <f t="shared" si="2"/>
        <v>99.906718119616713</v>
      </c>
    </row>
    <row r="6" spans="1:39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54">
        <v>2.4488827697001025</v>
      </c>
      <c r="H6" s="10">
        <v>2.706713747290586</v>
      </c>
      <c r="I6" s="10">
        <v>2.4597846291372512</v>
      </c>
      <c r="J6" s="14">
        <v>2.4458959527291078</v>
      </c>
      <c r="K6" s="10">
        <v>3.7986666666666666</v>
      </c>
      <c r="L6" s="10">
        <v>2.3363333333333336</v>
      </c>
      <c r="M6" s="10">
        <v>4.7599099999999996</v>
      </c>
      <c r="N6" s="10">
        <v>2.5646450000000001</v>
      </c>
      <c r="O6" s="14">
        <v>4.827</v>
      </c>
      <c r="P6" s="14">
        <v>2.5030000000000001</v>
      </c>
      <c r="Q6" s="14"/>
      <c r="R6" s="41">
        <v>8.1657999999999994E-2</v>
      </c>
      <c r="S6" s="42">
        <v>7.2443596007498987E-2</v>
      </c>
      <c r="V6" s="10">
        <v>2.1235625000000002</v>
      </c>
      <c r="W6" s="10">
        <v>2.4008624999999997</v>
      </c>
      <c r="X6" s="10">
        <v>2.6611250000000002</v>
      </c>
      <c r="Y6" s="10">
        <v>2.6230874999999996</v>
      </c>
      <c r="Z6" s="10">
        <v>2.8231000000000002</v>
      </c>
      <c r="AA6" s="10">
        <v>2.7186750000000002</v>
      </c>
      <c r="AB6" s="14">
        <v>9.4329659484734609</v>
      </c>
      <c r="AC6" s="50">
        <v>15.311311</v>
      </c>
      <c r="AD6" s="50">
        <v>587.80160699999999</v>
      </c>
      <c r="AE6" s="35">
        <f t="shared" si="0"/>
        <v>-2.9516955061164949</v>
      </c>
      <c r="AI6" s="3">
        <f t="shared" si="1"/>
        <v>0.32559360525866149</v>
      </c>
      <c r="AJ6" s="3">
        <f t="shared" si="2"/>
        <v>19.49545351552835</v>
      </c>
    </row>
    <row r="7" spans="1:39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54">
        <v>2.4497021271470834</v>
      </c>
      <c r="H7" s="10">
        <v>2.7050762271232522</v>
      </c>
      <c r="I7" s="10">
        <v>2.4628131475953556</v>
      </c>
      <c r="J7" s="14">
        <v>2.4532984317696411</v>
      </c>
      <c r="K7" s="10">
        <v>3.7566666666666664</v>
      </c>
      <c r="L7" s="10">
        <v>2.2223333333333333</v>
      </c>
      <c r="M7" s="10">
        <v>4.6998299999999995</v>
      </c>
      <c r="N7" s="10">
        <v>2.4921000000000002</v>
      </c>
      <c r="O7" s="14">
        <v>4.8884999999999996</v>
      </c>
      <c r="P7" s="14">
        <v>2.7235</v>
      </c>
      <c r="Q7" s="14"/>
      <c r="R7" s="41">
        <v>0.14454400000000001</v>
      </c>
      <c r="S7" s="42">
        <v>6.3095734448019358E-2</v>
      </c>
      <c r="V7" s="10">
        <v>2.2447750000000002</v>
      </c>
      <c r="W7" s="10">
        <v>2.456699651526272</v>
      </c>
      <c r="X7" s="10">
        <v>2.6592250000000002</v>
      </c>
      <c r="Y7" s="10">
        <v>2.6794250000000002</v>
      </c>
      <c r="Z7" s="10">
        <v>2.7460125</v>
      </c>
      <c r="AA7" s="10">
        <v>2.8253625000000002</v>
      </c>
      <c r="AB7" s="14">
        <v>9.2940726782753025</v>
      </c>
      <c r="AC7" s="50">
        <v>76.522159000000002</v>
      </c>
      <c r="AD7" s="50">
        <v>7017.0382870000003</v>
      </c>
      <c r="AE7" s="35">
        <f t="shared" si="0"/>
        <v>-3.2797515072614005</v>
      </c>
      <c r="AI7" s="3">
        <f t="shared" si="1"/>
        <v>0.3280174649316176</v>
      </c>
      <c r="AJ7" s="3">
        <f t="shared" si="2"/>
        <v>18.372342489050393</v>
      </c>
    </row>
    <row r="8" spans="1:39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54">
        <v>2.4626020548105227</v>
      </c>
      <c r="H8" s="10">
        <v>2.7020680349546407</v>
      </c>
      <c r="I8" s="10">
        <v>2.4730355350946192</v>
      </c>
      <c r="J8" s="14">
        <v>2.4620009246666412</v>
      </c>
      <c r="K8" s="10">
        <v>3.8473333333333333</v>
      </c>
      <c r="L8" s="10">
        <v>2.278</v>
      </c>
      <c r="M8" s="10">
        <v>5.1033249999999999</v>
      </c>
      <c r="N8" s="10">
        <v>2.8098000000000001</v>
      </c>
      <c r="O8" s="14">
        <v>4.9355000000000002</v>
      </c>
      <c r="P8" s="14">
        <v>2.6324999999999998</v>
      </c>
      <c r="Q8" s="14"/>
      <c r="R8" s="41">
        <v>0.14996799999999999</v>
      </c>
      <c r="S8" s="42">
        <v>7.2443596007498987E-2</v>
      </c>
      <c r="V8" s="10">
        <v>2.26715</v>
      </c>
      <c r="W8" s="10">
        <v>2.5262500000000001</v>
      </c>
      <c r="X8" s="10">
        <v>2.6441875000000001</v>
      </c>
      <c r="Y8" s="10">
        <v>2.7002000000000002</v>
      </c>
      <c r="Z8" s="10">
        <v>2.843925</v>
      </c>
      <c r="AA8" s="10">
        <v>2.8021625000000001</v>
      </c>
      <c r="AB8" s="14">
        <v>8.824132941979359</v>
      </c>
      <c r="AC8" s="50">
        <v>34.844479</v>
      </c>
      <c r="AD8" s="50">
        <v>4923.8826319999998</v>
      </c>
      <c r="AE8" s="35">
        <f t="shared" si="0"/>
        <v>7.252722526948248</v>
      </c>
      <c r="AI8" s="3">
        <f t="shared" si="1"/>
        <v>0.33663865175173008</v>
      </c>
      <c r="AJ8" s="3">
        <f t="shared" si="2"/>
        <v>14.928921878340317</v>
      </c>
    </row>
    <row r="9" spans="1:39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54">
        <v>2.4988908083478916</v>
      </c>
      <c r="H9" s="10">
        <v>2.7072805106573963</v>
      </c>
      <c r="I9" s="10">
        <v>2.514214145260012</v>
      </c>
      <c r="J9" s="14">
        <v>2.5063648941851495</v>
      </c>
      <c r="K9" s="10">
        <v>3.7166666666666663</v>
      </c>
      <c r="L9" s="10">
        <v>2.0833333333333335</v>
      </c>
      <c r="M9" s="10">
        <v>4.9720399999999998</v>
      </c>
      <c r="N9" s="10">
        <v>2.8345150000000001</v>
      </c>
      <c r="O9" s="14">
        <v>4.8884999999999996</v>
      </c>
      <c r="P9" s="14">
        <v>2.5049999999999999</v>
      </c>
      <c r="Q9" s="14"/>
      <c r="R9" s="41">
        <v>0.120226</v>
      </c>
      <c r="S9" s="42">
        <v>7.9432823472428138E-2</v>
      </c>
      <c r="V9" s="10">
        <v>2.29725</v>
      </c>
      <c r="W9" s="10">
        <v>2.5712816742530693</v>
      </c>
      <c r="X9" s="10">
        <v>2.7329375000000002</v>
      </c>
      <c r="Y9" s="10">
        <v>2.7632625000000002</v>
      </c>
      <c r="Z9" s="10">
        <v>2.9365625</v>
      </c>
      <c r="AA9" s="10">
        <v>2.8383000000000003</v>
      </c>
      <c r="AB9" s="14">
        <v>7.4765606812376619</v>
      </c>
      <c r="AC9" s="50">
        <v>0.945496</v>
      </c>
      <c r="AD9" s="50">
        <v>142.510267</v>
      </c>
      <c r="AE9" s="35">
        <f t="shared" si="0"/>
        <v>-16.333710887724763</v>
      </c>
      <c r="AI9" s="3">
        <f t="shared" si="1"/>
        <v>0.36572030118889465</v>
      </c>
      <c r="AJ9" s="3">
        <f t="shared" si="2"/>
        <v>7.6939210504745805</v>
      </c>
    </row>
    <row r="10" spans="1:39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4"/>
      <c r="H10" s="24"/>
      <c r="I10" s="21"/>
      <c r="J10" s="22">
        <v>2.3922725230667337</v>
      </c>
      <c r="K10" s="21"/>
      <c r="L10" s="21"/>
      <c r="M10" s="1"/>
      <c r="N10" s="1"/>
      <c r="O10" s="24"/>
      <c r="P10" s="24"/>
      <c r="Q10" s="24"/>
      <c r="R10" s="43"/>
      <c r="S10" s="42"/>
      <c r="V10" s="46">
        <v>2.1277625000000002</v>
      </c>
      <c r="W10" s="10">
        <v>2.336136261213599</v>
      </c>
      <c r="X10" s="46">
        <v>2.6347499999999999</v>
      </c>
      <c r="Y10" s="46">
        <v>2.6563375000000002</v>
      </c>
      <c r="Z10" s="46">
        <v>2.7248375</v>
      </c>
      <c r="AA10" s="46">
        <v>2.7164125000000006</v>
      </c>
      <c r="AB10" s="21"/>
      <c r="AC10" s="50"/>
      <c r="AD10" s="51"/>
      <c r="AE10" s="35"/>
      <c r="AI10" s="3"/>
      <c r="AJ10" s="3"/>
    </row>
    <row r="11" spans="1:39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54">
        <v>2.5433590539916451</v>
      </c>
      <c r="H11" s="15">
        <v>2.7263745961484194</v>
      </c>
      <c r="I11" s="15">
        <v>2.5387580915538361</v>
      </c>
      <c r="J11" s="14">
        <v>2.5351012640271526</v>
      </c>
      <c r="K11" s="10">
        <v>4.0656666666666661</v>
      </c>
      <c r="L11" s="10">
        <v>2.2120000000000002</v>
      </c>
      <c r="M11" s="10">
        <v>5.1771949999999993</v>
      </c>
      <c r="N11" s="10">
        <v>2.8139700000000003</v>
      </c>
      <c r="O11" s="14">
        <v>4.9000000000000004</v>
      </c>
      <c r="P11" s="14">
        <v>2.4710000000000001</v>
      </c>
      <c r="Q11" s="14"/>
      <c r="R11" s="41">
        <v>0.15848899999999999</v>
      </c>
      <c r="S11" s="42">
        <v>6.9183097091893631E-2</v>
      </c>
      <c r="V11" s="10">
        <v>2.3427999999999995</v>
      </c>
      <c r="W11" s="10">
        <v>2.7211499999999997</v>
      </c>
      <c r="X11" s="10">
        <v>2.9359874999999995</v>
      </c>
      <c r="Y11" s="10">
        <v>2.9313874999999996</v>
      </c>
      <c r="Z11" s="10">
        <v>2.9926125000000003</v>
      </c>
      <c r="AA11" s="10">
        <v>3.0033124999999998</v>
      </c>
      <c r="AB11" s="14">
        <v>6.8126954775720669</v>
      </c>
      <c r="AC11" s="50">
        <v>0.34588200000000002</v>
      </c>
      <c r="AD11" s="50">
        <v>100</v>
      </c>
      <c r="AE11" s="35">
        <f t="shared" si="0"/>
        <v>-13.379863714566914</v>
      </c>
      <c r="AI11" s="3">
        <f t="shared" si="1"/>
        <v>0.38312501744178346</v>
      </c>
      <c r="AJ11" s="3">
        <f t="shared" si="2"/>
        <v>5.3041547054037279</v>
      </c>
    </row>
    <row r="12" spans="1:39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54">
        <v>2.4826566927496354</v>
      </c>
      <c r="H12" s="10">
        <v>2.7114913897944857</v>
      </c>
      <c r="I12" s="10">
        <v>2.4785425450440277</v>
      </c>
      <c r="J12" s="14">
        <v>2.4760652133371286</v>
      </c>
      <c r="K12" s="10">
        <v>4.1543333333333328</v>
      </c>
      <c r="L12" s="10">
        <v>2.4319999999999999</v>
      </c>
      <c r="M12" s="10">
        <v>4.9835799999999999</v>
      </c>
      <c r="N12" s="10">
        <v>2.7043900000000005</v>
      </c>
      <c r="O12" s="14">
        <v>4.9835000000000003</v>
      </c>
      <c r="P12" s="14">
        <v>2.548</v>
      </c>
      <c r="Q12" s="14"/>
      <c r="R12" s="41">
        <v>0.124738</v>
      </c>
      <c r="S12" s="42">
        <v>7.1340037507125642E-2</v>
      </c>
      <c r="V12" s="10">
        <v>2.252275</v>
      </c>
      <c r="W12" s="10">
        <v>2.5288521096787857</v>
      </c>
      <c r="X12" s="10">
        <v>2.7100375000000003</v>
      </c>
      <c r="Y12" s="10">
        <v>2.7310375000000002</v>
      </c>
      <c r="Z12" s="10">
        <v>2.82315</v>
      </c>
      <c r="AA12" s="10">
        <v>2.8105874999999996</v>
      </c>
      <c r="AB12" s="14">
        <v>8.3260695473018735</v>
      </c>
      <c r="AC12" s="50">
        <v>2.0588299999999999</v>
      </c>
      <c r="AD12" s="50">
        <v>203.09176199999999</v>
      </c>
      <c r="AE12" s="35">
        <f t="shared" si="0"/>
        <v>-15.839710258674259</v>
      </c>
      <c r="AI12" s="3">
        <f t="shared" si="1"/>
        <v>0.34656123524154508</v>
      </c>
      <c r="AJ12" s="3">
        <f t="shared" si="2"/>
        <v>11.833151163605551</v>
      </c>
    </row>
    <row r="13" spans="1:39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54">
        <v>2.5028207733608423</v>
      </c>
      <c r="H13" s="10">
        <v>2.7196167941860363</v>
      </c>
      <c r="I13" s="10">
        <v>2.5005762061314134</v>
      </c>
      <c r="J13" s="14">
        <v>2.4930232028647223</v>
      </c>
      <c r="K13" s="10">
        <v>4.2480000000000002</v>
      </c>
      <c r="L13" s="10">
        <v>2.5619999999999998</v>
      </c>
      <c r="M13" s="15">
        <v>3.8483999999999998</v>
      </c>
      <c r="N13" s="15">
        <v>2.1144700000000003</v>
      </c>
      <c r="O13" s="14">
        <v>5.0579999999999998</v>
      </c>
      <c r="P13" s="14">
        <v>2.6495000000000002</v>
      </c>
      <c r="Q13" s="14"/>
      <c r="R13" s="41">
        <v>0.15559700000000001</v>
      </c>
      <c r="S13" s="42">
        <v>8.3176377110267166E-2</v>
      </c>
      <c r="V13" s="10">
        <v>2.31575</v>
      </c>
      <c r="W13" s="10">
        <v>2.6211870716673373</v>
      </c>
      <c r="X13" s="10">
        <v>2.7498624999999999</v>
      </c>
      <c r="Y13" s="10">
        <v>2.8186999999999998</v>
      </c>
      <c r="Z13" s="10">
        <v>2.9200499999999998</v>
      </c>
      <c r="AA13" s="10">
        <v>2.8695250000000003</v>
      </c>
      <c r="AB13" s="14">
        <v>8.0119739799846013</v>
      </c>
      <c r="AC13" s="50">
        <v>4.6229849999999999</v>
      </c>
      <c r="AD13" s="50">
        <v>3455.1072949999998</v>
      </c>
      <c r="AE13" s="35">
        <f t="shared" si="0"/>
        <v>13.691048553096563</v>
      </c>
      <c r="AI13" s="3">
        <f t="shared" si="1"/>
        <v>0.35328909716528828</v>
      </c>
      <c r="AJ13" s="3">
        <f t="shared" si="2"/>
        <v>10.146082665252376</v>
      </c>
    </row>
    <row r="14" spans="1:39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54">
        <v>2.2275660436301368</v>
      </c>
      <c r="H14" s="10">
        <v>2.703992415980101</v>
      </c>
      <c r="I14" s="10">
        <v>2.2330804116950542</v>
      </c>
      <c r="J14" s="14">
        <v>2.2296573412519378</v>
      </c>
      <c r="K14" s="10">
        <v>3.3559999999999999</v>
      </c>
      <c r="L14" s="10">
        <v>1.9396666666666667</v>
      </c>
      <c r="M14" s="15">
        <v>4.9496299999999991</v>
      </c>
      <c r="N14" s="15">
        <v>2.7755649999999998</v>
      </c>
      <c r="O14" s="14">
        <v>3.9045000000000001</v>
      </c>
      <c r="P14" s="14">
        <v>2.0964999999999998</v>
      </c>
      <c r="Q14" s="14"/>
      <c r="R14" s="41">
        <v>0.127057</v>
      </c>
      <c r="S14" s="42">
        <v>0.1165914401179832</v>
      </c>
      <c r="V14" s="10">
        <v>1.7076124999999998</v>
      </c>
      <c r="W14" s="10">
        <v>2.0541499999999999</v>
      </c>
      <c r="X14" s="10">
        <v>2.4076624999999998</v>
      </c>
      <c r="Y14" s="10">
        <v>2.4020875000000004</v>
      </c>
      <c r="Z14" s="10">
        <v>2.5313124999999999</v>
      </c>
      <c r="AA14" s="10">
        <v>2.4858124999999998</v>
      </c>
      <c r="AB14" s="14">
        <v>17.53453832771655</v>
      </c>
      <c r="AC14" s="50">
        <v>311.82750499999997</v>
      </c>
      <c r="AD14" s="50">
        <v>4923.8826319999998</v>
      </c>
      <c r="AE14" s="35">
        <f t="shared" si="0"/>
        <v>-2.9738460102369486</v>
      </c>
      <c r="AI14" s="3">
        <f t="shared" si="1"/>
        <v>0.23881017790846576</v>
      </c>
      <c r="AJ14" s="3">
        <f t="shared" si="2"/>
        <v>232.76496825470164</v>
      </c>
    </row>
    <row r="15" spans="1:39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54">
        <v>2.4896563827413627</v>
      </c>
      <c r="H15" s="10">
        <v>2.7075913180541007</v>
      </c>
      <c r="I15" s="10">
        <v>2.4927869366562825</v>
      </c>
      <c r="J15" s="14">
        <v>2.4859152802520925</v>
      </c>
      <c r="K15" s="10">
        <v>4.8393333333333333</v>
      </c>
      <c r="L15" s="10">
        <v>2.6006666666666667</v>
      </c>
      <c r="M15" s="10">
        <v>5.1913799999999988</v>
      </c>
      <c r="N15" s="10">
        <v>2.8763599999999996</v>
      </c>
      <c r="O15" s="14">
        <v>5.25</v>
      </c>
      <c r="P15" s="14">
        <v>2.6665000000000001</v>
      </c>
      <c r="Q15" s="14"/>
      <c r="R15" s="41">
        <v>0.131826</v>
      </c>
      <c r="S15" s="42">
        <v>7.1340037507125642E-2</v>
      </c>
      <c r="V15" s="10">
        <v>2.3283000000000005</v>
      </c>
      <c r="W15" s="10">
        <v>2.4123874999999999</v>
      </c>
      <c r="X15" s="10">
        <v>2.6304124999999998</v>
      </c>
      <c r="Y15" s="10">
        <v>2.7029999999999998</v>
      </c>
      <c r="Z15" s="10">
        <v>2.8098625000000004</v>
      </c>
      <c r="AA15" s="10">
        <v>2.7024499999999998</v>
      </c>
      <c r="AB15" s="14">
        <v>7.9923992279561151</v>
      </c>
      <c r="AC15" s="50">
        <v>23.131225000000001</v>
      </c>
      <c r="AD15" s="50">
        <v>3455.1072949999998</v>
      </c>
      <c r="AE15" s="35">
        <f t="shared" si="0"/>
        <v>-5.9675721161663757</v>
      </c>
      <c r="AI15" s="3">
        <f t="shared" si="1"/>
        <v>0.35372146528859882</v>
      </c>
      <c r="AJ15" s="3">
        <f t="shared" si="2"/>
        <v>10.047290339556644</v>
      </c>
    </row>
    <row r="16" spans="1:39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54">
        <v>2.4352970350856089</v>
      </c>
      <c r="H16" s="10">
        <v>2.7044407888633835</v>
      </c>
      <c r="I16" s="10">
        <v>2.450469685025034</v>
      </c>
      <c r="J16" s="14">
        <v>2.4407644867420091</v>
      </c>
      <c r="K16" s="10">
        <v>5.0716666666666672</v>
      </c>
      <c r="L16" s="10">
        <v>2.794</v>
      </c>
      <c r="M16" s="10">
        <v>5.1903999999999995</v>
      </c>
      <c r="N16" s="10">
        <v>2.813755</v>
      </c>
      <c r="O16" s="14">
        <v>5.2590000000000003</v>
      </c>
      <c r="P16" s="14">
        <v>2.8384999999999998</v>
      </c>
      <c r="Q16" s="14"/>
      <c r="R16" s="41">
        <v>0.24210300000000001</v>
      </c>
      <c r="S16" s="42">
        <v>9.4044485172635237E-2</v>
      </c>
      <c r="V16" s="10">
        <v>2.3587375000000002</v>
      </c>
      <c r="W16" s="10">
        <v>2.497631302525579</v>
      </c>
      <c r="X16" s="10">
        <v>2.7464500000000003</v>
      </c>
      <c r="Y16" s="10">
        <v>2.7252125000000005</v>
      </c>
      <c r="Z16" s="10">
        <v>2.7946125000000004</v>
      </c>
      <c r="AA16" s="10">
        <v>2.8171874999999997</v>
      </c>
      <c r="AB16" s="14">
        <v>9.7895594674556161</v>
      </c>
      <c r="AC16" s="50">
        <v>53.863222</v>
      </c>
      <c r="AD16" s="50">
        <v>10000</v>
      </c>
      <c r="AE16" s="35">
        <f t="shared" si="0"/>
        <v>-10.46329563796488</v>
      </c>
      <c r="AI16" s="3">
        <f t="shared" si="1"/>
        <v>0.3196085770392445</v>
      </c>
      <c r="AJ16" s="3">
        <f t="shared" si="2"/>
        <v>22.614806243036817</v>
      </c>
    </row>
    <row r="17" spans="1:36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54">
        <v>2.0281019608843778</v>
      </c>
      <c r="H17" s="10">
        <v>2.6636257353381962</v>
      </c>
      <c r="I17" s="10">
        <v>2.0798769725074524</v>
      </c>
      <c r="J17" s="14">
        <v>2.078005290948775</v>
      </c>
      <c r="K17" s="10">
        <v>2.23</v>
      </c>
      <c r="L17" s="10">
        <v>1.323</v>
      </c>
      <c r="M17" s="10">
        <v>3.4003950000000005</v>
      </c>
      <c r="N17" s="10">
        <v>1.8252350000000002</v>
      </c>
      <c r="O17" s="14">
        <v>3.5310000000000001</v>
      </c>
      <c r="P17" s="14">
        <v>1.7184999999999999</v>
      </c>
      <c r="Q17" s="14"/>
      <c r="R17" s="44">
        <v>0.139316</v>
      </c>
      <c r="S17" s="45"/>
      <c r="V17" s="10">
        <v>1.4346000000000001</v>
      </c>
      <c r="W17" s="10">
        <v>1.7373784115253965</v>
      </c>
      <c r="X17" s="10">
        <v>2.2228124999999999</v>
      </c>
      <c r="Y17" s="10">
        <v>2.2264999999999997</v>
      </c>
      <c r="Z17" s="10">
        <v>2.2866749999999998</v>
      </c>
      <c r="AA17" s="10">
        <v>2.243125</v>
      </c>
      <c r="AB17" s="14">
        <v>23.583723171106811</v>
      </c>
      <c r="AC17" s="50">
        <v>2051.8618299999998</v>
      </c>
      <c r="AD17" s="50">
        <v>20309.176209000001</v>
      </c>
      <c r="AE17" s="35">
        <f t="shared" si="0"/>
        <v>-14.291127782488648</v>
      </c>
      <c r="AI17" s="3">
        <f t="shared" si="1"/>
        <v>0.20591776499005701</v>
      </c>
      <c r="AJ17" s="3">
        <f t="shared" si="2"/>
        <v>761.71016145113936</v>
      </c>
    </row>
    <row r="18" spans="1:36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54">
        <v>2.4669523454767233</v>
      </c>
      <c r="H18" s="10">
        <v>2.7116444050987263</v>
      </c>
      <c r="I18" s="10">
        <v>2.4633315514425695</v>
      </c>
      <c r="J18" s="14">
        <v>2.4573912059494663</v>
      </c>
      <c r="K18" s="10">
        <v>4.42</v>
      </c>
      <c r="L18" s="10">
        <v>2.6320000000000001</v>
      </c>
      <c r="M18" s="10">
        <v>5.0655550000000007</v>
      </c>
      <c r="N18" s="10">
        <v>2.7665700000000002</v>
      </c>
      <c r="O18" s="14">
        <v>4.976</v>
      </c>
      <c r="P18" s="14">
        <v>2.6785000000000001</v>
      </c>
      <c r="Q18" s="14"/>
      <c r="R18" s="44">
        <v>0.27542299999999997</v>
      </c>
      <c r="S18" s="45">
        <v>8.576958985908946E-2</v>
      </c>
      <c r="V18" s="10">
        <v>2.3656874999999999</v>
      </c>
      <c r="W18" s="10">
        <v>2.596562490472174</v>
      </c>
      <c r="X18" s="10">
        <v>2.792675</v>
      </c>
      <c r="Y18" s="10">
        <v>2.7996625000000002</v>
      </c>
      <c r="Z18" s="10">
        <v>2.8722000000000003</v>
      </c>
      <c r="AA18" s="10">
        <v>2.8815875000000002</v>
      </c>
      <c r="AB18" s="14">
        <v>9.1603304119034643</v>
      </c>
      <c r="AC18" s="50">
        <v>1.5904849999999999</v>
      </c>
      <c r="AD18" s="50">
        <v>289.42661199999998</v>
      </c>
      <c r="AE18" s="35">
        <f t="shared" si="0"/>
        <v>13.729549224872716</v>
      </c>
      <c r="AI18" s="3">
        <f t="shared" si="1"/>
        <v>0.33040334126398319</v>
      </c>
      <c r="AJ18" s="3">
        <f t="shared" si="2"/>
        <v>17.337434415581942</v>
      </c>
    </row>
    <row r="19" spans="1:36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54">
        <v>2.3704811960936976</v>
      </c>
      <c r="H19" s="10">
        <v>2.6927988244901884</v>
      </c>
      <c r="I19" s="10">
        <v>2.3887548850574709</v>
      </c>
      <c r="J19" s="14">
        <v>2.3813663719497513</v>
      </c>
      <c r="K19" s="10">
        <v>3.5939999999999999</v>
      </c>
      <c r="L19" s="10">
        <v>2.4460000000000002</v>
      </c>
      <c r="M19" s="10">
        <v>4.2741350000000002</v>
      </c>
      <c r="N19" s="10">
        <v>2.4511999999999996</v>
      </c>
      <c r="O19" s="14">
        <v>4.4050000000000002</v>
      </c>
      <c r="P19" s="14">
        <v>2.5775000000000001</v>
      </c>
      <c r="Q19" s="14"/>
      <c r="R19" s="41">
        <v>8.7901999999999994E-2</v>
      </c>
      <c r="S19" s="42">
        <v>9.1201083935591065E-2</v>
      </c>
      <c r="V19" s="10">
        <v>1.8863500000000002</v>
      </c>
      <c r="W19" s="10">
        <v>2.2409375000000002</v>
      </c>
      <c r="X19" s="10">
        <v>2.5473124999999999</v>
      </c>
      <c r="Y19" s="10">
        <v>2.5206999999999997</v>
      </c>
      <c r="Z19" s="10">
        <v>2.6050499999999999</v>
      </c>
      <c r="AA19" s="10">
        <v>2.5888249999999999</v>
      </c>
      <c r="AB19" s="14">
        <v>11.926943226600981</v>
      </c>
      <c r="AC19" s="50">
        <v>11.100246</v>
      </c>
      <c r="AD19" s="50">
        <v>289.42661199999998</v>
      </c>
      <c r="AE19" s="35">
        <f t="shared" si="0"/>
        <v>-14.580638707195067</v>
      </c>
      <c r="AI19" s="3">
        <f t="shared" si="1"/>
        <v>0.28955790382525376</v>
      </c>
      <c r="AJ19" s="3">
        <f t="shared" si="2"/>
        <v>49.826098651264353</v>
      </c>
    </row>
    <row r="20" spans="1:36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54">
        <v>2.3849756940723279</v>
      </c>
      <c r="H20" s="10">
        <v>2.7062739959460784</v>
      </c>
      <c r="I20" s="10">
        <v>2.3910969215876081</v>
      </c>
      <c r="J20" s="14">
        <v>2.3788926557332086</v>
      </c>
      <c r="K20" s="10">
        <v>4.9313333333333329</v>
      </c>
      <c r="L20" s="10">
        <v>2.6749999999999998</v>
      </c>
      <c r="M20" s="10">
        <v>4.9218149999999996</v>
      </c>
      <c r="N20" s="10">
        <v>2.7008550000000002</v>
      </c>
      <c r="O20" s="14">
        <v>5.0925000000000002</v>
      </c>
      <c r="P20" s="14">
        <v>2.7080000000000002</v>
      </c>
      <c r="Q20" s="14"/>
      <c r="R20" s="41">
        <v>0.233346</v>
      </c>
      <c r="S20" s="42">
        <v>8.576958985908946E-2</v>
      </c>
      <c r="V20" s="10">
        <v>2.2359249999999999</v>
      </c>
      <c r="W20" s="10">
        <v>2.4113402649754168</v>
      </c>
      <c r="X20" s="10">
        <v>2.7047750000000006</v>
      </c>
      <c r="Y20" s="10">
        <v>2.6572374999999999</v>
      </c>
      <c r="Z20" s="10">
        <v>2.6124875000000003</v>
      </c>
      <c r="AA20" s="10">
        <v>2.7875416666666668</v>
      </c>
      <c r="AB20" s="14">
        <v>11.7869102602222</v>
      </c>
      <c r="AC20" s="50">
        <v>58.411574000000002</v>
      </c>
      <c r="AD20" s="50">
        <v>10000</v>
      </c>
      <c r="AE20" s="35">
        <f t="shared" si="0"/>
        <v>4.7012554491224039</v>
      </c>
      <c r="AI20" s="3">
        <f t="shared" si="1"/>
        <v>0.29127285418358584</v>
      </c>
      <c r="AJ20" s="3">
        <f t="shared" si="2"/>
        <v>47.526976163071424</v>
      </c>
    </row>
    <row r="21" spans="1:36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54">
        <v>2.3371347605095489</v>
      </c>
      <c r="H21" s="10">
        <v>2.717375906017196</v>
      </c>
      <c r="I21" s="10">
        <v>2.3467916090551717</v>
      </c>
      <c r="J21" s="14">
        <v>2.3388940203620954</v>
      </c>
      <c r="K21" s="10">
        <v>3.375</v>
      </c>
      <c r="L21" s="10">
        <v>2.0750000000000002</v>
      </c>
      <c r="M21" s="10">
        <v>4.2248799999999997</v>
      </c>
      <c r="N21" s="10">
        <v>2.2455799999999999</v>
      </c>
      <c r="O21" s="14">
        <v>4.4195000000000002</v>
      </c>
      <c r="P21" s="14">
        <v>2.23</v>
      </c>
      <c r="Q21" s="14"/>
      <c r="R21" s="41">
        <v>0.13677300000000001</v>
      </c>
      <c r="S21" s="42">
        <v>9.697653591082496E-2</v>
      </c>
      <c r="V21" s="10">
        <v>1.9574</v>
      </c>
      <c r="W21" s="10">
        <v>2.2367375000000003</v>
      </c>
      <c r="X21" s="10">
        <v>2.4730249999999998</v>
      </c>
      <c r="Y21" s="10">
        <v>2.4819499999999999</v>
      </c>
      <c r="Z21" s="10">
        <v>2.3839125000000001</v>
      </c>
      <c r="AA21" s="10">
        <v>2.5517166666666666</v>
      </c>
      <c r="AB21" s="14">
        <v>13.6895751762234</v>
      </c>
      <c r="AC21" s="50">
        <v>265.416</v>
      </c>
      <c r="AD21" s="50">
        <v>7017</v>
      </c>
      <c r="AE21" s="35">
        <f t="shared" si="0"/>
        <v>-1.4060126076797728</v>
      </c>
      <c r="AI21" s="3">
        <f t="shared" si="1"/>
        <v>0.27027446383890491</v>
      </c>
      <c r="AJ21" s="3">
        <f t="shared" si="2"/>
        <v>86.476909364896116</v>
      </c>
    </row>
    <row r="22" spans="1:36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54">
        <v>2.3310498051684352</v>
      </c>
      <c r="H22" s="10">
        <v>2.7476699186512694</v>
      </c>
      <c r="I22" s="10">
        <v>2.3202952226425415</v>
      </c>
      <c r="J22" s="14">
        <v>2.312194104936879</v>
      </c>
      <c r="K22" s="10">
        <v>3.452</v>
      </c>
      <c r="L22" s="10">
        <v>1.9159999999999999</v>
      </c>
      <c r="M22" s="10">
        <v>4.1562600000000005</v>
      </c>
      <c r="N22" s="10">
        <v>2.2358099999999999</v>
      </c>
      <c r="O22" s="14">
        <v>3.8719999999999999</v>
      </c>
      <c r="P22" s="14">
        <v>1.982</v>
      </c>
      <c r="Q22" s="14"/>
      <c r="R22" s="41">
        <v>0.131826</v>
      </c>
      <c r="S22" s="42">
        <v>0.1</v>
      </c>
      <c r="V22" s="10">
        <v>1.9375625000000001</v>
      </c>
      <c r="W22" s="10">
        <v>2.2731444762936803</v>
      </c>
      <c r="X22" s="10">
        <v>2.6184124999999998</v>
      </c>
      <c r="Y22" s="10">
        <v>2.5919875000000001</v>
      </c>
      <c r="Z22" s="10">
        <v>2.5233375000000002</v>
      </c>
      <c r="AA22" s="10">
        <v>2.7058999999999997</v>
      </c>
      <c r="AB22" s="14">
        <v>14.749640026662419</v>
      </c>
      <c r="AC22" s="50">
        <v>26.576167000000002</v>
      </c>
      <c r="AD22" s="50">
        <v>587.80160699999999</v>
      </c>
      <c r="AE22" s="35">
        <f t="shared" si="0"/>
        <v>-8.7215847229139083</v>
      </c>
      <c r="AI22" s="3">
        <f t="shared" si="1"/>
        <v>0.26038099927653691</v>
      </c>
      <c r="AJ22" s="3">
        <f t="shared" si="2"/>
        <v>116.53757067440466</v>
      </c>
    </row>
    <row r="23" spans="1:36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54">
        <v>2.3051279455648781</v>
      </c>
      <c r="H23" s="10">
        <v>2.6979876605141615</v>
      </c>
      <c r="I23" s="10">
        <v>2.3176740588800877</v>
      </c>
      <c r="J23" s="14">
        <v>2.3103288700721025</v>
      </c>
      <c r="K23" s="10">
        <v>3.3159999999999998</v>
      </c>
      <c r="L23" s="10">
        <v>2.0766666666666667</v>
      </c>
      <c r="M23" s="10">
        <v>4.2045950000000003</v>
      </c>
      <c r="N23" s="10">
        <v>2.37317</v>
      </c>
      <c r="O23" s="14">
        <v>3.9165000000000001</v>
      </c>
      <c r="P23" s="14">
        <v>2.0329999999999999</v>
      </c>
      <c r="Q23" s="14"/>
      <c r="R23" s="41">
        <v>0.14996799999999999</v>
      </c>
      <c r="S23" s="42">
        <v>9.4044485172635237E-2</v>
      </c>
      <c r="V23" s="10">
        <v>1.869</v>
      </c>
      <c r="W23" s="10">
        <v>2.2544596734705014</v>
      </c>
      <c r="X23" s="10">
        <v>2.5841875000000001</v>
      </c>
      <c r="Y23" s="10">
        <v>2.5781124999999996</v>
      </c>
      <c r="Z23" s="10">
        <v>2.5406249999999999</v>
      </c>
      <c r="AA23" s="10">
        <v>2.7018083333333336</v>
      </c>
      <c r="AB23" s="14">
        <v>14.47440980724326</v>
      </c>
      <c r="AC23" s="50">
        <v>47.412154000000001</v>
      </c>
      <c r="AD23" s="50">
        <v>1193.776642</v>
      </c>
      <c r="AE23" s="35">
        <f t="shared" si="0"/>
        <v>14.128450658116451</v>
      </c>
      <c r="AI23" s="3">
        <f t="shared" si="1"/>
        <v>0.26284490786324005</v>
      </c>
      <c r="AJ23" s="3">
        <f t="shared" si="2"/>
        <v>108.07960117259321</v>
      </c>
    </row>
    <row r="24" spans="1:36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54">
        <v>2.2741400936257765</v>
      </c>
      <c r="H24" s="10">
        <v>2.7019581586900983</v>
      </c>
      <c r="I24" s="10">
        <v>2.2798378783876108</v>
      </c>
      <c r="J24" s="14">
        <v>2.2741686849652232</v>
      </c>
      <c r="K24" s="10">
        <v>3.2519999999999998</v>
      </c>
      <c r="L24" s="10">
        <v>1.9843333333333333</v>
      </c>
      <c r="M24" s="10">
        <v>4.0336400000000001</v>
      </c>
      <c r="N24" s="10">
        <v>2.3188599999999999</v>
      </c>
      <c r="O24" s="14">
        <v>3.7989999999999999</v>
      </c>
      <c r="P24" s="14">
        <v>2.02</v>
      </c>
      <c r="Q24" s="14"/>
      <c r="R24" s="41">
        <v>0.13427600000000001</v>
      </c>
      <c r="S24" s="42">
        <v>9.697653591082496E-2</v>
      </c>
      <c r="V24" s="10">
        <v>1.8122</v>
      </c>
      <c r="W24" s="10">
        <v>2.1663250000000001</v>
      </c>
      <c r="X24" s="10">
        <v>2.6128125</v>
      </c>
      <c r="Y24" s="10">
        <v>2.5403875000000005</v>
      </c>
      <c r="Z24" s="10">
        <v>2.48075</v>
      </c>
      <c r="AA24" s="10">
        <v>2.6139833333333335</v>
      </c>
      <c r="AB24" s="14">
        <v>15.88516934069688</v>
      </c>
      <c r="AC24" s="50">
        <v>254.070728</v>
      </c>
      <c r="AD24" s="50">
        <v>4923.8826319999998</v>
      </c>
      <c r="AE24" s="35">
        <f t="shared" si="0"/>
        <v>-13.407316067332628</v>
      </c>
      <c r="AI24" s="3">
        <f t="shared" si="1"/>
        <v>0.25090197247561286</v>
      </c>
      <c r="AJ24" s="3">
        <f t="shared" si="2"/>
        <v>156.78614112544852</v>
      </c>
    </row>
    <row r="25" spans="1:36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54">
        <v>2.4725957530179024</v>
      </c>
      <c r="H25" s="10">
        <v>2.7079853115922345</v>
      </c>
      <c r="I25" s="10">
        <v>2.4725493251477104</v>
      </c>
      <c r="J25" s="14">
        <v>2.2068970806338539</v>
      </c>
      <c r="K25" s="10">
        <v>4.6033333333333326</v>
      </c>
      <c r="L25" s="10">
        <v>2.6909999999999998</v>
      </c>
      <c r="M25" s="10">
        <v>5.1836599999999997</v>
      </c>
      <c r="N25" s="10">
        <v>2.9098899999999999</v>
      </c>
      <c r="O25" s="14">
        <v>4.8745000000000003</v>
      </c>
      <c r="P25" s="14">
        <v>2.7795000000000001</v>
      </c>
      <c r="Q25" s="14"/>
      <c r="R25" s="41">
        <v>9.2896999999999993E-2</v>
      </c>
      <c r="S25" s="42">
        <v>8.066156921766135E-2</v>
      </c>
      <c r="V25" s="10">
        <v>2.2072874999999996</v>
      </c>
      <c r="W25" s="10">
        <v>2.3652884156567122</v>
      </c>
      <c r="X25" s="10">
        <v>2.6574375000000003</v>
      </c>
      <c r="Y25" s="10">
        <v>2.595825</v>
      </c>
      <c r="Z25" s="10">
        <v>2.5526499999999999</v>
      </c>
      <c r="AA25" s="10">
        <v>2.6551499999999999</v>
      </c>
      <c r="AB25" s="14">
        <v>8.6577306499261404</v>
      </c>
      <c r="AC25" s="50">
        <v>16.154184999999998</v>
      </c>
      <c r="AD25" s="50">
        <v>837.67764</v>
      </c>
      <c r="AE25" s="35">
        <f t="shared" si="0"/>
        <v>-1.2761412943836785</v>
      </c>
      <c r="AI25" s="3">
        <f t="shared" si="1"/>
        <v>0.33985836581789869</v>
      </c>
      <c r="AJ25" s="3">
        <f t="shared" si="2"/>
        <v>13.834279866272684</v>
      </c>
    </row>
    <row r="26" spans="1:36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54">
        <v>2.4082747692438486</v>
      </c>
      <c r="H26" s="10">
        <v>2.6992488799523122</v>
      </c>
      <c r="I26" s="10">
        <v>2.4244430528800756</v>
      </c>
      <c r="J26" s="14">
        <v>2.4152912588463997</v>
      </c>
      <c r="K26" s="10">
        <v>3.7629999999999999</v>
      </c>
      <c r="L26" s="10">
        <v>2.2186666666666666</v>
      </c>
      <c r="M26" s="10">
        <v>4.7503700000000002</v>
      </c>
      <c r="N26" s="10">
        <v>2.6443599999999998</v>
      </c>
      <c r="O26" s="14">
        <v>4.7595000000000001</v>
      </c>
      <c r="P26" s="14">
        <v>2.4700000000000002</v>
      </c>
      <c r="Q26" s="14"/>
      <c r="R26" s="41">
        <v>8.7901999999999994E-2</v>
      </c>
      <c r="S26" s="42">
        <v>7.5857757502918441E-2</v>
      </c>
      <c r="V26" s="10">
        <v>2.0756749999999999</v>
      </c>
      <c r="W26" s="10">
        <v>2.2485923804021635</v>
      </c>
      <c r="X26" s="10">
        <v>2.5984249999999998</v>
      </c>
      <c r="Y26" s="10">
        <v>2.4997999999999996</v>
      </c>
      <c r="Z26" s="10">
        <v>2.4773624999999999</v>
      </c>
      <c r="AA26" s="10">
        <v>2.6043249999999998</v>
      </c>
      <c r="AB26" s="14">
        <v>10.653592162417359</v>
      </c>
      <c r="AC26" s="50">
        <v>312.64025500000002</v>
      </c>
      <c r="AD26" s="50">
        <v>10000</v>
      </c>
      <c r="AE26" s="35">
        <f t="shared" si="0"/>
        <v>1.4601286424072113</v>
      </c>
      <c r="AI26" s="3">
        <f t="shared" si="1"/>
        <v>0.30637404207973606</v>
      </c>
      <c r="AJ26" s="3">
        <f t="shared" si="2"/>
        <v>31.719369392618336</v>
      </c>
    </row>
    <row r="27" spans="1:36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52">
        <v>2.6085942263885515</v>
      </c>
      <c r="H27" s="10">
        <v>2.7097006850735181</v>
      </c>
      <c r="I27" s="10">
        <v>2.5378456753926697</v>
      </c>
      <c r="J27" s="14">
        <v>2.6006074476908383</v>
      </c>
      <c r="K27" s="10">
        <v>4.8170000000000002</v>
      </c>
      <c r="L27" s="10">
        <v>2.8220000000000001</v>
      </c>
      <c r="M27" s="10">
        <v>5.68682</v>
      </c>
      <c r="N27" s="10">
        <v>3.2385150000000005</v>
      </c>
      <c r="O27" s="14">
        <v>5.36</v>
      </c>
      <c r="P27" s="14">
        <v>2.8929999999999998</v>
      </c>
      <c r="Q27" s="14"/>
      <c r="R27" s="41">
        <v>0.10764700000000001</v>
      </c>
      <c r="S27" s="42">
        <v>5.5804171747699693E-2</v>
      </c>
      <c r="V27" s="10">
        <v>2.5983749999999999</v>
      </c>
      <c r="W27" s="10">
        <v>2.7151500684998755</v>
      </c>
      <c r="X27" s="10"/>
      <c r="Y27" s="10">
        <v>2.8108750000000002</v>
      </c>
      <c r="Z27" s="10">
        <v>2.7981124999999998</v>
      </c>
      <c r="AA27" s="10">
        <v>2.8793083333333334</v>
      </c>
      <c r="AB27" s="14">
        <v>3.7313000000000001</v>
      </c>
      <c r="AC27" s="50">
        <v>0.38631500000000002</v>
      </c>
      <c r="AD27" s="50">
        <v>412.46263800000003</v>
      </c>
      <c r="AE27" s="35">
        <f t="shared" si="0"/>
        <v>-10.178937627588377</v>
      </c>
      <c r="AF27" s="3">
        <v>5</v>
      </c>
      <c r="AI27" s="3">
        <f t="shared" si="1"/>
        <v>0.51769016683346658</v>
      </c>
      <c r="AJ27" s="3">
        <f t="shared" si="2"/>
        <v>0.47728847553829024</v>
      </c>
    </row>
    <row r="28" spans="1:36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52">
        <v>2.6545782308057677</v>
      </c>
      <c r="H28" s="53">
        <v>2.7132473792842258</v>
      </c>
      <c r="I28" s="10">
        <v>2.6385836875266477</v>
      </c>
      <c r="J28" s="14">
        <v>2.6407573914261522</v>
      </c>
      <c r="K28" s="10">
        <v>4.984</v>
      </c>
      <c r="L28" s="10">
        <v>2.8759999999999999</v>
      </c>
      <c r="M28" s="10">
        <v>5.9191499999999992</v>
      </c>
      <c r="N28" s="10">
        <v>3.1959550000000001</v>
      </c>
      <c r="O28" s="14">
        <v>5.6740000000000004</v>
      </c>
      <c r="P28" s="14">
        <v>2.9914999999999998</v>
      </c>
      <c r="Q28" s="14"/>
      <c r="R28" s="41">
        <v>9.1201000000000004E-2</v>
      </c>
      <c r="S28" s="42">
        <v>0.14454397707459279</v>
      </c>
      <c r="V28" s="10">
        <v>2.7035125</v>
      </c>
      <c r="W28" s="10">
        <v>2.8173837447981915</v>
      </c>
      <c r="X28" s="10"/>
      <c r="Y28" s="10">
        <v>2.8711250000000001</v>
      </c>
      <c r="Z28" s="10">
        <v>2.8489374999999999</v>
      </c>
      <c r="AA28" s="10">
        <v>2.96265</v>
      </c>
      <c r="AB28" s="14">
        <v>2.16235</v>
      </c>
      <c r="AC28" s="50">
        <v>1.5606E-2</v>
      </c>
      <c r="AD28" s="50">
        <v>1000000</v>
      </c>
      <c r="AE28" s="35">
        <f t="shared" si="0"/>
        <v>-28.850511304316118</v>
      </c>
      <c r="AF28" s="3">
        <v>8</v>
      </c>
      <c r="AI28" s="3">
        <f t="shared" si="1"/>
        <v>0.68004398666763244</v>
      </c>
      <c r="AJ28" s="3">
        <f t="shared" si="2"/>
        <v>5.3832461456978377E-2</v>
      </c>
    </row>
    <row r="29" spans="1:36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52">
        <v>2.6718993992183453</v>
      </c>
      <c r="H29" s="53">
        <v>2.7117944537092509</v>
      </c>
      <c r="I29" s="10">
        <v>2.6620241234017388</v>
      </c>
      <c r="J29" s="14">
        <v>2.6632639479167133</v>
      </c>
      <c r="K29" s="10">
        <v>4.8810000000000002</v>
      </c>
      <c r="L29" s="10">
        <v>2.794</v>
      </c>
      <c r="M29" s="10">
        <v>5.9585400000000002</v>
      </c>
      <c r="N29" s="10">
        <v>3.2699949999999998</v>
      </c>
      <c r="O29" s="14">
        <v>5.5679999999999996</v>
      </c>
      <c r="P29" s="14">
        <v>2.9540000000000002</v>
      </c>
      <c r="Q29" s="14"/>
      <c r="R29" s="41">
        <v>2.2491000000000001E-2</v>
      </c>
      <c r="S29" s="42">
        <v>3.0199517204020161E-2</v>
      </c>
      <c r="V29" s="10">
        <v>2.6594250000000001</v>
      </c>
      <c r="W29" s="10">
        <v>2.8368898616877924</v>
      </c>
      <c r="X29" s="10"/>
      <c r="Y29" s="10">
        <v>2.9071875</v>
      </c>
      <c r="Z29" s="10">
        <v>2.9149374999999997</v>
      </c>
      <c r="AA29" s="10">
        <v>3.0249333333333333</v>
      </c>
      <c r="AB29" s="14">
        <v>1.47115</v>
      </c>
      <c r="AC29" s="50">
        <v>1.7500000000000002E-2</v>
      </c>
      <c r="AD29" s="50">
        <v>4.1246260000000001</v>
      </c>
      <c r="AE29" s="35">
        <f t="shared" si="0"/>
        <v>3.2655517920999051</v>
      </c>
      <c r="AF29" s="3">
        <v>8</v>
      </c>
      <c r="AI29" s="3">
        <f t="shared" si="1"/>
        <v>0.82446366759877865</v>
      </c>
      <c r="AJ29" s="3">
        <f t="shared" si="2"/>
        <v>1.1533685371464432E-2</v>
      </c>
    </row>
    <row r="30" spans="1:36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54">
        <v>2.5261483023457227</v>
      </c>
      <c r="H30" s="53">
        <v>2.720446766562687</v>
      </c>
      <c r="I30" s="10">
        <v>2.5252004468631091</v>
      </c>
      <c r="J30" s="14">
        <v>2.5163156742107917</v>
      </c>
      <c r="K30" s="10">
        <v>4.8976666666666668</v>
      </c>
      <c r="L30" s="10">
        <v>2.7573333333333334</v>
      </c>
      <c r="M30" s="10">
        <v>5.3741199999999996</v>
      </c>
      <c r="N30" s="10">
        <v>3.0919099999999999</v>
      </c>
      <c r="O30" s="14">
        <v>5.2115</v>
      </c>
      <c r="P30" s="14">
        <v>2.7795000000000001</v>
      </c>
      <c r="Q30" s="14"/>
      <c r="R30" s="41">
        <v>0.131826</v>
      </c>
      <c r="S30" s="42">
        <v>0.1</v>
      </c>
      <c r="V30" s="10">
        <v>2.4153000000000002</v>
      </c>
      <c r="W30" s="10">
        <v>2.605161460353123</v>
      </c>
      <c r="X30" s="10">
        <v>2.8582125</v>
      </c>
      <c r="Y30" s="10">
        <v>2.7814749999999999</v>
      </c>
      <c r="Z30" s="10">
        <v>2.8097000000000003</v>
      </c>
      <c r="AA30" s="10">
        <v>2.8722416666666666</v>
      </c>
      <c r="AB30" s="14">
        <v>6.9347153858065615</v>
      </c>
      <c r="AC30" s="50">
        <v>2.5236550000000002</v>
      </c>
      <c r="AD30" s="50">
        <v>2424.4620169999998</v>
      </c>
      <c r="AE30" s="35">
        <f t="shared" si="0"/>
        <v>17.449772188894748</v>
      </c>
      <c r="AI30" s="3">
        <f t="shared" si="1"/>
        <v>0.37973941696051006</v>
      </c>
      <c r="AJ30" s="3">
        <f t="shared" si="2"/>
        <v>5.6944900912513088</v>
      </c>
    </row>
    <row r="31" spans="1:36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54">
        <v>2.5040947615978224</v>
      </c>
      <c r="H31" s="10">
        <v>2.7078713474124778</v>
      </c>
      <c r="I31" s="10">
        <v>2.5033022738453132</v>
      </c>
      <c r="J31" s="14">
        <v>2.4946604237960086</v>
      </c>
      <c r="K31" s="10">
        <v>5.1993333333333327</v>
      </c>
      <c r="L31" s="10">
        <v>2.8556666666666666</v>
      </c>
      <c r="M31" s="10">
        <v>5.3705350000000003</v>
      </c>
      <c r="N31" s="10">
        <v>3.0073099999999999</v>
      </c>
      <c r="O31" s="14">
        <v>5.4695</v>
      </c>
      <c r="P31" s="14">
        <v>2.9115000000000002</v>
      </c>
      <c r="Q31" s="14"/>
      <c r="R31" s="41">
        <v>0.120226</v>
      </c>
      <c r="S31" s="42">
        <v>7.3564225445964138E-2</v>
      </c>
      <c r="V31" s="10">
        <v>2.3579249999999998</v>
      </c>
      <c r="W31" s="10">
        <v>2.5337567978288718</v>
      </c>
      <c r="X31" s="10">
        <v>2.789625</v>
      </c>
      <c r="Y31" s="10">
        <v>2.6959499999999998</v>
      </c>
      <c r="Z31" s="10">
        <v>2.6235875000000002</v>
      </c>
      <c r="AA31" s="10">
        <v>2.7484833333333332</v>
      </c>
      <c r="AB31" s="14">
        <v>7.4599511228022148</v>
      </c>
      <c r="AC31" s="50">
        <v>7.8024959999999997</v>
      </c>
      <c r="AD31" s="50">
        <v>1193.776642</v>
      </c>
      <c r="AE31" s="35">
        <f t="shared" si="0"/>
        <v>10.247412134074484</v>
      </c>
      <c r="AI31" s="3">
        <f t="shared" si="1"/>
        <v>0.36612721238609597</v>
      </c>
      <c r="AJ31" s="3">
        <f t="shared" si="2"/>
        <v>7.6257788014650005</v>
      </c>
    </row>
    <row r="32" spans="1:36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54">
        <v>2.0203714085027813</v>
      </c>
      <c r="H32" s="10">
        <v>2.6467930534368169</v>
      </c>
      <c r="I32" s="10">
        <v>2.0755332026450311</v>
      </c>
      <c r="J32" s="14">
        <v>2.0782928642202241</v>
      </c>
      <c r="K32" s="10">
        <v>2.2123333333333335</v>
      </c>
      <c r="L32" s="10">
        <v>1.5036666666666667</v>
      </c>
      <c r="M32" s="10">
        <v>3.1677049999999998</v>
      </c>
      <c r="N32" s="10">
        <v>1.8614949999999999</v>
      </c>
      <c r="O32" s="14">
        <v>3.2595000000000001</v>
      </c>
      <c r="P32" s="14">
        <v>1.7464999999999999</v>
      </c>
      <c r="Q32" s="14"/>
      <c r="R32" s="41">
        <v>9.6382999999999996E-2</v>
      </c>
      <c r="S32" s="42">
        <v>0.13593563908785269</v>
      </c>
      <c r="V32" s="10">
        <v>1.2605</v>
      </c>
      <c r="W32" s="10">
        <v>1.6629125</v>
      </c>
      <c r="X32" s="10">
        <v>2.2841125</v>
      </c>
      <c r="Y32" s="10">
        <v>2.2273874999999999</v>
      </c>
      <c r="Z32" s="10">
        <v>2.1783000000000001</v>
      </c>
      <c r="AA32" s="10">
        <v>2.2586500000000003</v>
      </c>
      <c r="AB32" s="14">
        <v>23.64854161234349</v>
      </c>
      <c r="AC32" s="50">
        <v>1559.1161959999999</v>
      </c>
      <c r="AD32" s="50">
        <v>14251.026703</v>
      </c>
      <c r="AE32" s="35">
        <f t="shared" si="0"/>
        <v>9.2705696504163075</v>
      </c>
      <c r="AI32" s="3">
        <f t="shared" si="1"/>
        <v>0.20563537068372217</v>
      </c>
      <c r="AJ32" s="3">
        <f t="shared" si="2"/>
        <v>770.11880595737171</v>
      </c>
    </row>
    <row r="33" spans="1:36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54">
        <v>2.4257944608094375</v>
      </c>
      <c r="H33" s="10">
        <v>2.7037579466153878</v>
      </c>
      <c r="I33" s="10">
        <v>2.433178094983516</v>
      </c>
      <c r="J33" s="14">
        <v>2.4250188595488495</v>
      </c>
      <c r="K33" s="10">
        <v>4.0723333333333338</v>
      </c>
      <c r="L33" s="10">
        <v>2.5213333333333336</v>
      </c>
      <c r="M33" s="10">
        <v>5.0990849999999996</v>
      </c>
      <c r="N33" s="10">
        <v>2.6990250000000002</v>
      </c>
      <c r="O33" s="14">
        <v>4.9965000000000002</v>
      </c>
      <c r="P33" s="14">
        <v>2.5819999999999999</v>
      </c>
      <c r="Q33" s="14"/>
      <c r="R33" s="41">
        <v>0.131826</v>
      </c>
      <c r="S33" s="42">
        <v>8.066156921766135E-2</v>
      </c>
      <c r="V33" s="10">
        <v>2.2462375000000003</v>
      </c>
      <c r="W33" s="10">
        <v>2.4261375077050964</v>
      </c>
      <c r="X33" s="10">
        <v>2.6965749999999997</v>
      </c>
      <c r="Y33" s="10">
        <v>2.6399750000000002</v>
      </c>
      <c r="Z33" s="10">
        <v>2.6048249999999999</v>
      </c>
      <c r="AA33" s="10">
        <v>2.6659166666666665</v>
      </c>
      <c r="AB33" s="14">
        <v>10.171065443731631</v>
      </c>
      <c r="AC33" s="50">
        <v>130.910055</v>
      </c>
      <c r="AD33" s="50">
        <v>7017.0382870000003</v>
      </c>
      <c r="AE33" s="35">
        <f t="shared" si="0"/>
        <v>9.9927363317845384</v>
      </c>
      <c r="AI33" s="3">
        <f t="shared" si="1"/>
        <v>0.31355719856629233</v>
      </c>
      <c r="AJ33" s="3">
        <f t="shared" si="2"/>
        <v>26.351544231604706</v>
      </c>
    </row>
    <row r="34" spans="1:36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52">
        <v>2.5466317501453264</v>
      </c>
      <c r="H34" s="10">
        <v>2.7151149045043597</v>
      </c>
      <c r="I34" s="10">
        <v>2.4982656575212863</v>
      </c>
      <c r="J34" s="14">
        <v>2.5360954123555177</v>
      </c>
      <c r="K34" s="10">
        <v>5.0129999999999999</v>
      </c>
      <c r="L34" s="10">
        <v>2.883</v>
      </c>
      <c r="M34" s="10">
        <v>5.4915099999999999</v>
      </c>
      <c r="N34" s="10">
        <v>2.9456400000000005</v>
      </c>
      <c r="O34" s="14">
        <v>5.4024999999999999</v>
      </c>
      <c r="P34" s="14">
        <v>2.9024999999999999</v>
      </c>
      <c r="Q34" s="14"/>
      <c r="R34" s="41">
        <v>9.6382999999999996E-2</v>
      </c>
      <c r="S34" s="42">
        <v>9.4044485172635237E-2</v>
      </c>
      <c r="V34" s="10">
        <v>2.4985875000000002</v>
      </c>
      <c r="W34" s="10">
        <v>2.5786813976183107</v>
      </c>
      <c r="X34" s="10">
        <v>2.6914375000000001</v>
      </c>
      <c r="Y34" s="10">
        <v>2.7406125000000001</v>
      </c>
      <c r="Z34" s="10">
        <v>2.661575</v>
      </c>
      <c r="AA34" s="10">
        <v>2.7928000000000002</v>
      </c>
      <c r="AB34" s="14">
        <v>5.8778497950173429</v>
      </c>
      <c r="AC34" s="50">
        <v>0.55943799999999999</v>
      </c>
      <c r="AD34" s="50">
        <v>142.510267</v>
      </c>
      <c r="AE34" s="35">
        <f t="shared" si="0"/>
        <v>13.840302712426242</v>
      </c>
      <c r="AI34" s="3">
        <f t="shared" si="1"/>
        <v>0.41246847228332228</v>
      </c>
      <c r="AJ34" s="3">
        <f t="shared" si="2"/>
        <v>2.9390989702210444</v>
      </c>
    </row>
    <row r="35" spans="1:36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54">
        <v>2.3696745573214559</v>
      </c>
      <c r="H35" s="53">
        <v>2.7186706320754506</v>
      </c>
      <c r="I35" s="10">
        <v>2.3747226401413877</v>
      </c>
      <c r="J35" s="14">
        <v>2.3646435505884518</v>
      </c>
      <c r="K35" s="10">
        <v>3.9263333333333335</v>
      </c>
      <c r="L35" s="10">
        <v>2.3423333333333334</v>
      </c>
      <c r="M35" s="10">
        <v>4.4694700000000003</v>
      </c>
      <c r="N35" s="10">
        <v>2.5133999999999999</v>
      </c>
      <c r="O35" s="14">
        <v>4.5514999999999999</v>
      </c>
      <c r="P35" s="14">
        <v>2.3584999999999998</v>
      </c>
      <c r="Q35" s="14"/>
      <c r="R35" s="41">
        <v>0.19408900000000001</v>
      </c>
      <c r="S35" s="42">
        <v>9.697653591082496E-2</v>
      </c>
      <c r="V35" s="10">
        <v>2.1168874999999998</v>
      </c>
      <c r="W35" s="10">
        <v>2.3031752303961825</v>
      </c>
      <c r="X35" s="10">
        <v>2.7065000000000001</v>
      </c>
      <c r="Y35" s="10">
        <v>2.6810999999999998</v>
      </c>
      <c r="Z35" s="10">
        <v>2.6351500000000003</v>
      </c>
      <c r="AA35" s="10">
        <v>2.7366083333333333</v>
      </c>
      <c r="AB35" s="14">
        <v>12.718631417954402</v>
      </c>
      <c r="AC35" s="50">
        <v>68.367119000000002</v>
      </c>
      <c r="AD35" s="50">
        <v>3455.1072949999998</v>
      </c>
      <c r="AE35" s="35">
        <f t="shared" si="0"/>
        <v>5.981402479669379</v>
      </c>
      <c r="AI35" s="3">
        <f t="shared" si="1"/>
        <v>0.280401162042828</v>
      </c>
      <c r="AJ35" s="3">
        <f t="shared" si="2"/>
        <v>64.432028265226194</v>
      </c>
    </row>
    <row r="36" spans="1:36" x14ac:dyDescent="0.2">
      <c r="V36" s="10"/>
      <c r="W36" s="10"/>
      <c r="X36" s="10"/>
      <c r="Y36" s="10"/>
      <c r="Z36" s="10"/>
      <c r="AA36" s="10"/>
    </row>
    <row r="37" spans="1:36" x14ac:dyDescent="0.2">
      <c r="L37" s="35"/>
      <c r="M37" s="35"/>
    </row>
    <row r="38" spans="1:36" x14ac:dyDescent="0.2">
      <c r="L38" s="35"/>
      <c r="M38" s="35"/>
    </row>
    <row r="39" spans="1:36" x14ac:dyDescent="0.2">
      <c r="L39" s="35"/>
      <c r="M39" s="35"/>
    </row>
    <row r="40" spans="1:36" x14ac:dyDescent="0.2">
      <c r="L40" s="35"/>
      <c r="M40" s="35"/>
    </row>
    <row r="41" spans="1:36" x14ac:dyDescent="0.2">
      <c r="L41" s="35"/>
      <c r="M41" s="35"/>
    </row>
    <row r="42" spans="1:36" x14ac:dyDescent="0.2">
      <c r="L42" s="35"/>
      <c r="M42" s="35"/>
    </row>
    <row r="43" spans="1:36" x14ac:dyDescent="0.2">
      <c r="L43" s="35"/>
      <c r="M43" s="35"/>
    </row>
    <row r="44" spans="1:36" x14ac:dyDescent="0.2">
      <c r="L44" s="35"/>
      <c r="M44" s="35"/>
    </row>
    <row r="45" spans="1:36" x14ac:dyDescent="0.2">
      <c r="L45" s="35"/>
      <c r="M45" s="35"/>
    </row>
    <row r="46" spans="1:36" x14ac:dyDescent="0.2">
      <c r="L46" s="35"/>
      <c r="M46" s="35"/>
    </row>
    <row r="47" spans="1:36" x14ac:dyDescent="0.2">
      <c r="L47" s="35"/>
      <c r="M47" s="35"/>
    </row>
    <row r="48" spans="1:36" x14ac:dyDescent="0.2">
      <c r="L48" s="35"/>
      <c r="M48" s="35"/>
    </row>
    <row r="49" spans="12:13" x14ac:dyDescent="0.2">
      <c r="L49" s="35"/>
      <c r="M49" s="35"/>
    </row>
    <row r="50" spans="12:13" x14ac:dyDescent="0.2">
      <c r="L50" s="35"/>
      <c r="M50" s="35"/>
    </row>
    <row r="51" spans="12:13" x14ac:dyDescent="0.2">
      <c r="L51" s="35"/>
      <c r="M51" s="35"/>
    </row>
    <row r="52" spans="12:13" x14ac:dyDescent="0.2">
      <c r="L52" s="35"/>
      <c r="M52" s="35"/>
    </row>
    <row r="53" spans="12:13" x14ac:dyDescent="0.2">
      <c r="L53" s="35"/>
      <c r="M53" s="35"/>
    </row>
    <row r="54" spans="12:13" x14ac:dyDescent="0.2">
      <c r="L54" s="35"/>
      <c r="M54" s="35"/>
    </row>
    <row r="55" spans="12:13" x14ac:dyDescent="0.2">
      <c r="L55" s="35"/>
      <c r="M55" s="35"/>
    </row>
    <row r="56" spans="12:13" x14ac:dyDescent="0.2">
      <c r="L56" s="35"/>
      <c r="M56" s="35"/>
    </row>
    <row r="57" spans="12:13" x14ac:dyDescent="0.2">
      <c r="L57" s="35"/>
      <c r="M57" s="35"/>
    </row>
    <row r="58" spans="12:13" x14ac:dyDescent="0.2">
      <c r="L58" s="35"/>
      <c r="M58" s="35"/>
    </row>
    <row r="59" spans="12:13" x14ac:dyDescent="0.2">
      <c r="L59" s="35"/>
      <c r="M59" s="35"/>
    </row>
    <row r="60" spans="12:13" x14ac:dyDescent="0.2">
      <c r="L60" s="35"/>
      <c r="M60" s="35"/>
    </row>
    <row r="61" spans="12:13" x14ac:dyDescent="0.2">
      <c r="L61" s="35"/>
      <c r="M61" s="3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E77-7DB3-BA46-8254-5199312BC363}">
  <dimension ref="A1:B16"/>
  <sheetViews>
    <sheetView workbookViewId="0">
      <selection sqref="A1:B16"/>
    </sheetView>
  </sheetViews>
  <sheetFormatPr baseColWidth="10" defaultRowHeight="15" x14ac:dyDescent="0.2"/>
  <sheetData>
    <row r="1" spans="1:2" x14ac:dyDescent="0.2">
      <c r="A1" s="28">
        <v>113596</v>
      </c>
      <c r="B1" s="29" t="s">
        <v>0</v>
      </c>
    </row>
    <row r="2" spans="1:2" x14ac:dyDescent="0.2">
      <c r="A2" s="1"/>
      <c r="B2" s="1"/>
    </row>
    <row r="3" spans="1:2" x14ac:dyDescent="0.2">
      <c r="A3" s="30" t="s">
        <v>21</v>
      </c>
      <c r="B3" s="31">
        <v>0.99819999999999998</v>
      </c>
    </row>
    <row r="4" spans="1:2" x14ac:dyDescent="0.2">
      <c r="A4" s="30" t="s">
        <v>22</v>
      </c>
      <c r="B4" s="32">
        <v>8.0660000000000007</v>
      </c>
    </row>
    <row r="5" spans="1:2" x14ac:dyDescent="0.2">
      <c r="A5" s="30" t="s">
        <v>23</v>
      </c>
      <c r="B5" s="32">
        <v>7.5380000000000003</v>
      </c>
    </row>
    <row r="6" spans="1:2" x14ac:dyDescent="0.2">
      <c r="A6" s="1"/>
      <c r="B6" s="1"/>
    </row>
    <row r="7" spans="1:2" x14ac:dyDescent="0.2">
      <c r="A7" s="33" t="s">
        <v>24</v>
      </c>
      <c r="B7" s="34">
        <v>0.94279999999999997</v>
      </c>
    </row>
    <row r="8" spans="1:2" x14ac:dyDescent="0.2">
      <c r="A8" s="33" t="s">
        <v>25</v>
      </c>
      <c r="B8" s="34">
        <v>0.94320000000000004</v>
      </c>
    </row>
    <row r="9" spans="1:2" x14ac:dyDescent="0.2">
      <c r="A9" s="1"/>
      <c r="B9" s="1"/>
    </row>
    <row r="10" spans="1:2" x14ac:dyDescent="0.2">
      <c r="A10" s="33" t="s">
        <v>26</v>
      </c>
      <c r="B10" s="34">
        <v>0.1181</v>
      </c>
    </row>
    <row r="11" spans="1:2" x14ac:dyDescent="0.2">
      <c r="A11" s="33" t="s">
        <v>27</v>
      </c>
      <c r="B11" s="34">
        <v>0.1192</v>
      </c>
    </row>
    <row r="12" spans="1:2" x14ac:dyDescent="0.2">
      <c r="A12" s="1"/>
      <c r="B12" s="1"/>
    </row>
    <row r="13" spans="1:2" x14ac:dyDescent="0.2">
      <c r="A13" s="33" t="s">
        <v>28</v>
      </c>
      <c r="B13" s="34">
        <v>5.33E-2</v>
      </c>
    </row>
    <row r="14" spans="1:2" x14ac:dyDescent="0.2">
      <c r="A14" s="33" t="s">
        <v>29</v>
      </c>
      <c r="B14" s="34">
        <v>5.2699999999999997E-2</v>
      </c>
    </row>
    <row r="15" spans="1:2" x14ac:dyDescent="0.2">
      <c r="A15" s="1"/>
      <c r="B15" s="1"/>
    </row>
    <row r="16" spans="1:2" x14ac:dyDescent="0.2">
      <c r="A16" s="36" t="s">
        <v>30</v>
      </c>
      <c r="B16" s="37">
        <v>0.7849718344965102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2C18-1565-584C-AEF3-F0C65C34947B}">
  <dimension ref="A1:G52"/>
  <sheetViews>
    <sheetView topLeftCell="M9" zoomScale="130" zoomScaleNormal="130" workbookViewId="0">
      <selection activeCell="L23" sqref="L23"/>
    </sheetView>
  </sheetViews>
  <sheetFormatPr baseColWidth="10" defaultRowHeight="15" x14ac:dyDescent="0.2"/>
  <sheetData>
    <row r="1" spans="1:7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">
      <c r="A2">
        <v>0.01</v>
      </c>
      <c r="B2">
        <v>7.5114931043151001E-3</v>
      </c>
      <c r="C2">
        <v>4.82191925302563E-3</v>
      </c>
      <c r="D2">
        <v>7.5115054572163099E-3</v>
      </c>
      <c r="E2">
        <v>4.82192766376265E-3</v>
      </c>
      <c r="F2">
        <v>7.5115176443678999E-3</v>
      </c>
      <c r="G2">
        <v>4.8219359564381503E-3</v>
      </c>
    </row>
    <row r="3" spans="1:7" x14ac:dyDescent="0.2">
      <c r="A3">
        <v>1.09647819614318E-2</v>
      </c>
      <c r="B3">
        <v>7.7673730865338297E-3</v>
      </c>
      <c r="C3">
        <v>4.9992868832155002E-3</v>
      </c>
      <c r="D3">
        <v>7.7673920594713104E-3</v>
      </c>
      <c r="E3">
        <v>4.9992998237218898E-3</v>
      </c>
      <c r="F3">
        <v>7.7674108198417299E-3</v>
      </c>
      <c r="G3">
        <v>4.9993126149985197E-3</v>
      </c>
    </row>
    <row r="4" spans="1:7" x14ac:dyDescent="0.2">
      <c r="A4">
        <v>1.2022644346174101E-2</v>
      </c>
      <c r="B4">
        <v>8.0790974544288699E-3</v>
      </c>
      <c r="C4">
        <v>5.2146188419434202E-3</v>
      </c>
      <c r="D4">
        <v>8.0791186588074302E-3</v>
      </c>
      <c r="E4">
        <v>5.2146333121314802E-3</v>
      </c>
      <c r="F4">
        <v>8.0791396139129595E-3</v>
      </c>
      <c r="G4">
        <v>5.2146476077076899E-3</v>
      </c>
    </row>
    <row r="5" spans="1:7" x14ac:dyDescent="0.2">
      <c r="A5">
        <v>1.3182567385564E-2</v>
      </c>
      <c r="B5">
        <v>8.4663462780746601E-3</v>
      </c>
      <c r="C5">
        <v>5.4811257750388203E-3</v>
      </c>
      <c r="D5">
        <v>8.4663677460445202E-3</v>
      </c>
      <c r="E5">
        <v>5.4811404360586699E-3</v>
      </c>
      <c r="F5">
        <v>8.4663889208424804E-3</v>
      </c>
      <c r="G5">
        <v>5.4811548916982198E-3</v>
      </c>
    </row>
    <row r="6" spans="1:7" x14ac:dyDescent="0.2">
      <c r="A6">
        <v>1.44543977074592E-2</v>
      </c>
      <c r="B6">
        <v>8.96004112558621E-3</v>
      </c>
      <c r="C6">
        <v>5.8195323717121E-3</v>
      </c>
      <c r="D6">
        <v>8.96007961449251E-3</v>
      </c>
      <c r="E6">
        <v>5.8195586046559901E-3</v>
      </c>
      <c r="F6">
        <v>8.9598064993880906E-3</v>
      </c>
      <c r="G6">
        <v>5.8193730802625996E-3</v>
      </c>
    </row>
    <row r="7" spans="1:7" x14ac:dyDescent="0.2">
      <c r="A7">
        <v>1.58489319246111E-2</v>
      </c>
      <c r="B7">
        <v>9.6102063266121605E-3</v>
      </c>
      <c r="C7">
        <v>6.2633051507843002E-3</v>
      </c>
      <c r="D7">
        <v>9.6102450873838795E-3</v>
      </c>
      <c r="E7">
        <v>6.26333155376845E-3</v>
      </c>
      <c r="F7">
        <v>9.6102833158151803E-3</v>
      </c>
      <c r="G7">
        <v>6.2633575859669197E-3</v>
      </c>
    </row>
    <row r="8" spans="1:7" x14ac:dyDescent="0.2">
      <c r="A8">
        <v>1.7378008287493699E-2</v>
      </c>
      <c r="B8">
        <v>1.05094826146272E-2</v>
      </c>
      <c r="C8">
        <v>6.8743661697731702E-3</v>
      </c>
      <c r="D8">
        <v>1.05092338371536E-2</v>
      </c>
      <c r="E8">
        <v>6.8741978650775299E-3</v>
      </c>
      <c r="F8">
        <v>1.0509276003821601E-2</v>
      </c>
      <c r="G8">
        <v>6.8742265396780303E-3</v>
      </c>
    </row>
    <row r="9" spans="1:7" x14ac:dyDescent="0.2">
      <c r="A9">
        <v>1.90546071796324E-2</v>
      </c>
      <c r="B9">
        <v>1.18464753268377E-2</v>
      </c>
      <c r="C9">
        <v>7.77862785172576E-3</v>
      </c>
      <c r="D9">
        <v>1.1846537817811E-2</v>
      </c>
      <c r="E9">
        <v>7.7786702407318196E-3</v>
      </c>
      <c r="F9">
        <v>1.18465989481419E-2</v>
      </c>
      <c r="G9">
        <v>7.7787116915361996E-3</v>
      </c>
    </row>
    <row r="10" spans="1:7" x14ac:dyDescent="0.2">
      <c r="A10">
        <v>2.0892961308540299E-2</v>
      </c>
      <c r="B10">
        <v>1.40990977068449E-2</v>
      </c>
      <c r="C10">
        <v>9.2948713713930497E-3</v>
      </c>
      <c r="D10">
        <v>1.4099200906011701E-2</v>
      </c>
      <c r="E10">
        <v>9.2949411290605202E-3</v>
      </c>
      <c r="F10">
        <v>1.4099300964997299E-2</v>
      </c>
      <c r="G10">
        <v>9.2950087401243494E-3</v>
      </c>
    </row>
    <row r="11" spans="1:7" x14ac:dyDescent="0.2">
      <c r="A11">
        <v>2.2908676527677699E-2</v>
      </c>
      <c r="B11">
        <v>1.9041048745151098E-2</v>
      </c>
      <c r="C11">
        <v>1.26050857777796E-2</v>
      </c>
      <c r="D11">
        <v>1.9041095590978899E-2</v>
      </c>
      <c r="E11">
        <v>1.2605118095249199E-2</v>
      </c>
      <c r="F11">
        <v>1.9041331748399701E-2</v>
      </c>
      <c r="G11">
        <v>1.2605277009065099E-2</v>
      </c>
    </row>
    <row r="12" spans="1:7" x14ac:dyDescent="0.2">
      <c r="A12">
        <v>2.5118864315095701E-2</v>
      </c>
      <c r="B12">
        <v>5.7481148027869799E-2</v>
      </c>
      <c r="C12">
        <v>3.82141192225674E-2</v>
      </c>
      <c r="D12">
        <v>5.7516564776399902E-2</v>
      </c>
      <c r="E12">
        <v>3.8237720226283599E-2</v>
      </c>
      <c r="F12">
        <v>5.75487076469645E-2</v>
      </c>
      <c r="G12">
        <v>3.8259139579831999E-2</v>
      </c>
    </row>
    <row r="13" spans="1:7" x14ac:dyDescent="0.2">
      <c r="A13">
        <v>2.7542287033381602E-2</v>
      </c>
      <c r="B13">
        <v>0.99740160915880005</v>
      </c>
      <c r="C13">
        <v>0.66001233515329805</v>
      </c>
      <c r="D13">
        <v>1.02330194645052</v>
      </c>
      <c r="E13">
        <v>0.67715153513405002</v>
      </c>
      <c r="F13">
        <v>1.04856272316876</v>
      </c>
      <c r="G13">
        <v>0.69386751157221105</v>
      </c>
    </row>
    <row r="14" spans="1:7" x14ac:dyDescent="0.2">
      <c r="A14">
        <v>3.0199517204020102E-2</v>
      </c>
      <c r="B14">
        <v>1.45705057295865</v>
      </c>
      <c r="C14">
        <v>0.95845831988034402</v>
      </c>
      <c r="D14">
        <v>1.4948992141475299</v>
      </c>
      <c r="E14">
        <v>0.98335550524919302</v>
      </c>
      <c r="F14">
        <v>1.5318129587631</v>
      </c>
      <c r="G14">
        <v>1.00763770523509</v>
      </c>
    </row>
    <row r="15" spans="1:7" x14ac:dyDescent="0.2">
      <c r="A15">
        <v>3.31131121482591E-2</v>
      </c>
      <c r="B15">
        <v>1.80361320711971</v>
      </c>
      <c r="C15">
        <v>1.17924978312686</v>
      </c>
      <c r="D15">
        <v>1.85046657500195</v>
      </c>
      <c r="E15">
        <v>1.2098838055637799</v>
      </c>
      <c r="F15">
        <v>1.89616257128594</v>
      </c>
      <c r="G15">
        <v>1.23976110518581</v>
      </c>
    </row>
    <row r="16" spans="1:7" x14ac:dyDescent="0.2">
      <c r="A16">
        <v>3.6307805477010097E-2</v>
      </c>
      <c r="B16">
        <v>2.0930473422776701</v>
      </c>
      <c r="C16">
        <v>1.3600521309936</v>
      </c>
      <c r="D16">
        <v>2.1474203579962601</v>
      </c>
      <c r="E16">
        <v>1.39538350114969</v>
      </c>
      <c r="F16">
        <v>2.2004502306384799</v>
      </c>
      <c r="G16">
        <v>1.4298421011571201</v>
      </c>
    </row>
    <row r="17" spans="1:7" x14ac:dyDescent="0.2">
      <c r="A17">
        <v>3.9810717055349699E-2</v>
      </c>
      <c r="B17">
        <v>2.3457801261802902</v>
      </c>
      <c r="C17">
        <v>1.5147188969712699</v>
      </c>
      <c r="D17">
        <v>2.40671903719057</v>
      </c>
      <c r="E17">
        <v>1.55406845280267</v>
      </c>
      <c r="F17">
        <v>2.4661526002187202</v>
      </c>
      <c r="G17">
        <v>1.59244597244297</v>
      </c>
    </row>
    <row r="18" spans="1:7" x14ac:dyDescent="0.2">
      <c r="A18">
        <v>4.3651583224016598E-2</v>
      </c>
      <c r="B18">
        <v>2.5719509856266498</v>
      </c>
      <c r="C18">
        <v>1.6501927116189801</v>
      </c>
      <c r="D18">
        <v>2.6387656219850002</v>
      </c>
      <c r="E18">
        <v>1.6930617649808199</v>
      </c>
      <c r="F18">
        <v>2.7039297592711899</v>
      </c>
      <c r="G18">
        <v>1.7348718380903401</v>
      </c>
    </row>
    <row r="19" spans="1:7" x14ac:dyDescent="0.2">
      <c r="A19">
        <v>4.7863009232263803E-2</v>
      </c>
      <c r="B19">
        <v>2.7774437507586298</v>
      </c>
      <c r="C19">
        <v>1.77055507995251</v>
      </c>
      <c r="D19">
        <v>2.8495968627314001</v>
      </c>
      <c r="E19">
        <v>1.8165510176417701</v>
      </c>
      <c r="F19">
        <v>2.9199675976880801</v>
      </c>
      <c r="G19">
        <v>1.8614107306676699</v>
      </c>
    </row>
    <row r="20" spans="1:7" x14ac:dyDescent="0.2">
      <c r="A20">
        <v>5.2480746024977203E-2</v>
      </c>
      <c r="B20">
        <v>2.9660228536816899</v>
      </c>
      <c r="C20">
        <v>1.8784638687795701</v>
      </c>
      <c r="D20">
        <v>3.0430750147355301</v>
      </c>
      <c r="E20">
        <v>1.9272631436379599</v>
      </c>
      <c r="F20">
        <v>3.1182237767762602</v>
      </c>
      <c r="G20">
        <v>1.9748569424999101</v>
      </c>
    </row>
    <row r="21" spans="1:7" x14ac:dyDescent="0.2">
      <c r="A21">
        <v>5.7543993733715597E-2</v>
      </c>
      <c r="B21">
        <v>3.1402658942552399</v>
      </c>
      <c r="C21">
        <v>1.97578192509971</v>
      </c>
      <c r="D21">
        <v>3.22184465445878</v>
      </c>
      <c r="E21">
        <v>2.0271093931792601</v>
      </c>
      <c r="F21">
        <v>3.3014081947414899</v>
      </c>
      <c r="G21">
        <v>2.07716893108875</v>
      </c>
    </row>
    <row r="22" spans="1:7" x14ac:dyDescent="0.2">
      <c r="A22">
        <v>6.3095734448019303E-2</v>
      </c>
      <c r="B22">
        <v>3.30202908597844</v>
      </c>
      <c r="C22">
        <v>2.0638910166844702</v>
      </c>
      <c r="D22">
        <v>3.3878102249078399</v>
      </c>
      <c r="E22">
        <v>2.1175074352850198</v>
      </c>
      <c r="F22">
        <v>3.4714723325027901</v>
      </c>
      <c r="G22">
        <v>2.1697993797178001</v>
      </c>
    </row>
    <row r="23" spans="1:7" x14ac:dyDescent="0.2">
      <c r="A23">
        <v>6.9183097091893603E-2</v>
      </c>
      <c r="B23">
        <v>3.4527024424683002</v>
      </c>
      <c r="C23">
        <v>2.1438637301308798</v>
      </c>
      <c r="D23">
        <v>3.5423978547527599</v>
      </c>
      <c r="E23">
        <v>2.1995577236227701</v>
      </c>
      <c r="F23">
        <v>3.6298775415277098</v>
      </c>
      <c r="G23">
        <v>2.253875920659</v>
      </c>
    </row>
    <row r="24" spans="1:7" x14ac:dyDescent="0.2">
      <c r="A24">
        <v>7.5857757502918302E-2</v>
      </c>
      <c r="B24">
        <v>3.5933598337366202</v>
      </c>
      <c r="C24">
        <v>2.2165641073772102</v>
      </c>
      <c r="D24">
        <v>3.6867093143515102</v>
      </c>
      <c r="E24">
        <v>2.2741467483885902</v>
      </c>
      <c r="F24">
        <v>3.7777528032337702</v>
      </c>
      <c r="G24">
        <v>2.33030693778734</v>
      </c>
    </row>
    <row r="25" spans="1:7" x14ac:dyDescent="0.2">
      <c r="A25">
        <v>8.3176377110267E-2</v>
      </c>
      <c r="B25">
        <v>3.7248522005167901</v>
      </c>
      <c r="C25">
        <v>2.2827096000453699</v>
      </c>
      <c r="D25">
        <v>3.8216176518303802</v>
      </c>
      <c r="E25">
        <v>2.3420106003129102</v>
      </c>
      <c r="F25">
        <v>3.9159927275231801</v>
      </c>
      <c r="G25">
        <v>2.3998467007659099</v>
      </c>
    </row>
    <row r="26" spans="1:7" x14ac:dyDescent="0.2">
      <c r="A26">
        <v>9.1201083935590899E-2</v>
      </c>
      <c r="B26">
        <v>3.8478681253489402</v>
      </c>
      <c r="C26">
        <v>2.3429107159121498</v>
      </c>
      <c r="D26">
        <v>3.9478293409745699</v>
      </c>
      <c r="E26">
        <v>2.4037756488762798</v>
      </c>
      <c r="F26">
        <v>4.0453212358035202</v>
      </c>
      <c r="G26">
        <v>2.4631370480598802</v>
      </c>
    </row>
    <row r="27" spans="1:7" x14ac:dyDescent="0.2">
      <c r="A27">
        <v>0.1</v>
      </c>
      <c r="B27">
        <v>3.9629747571541798</v>
      </c>
      <c r="C27">
        <v>2.39769718831189</v>
      </c>
      <c r="D27">
        <v>4.0659262634795699</v>
      </c>
      <c r="E27">
        <v>2.4599853886433198</v>
      </c>
      <c r="F27">
        <v>4.1663345802113101</v>
      </c>
      <c r="G27">
        <v>2.5207348963821001</v>
      </c>
    </row>
    <row r="28" spans="1:7" x14ac:dyDescent="0.2">
      <c r="A28">
        <v>0.10964781961431801</v>
      </c>
      <c r="B28">
        <v>4.0706464434746401</v>
      </c>
      <c r="C28">
        <v>2.44753569884963</v>
      </c>
      <c r="D28">
        <v>4.17639509085868</v>
      </c>
      <c r="E28">
        <v>2.5111186255283098</v>
      </c>
      <c r="F28">
        <v>4.2795314512367204</v>
      </c>
      <c r="G28">
        <v>2.5731308761520499</v>
      </c>
    </row>
    <row r="29" spans="1:7" x14ac:dyDescent="0.2">
      <c r="A29">
        <v>0.12022644346174099</v>
      </c>
      <c r="B29">
        <v>4.17128543483462</v>
      </c>
      <c r="C29">
        <v>2.4928421642405301</v>
      </c>
      <c r="D29">
        <v>4.2796485234912698</v>
      </c>
      <c r="E29">
        <v>2.55760208114636</v>
      </c>
      <c r="F29">
        <v>4.3853347413511203</v>
      </c>
      <c r="G29">
        <v>2.6207622471629199</v>
      </c>
    </row>
    <row r="30" spans="1:7" x14ac:dyDescent="0.2">
      <c r="A30">
        <v>0.13182567385564001</v>
      </c>
      <c r="B30">
        <v>4.2652373241589396</v>
      </c>
      <c r="C30">
        <v>2.53399044851056</v>
      </c>
      <c r="D30">
        <v>4.3760411338002898</v>
      </c>
      <c r="E30">
        <v>2.5998193327133898</v>
      </c>
      <c r="F30">
        <v>4.4841077794836401</v>
      </c>
      <c r="G30">
        <v>2.6640220592851298</v>
      </c>
    </row>
    <row r="31" spans="1:7" x14ac:dyDescent="0.2">
      <c r="A31">
        <v>0.14454397707459199</v>
      </c>
      <c r="B31">
        <v>4.3528029032025897</v>
      </c>
      <c r="C31">
        <v>2.57131869269532</v>
      </c>
      <c r="D31">
        <v>4.4658815266420699</v>
      </c>
      <c r="E31">
        <v>2.63811730514167</v>
      </c>
      <c r="F31">
        <v>4.57616679174577</v>
      </c>
      <c r="G31">
        <v>2.7032658049055298</v>
      </c>
    </row>
    <row r="32" spans="1:7" x14ac:dyDescent="0.2">
      <c r="A32">
        <v>0.15848931924611101</v>
      </c>
      <c r="B32">
        <v>4.4342475078913397</v>
      </c>
      <c r="C32">
        <v>2.6051340362092099</v>
      </c>
      <c r="D32">
        <v>4.5494419315335</v>
      </c>
      <c r="E32">
        <v>2.6728111171384099</v>
      </c>
      <c r="F32">
        <v>4.6617907305615898</v>
      </c>
      <c r="G32">
        <v>2.7388163847146898</v>
      </c>
    </row>
    <row r="33" spans="1:7" x14ac:dyDescent="0.2">
      <c r="A33">
        <v>0.17378008287493699</v>
      </c>
      <c r="B33">
        <v>4.5098085711407396</v>
      </c>
      <c r="C33">
        <v>2.6357162523362101</v>
      </c>
      <c r="D33">
        <v>4.6269659496542701</v>
      </c>
      <c r="E33">
        <v>2.70418781012035</v>
      </c>
      <c r="F33">
        <v>4.74122921299801</v>
      </c>
      <c r="G33">
        <v>2.77096792871692</v>
      </c>
    </row>
    <row r="34" spans="1:7" x14ac:dyDescent="0.2">
      <c r="A34">
        <v>0.19054607179632399</v>
      </c>
      <c r="B34">
        <v>4.5797018463875796</v>
      </c>
      <c r="C34">
        <v>2.6633206404121199</v>
      </c>
      <c r="D34">
        <v>4.6986749394754703</v>
      </c>
      <c r="E34">
        <v>2.7325093157434499</v>
      </c>
      <c r="F34">
        <v>4.81470906409763</v>
      </c>
      <c r="G34">
        <v>2.7999888370499399</v>
      </c>
    </row>
    <row r="35" spans="1:7" x14ac:dyDescent="0.2">
      <c r="A35">
        <v>0.208929613085403</v>
      </c>
      <c r="B35">
        <v>4.6441266359581901</v>
      </c>
      <c r="C35">
        <v>2.6881804148974999</v>
      </c>
      <c r="D35">
        <v>4.7647733809604604</v>
      </c>
      <c r="E35">
        <v>2.7580149070450601</v>
      </c>
      <c r="F35">
        <v>4.8824398135565898</v>
      </c>
      <c r="G35">
        <v>2.8261242916629001</v>
      </c>
    </row>
    <row r="36" spans="1:7" x14ac:dyDescent="0.2">
      <c r="A36">
        <v>0.22908676527677699</v>
      </c>
      <c r="B36">
        <v>4.7032702459225399</v>
      </c>
      <c r="C36">
        <v>2.7105087478177001</v>
      </c>
      <c r="D36">
        <v>4.8254534461546799</v>
      </c>
      <c r="E36">
        <v>2.7809232939468602</v>
      </c>
      <c r="F36">
        <v>4.94461837919083</v>
      </c>
      <c r="G36">
        <v>2.84959840357131</v>
      </c>
    </row>
    <row r="37" spans="1:7" x14ac:dyDescent="0.2">
      <c r="A37">
        <v>0.25118864315095801</v>
      </c>
      <c r="B37">
        <v>4.7573118411877999</v>
      </c>
      <c r="C37">
        <v>2.73050057677098</v>
      </c>
      <c r="D37">
        <v>4.8808989544324204</v>
      </c>
      <c r="E37">
        <v>2.8014344782346399</v>
      </c>
      <c r="F37">
        <v>5.0014331198620798</v>
      </c>
      <c r="G37">
        <v>2.87061611364825</v>
      </c>
    </row>
    <row r="38" spans="1:7" x14ac:dyDescent="0.2">
      <c r="A38">
        <v>0.27542287033381602</v>
      </c>
      <c r="B38">
        <v>4.8064258185862698</v>
      </c>
      <c r="C38">
        <v>2.7483342491656102</v>
      </c>
      <c r="D38">
        <v>4.9312888332153202</v>
      </c>
      <c r="E38">
        <v>2.8197314405120699</v>
      </c>
      <c r="F38">
        <v>5.0530673816619096</v>
      </c>
      <c r="G38">
        <v>2.88936492123924</v>
      </c>
    </row>
    <row r="39" spans="1:7" x14ac:dyDescent="0.2">
      <c r="A39">
        <v>0.30199517204020099</v>
      </c>
      <c r="B39">
        <v>4.8507847925640704</v>
      </c>
      <c r="C39">
        <v>2.7641730532644</v>
      </c>
      <c r="D39">
        <v>4.9768001812266496</v>
      </c>
      <c r="E39">
        <v>2.8359817110205698</v>
      </c>
      <c r="F39">
        <v>5.09970263681564</v>
      </c>
      <c r="G39">
        <v>2.90601649377516</v>
      </c>
    </row>
    <row r="40" spans="1:7" x14ac:dyDescent="0.2">
      <c r="A40">
        <v>0.331131121482591</v>
      </c>
      <c r="B40">
        <v>4.8905622584100703</v>
      </c>
      <c r="C40">
        <v>2.77816666841743</v>
      </c>
      <c r="D40">
        <v>5.0176110009083796</v>
      </c>
      <c r="E40">
        <v>2.8503388575479001</v>
      </c>
      <c r="F40">
        <v>5.1415212835782897</v>
      </c>
      <c r="G40">
        <v>2.9207281914257899</v>
      </c>
    </row>
    <row r="41" spans="1:7" x14ac:dyDescent="0.2">
      <c r="A41">
        <v>0.36307805477010102</v>
      </c>
      <c r="B41">
        <v>4.9259349678796802</v>
      </c>
      <c r="C41">
        <v>2.7904525528886102</v>
      </c>
      <c r="D41">
        <v>5.0539026357611396</v>
      </c>
      <c r="E41">
        <v>2.8629439093089801</v>
      </c>
      <c r="F41">
        <v>5.1787091437661301</v>
      </c>
      <c r="G41">
        <v>2.9336445261442599</v>
      </c>
    </row>
    <row r="42" spans="1:7" x14ac:dyDescent="0.2">
      <c r="A42">
        <v>0.39810717055349698</v>
      </c>
      <c r="B42">
        <v>4.9570850320470399</v>
      </c>
      <c r="C42">
        <v>2.80115728178817</v>
      </c>
      <c r="D42">
        <v>5.0858619278261301</v>
      </c>
      <c r="E42">
        <v>2.87392672963627</v>
      </c>
      <c r="F42">
        <v>5.2114576735187903</v>
      </c>
      <c r="G42">
        <v>2.9448985682567601</v>
      </c>
    </row>
    <row r="43" spans="1:7" x14ac:dyDescent="0.2">
      <c r="A43">
        <v>0.43651583224016599</v>
      </c>
      <c r="B43">
        <v>4.9842017340260796</v>
      </c>
      <c r="C43">
        <v>2.8103978382860801</v>
      </c>
      <c r="D43">
        <v>5.1136830774985498</v>
      </c>
      <c r="E43">
        <v>2.8834073407373499</v>
      </c>
      <c r="F43">
        <v>5.23996586904165</v>
      </c>
      <c r="G43">
        <v>2.95461330393556</v>
      </c>
    </row>
    <row r="44" spans="1:7" x14ac:dyDescent="0.2">
      <c r="A44">
        <v>0.47863009232263798</v>
      </c>
      <c r="B44">
        <v>5.00748301384911</v>
      </c>
      <c r="C44">
        <v>2.8182828581344999</v>
      </c>
      <c r="D44">
        <v>5.1375691669814998</v>
      </c>
      <c r="E44">
        <v>2.8914972005483399</v>
      </c>
      <c r="F44">
        <v>5.26444182768227</v>
      </c>
      <c r="G44">
        <v>2.9629029435847301</v>
      </c>
    </row>
    <row r="45" spans="1:7" x14ac:dyDescent="0.2">
      <c r="A45">
        <v>0.52480746024977198</v>
      </c>
      <c r="B45">
        <v>5.0271365596325701</v>
      </c>
      <c r="C45">
        <v>2.82491381970733</v>
      </c>
      <c r="D45">
        <v>5.1577332797990199</v>
      </c>
      <c r="E45">
        <v>2.8983004236890602</v>
      </c>
      <c r="F45">
        <v>5.2851038950902698</v>
      </c>
      <c r="G45">
        <v>2.96987417294722</v>
      </c>
    </row>
    <row r="46" spans="1:7" x14ac:dyDescent="0.2">
      <c r="A46">
        <v>0.57543993733715604</v>
      </c>
      <c r="B46">
        <v>5.0433804316063204</v>
      </c>
      <c r="C46">
        <v>2.8303861704808502</v>
      </c>
      <c r="D46">
        <v>5.1743991410370196</v>
      </c>
      <c r="E46">
        <v>2.9039149372079902</v>
      </c>
      <c r="F46">
        <v>5.3021813212695497</v>
      </c>
      <c r="G46">
        <v>2.9756273373912601</v>
      </c>
    </row>
    <row r="47" spans="1:7" x14ac:dyDescent="0.2">
      <c r="A47">
        <v>0.63095734448019303</v>
      </c>
      <c r="B47">
        <v>5.0564431381587402</v>
      </c>
      <c r="C47">
        <v>2.8347903750029699</v>
      </c>
      <c r="D47">
        <v>5.1878011953642504</v>
      </c>
      <c r="E47">
        <v>2.9084335557762699</v>
      </c>
      <c r="F47">
        <v>5.3159143405262697</v>
      </c>
      <c r="G47">
        <v>2.98025754365647</v>
      </c>
    </row>
    <row r="48" spans="1:7" x14ac:dyDescent="0.2">
      <c r="A48">
        <v>0.69183097091893597</v>
      </c>
      <c r="B48">
        <v>5.0665630950936098</v>
      </c>
      <c r="C48">
        <v>2.8382128666685</v>
      </c>
      <c r="D48">
        <v>5.1981840522418903</v>
      </c>
      <c r="E48">
        <v>2.9119449581885899</v>
      </c>
      <c r="F48">
        <v>5.3265536029781204</v>
      </c>
      <c r="G48">
        <v>2.98385566046972</v>
      </c>
    </row>
    <row r="49" spans="1:7" x14ac:dyDescent="0.2">
      <c r="A49">
        <v>0.75857757502918399</v>
      </c>
      <c r="B49">
        <v>5.0739874245004097</v>
      </c>
      <c r="C49">
        <v>2.8407368829005502</v>
      </c>
      <c r="D49">
        <v>5.2058012535906704</v>
      </c>
      <c r="E49">
        <v>2.9145345442414299</v>
      </c>
      <c r="F49">
        <v>5.3343589117891304</v>
      </c>
      <c r="G49">
        <v>2.9865091965841599</v>
      </c>
    </row>
    <row r="50" spans="1:7" x14ac:dyDescent="0.2">
      <c r="A50">
        <v>0.83176377110266997</v>
      </c>
      <c r="B50">
        <v>5.0789700887310101</v>
      </c>
      <c r="C50">
        <v>2.8424431619753601</v>
      </c>
      <c r="D50">
        <v>5.2109133592916104</v>
      </c>
      <c r="E50">
        <v>2.9162851496603599</v>
      </c>
      <c r="F50">
        <v>5.3395972613918401</v>
      </c>
      <c r="G50">
        <v>2.9883030333616798</v>
      </c>
    </row>
    <row r="51" spans="1:7" x14ac:dyDescent="0.2">
      <c r="A51">
        <v>0.91201083935590899</v>
      </c>
      <c r="B51">
        <v>5.0817694038279697</v>
      </c>
      <c r="C51">
        <v>2.84341048014634</v>
      </c>
      <c r="D51">
        <v>5.2137853960173599</v>
      </c>
      <c r="E51">
        <v>2.9172775971776601</v>
      </c>
      <c r="F51">
        <v>5.3425402233175303</v>
      </c>
      <c r="G51">
        <v>2.9893199894596898</v>
      </c>
    </row>
    <row r="52" spans="1:7" x14ac:dyDescent="0.2">
      <c r="A52">
        <v>1</v>
      </c>
      <c r="B52">
        <v>5.08264395648711</v>
      </c>
      <c r="C52">
        <v>2.8437148378119601</v>
      </c>
      <c r="D52">
        <v>5.2146826681243503</v>
      </c>
      <c r="E52">
        <v>2.91758986155833</v>
      </c>
      <c r="F52">
        <v>5.3434596536380896</v>
      </c>
      <c r="G52">
        <v>2.9896399652372998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312-7321-C241-BD7F-6D5A1EEAB08A}">
  <dimension ref="A1:I52"/>
  <sheetViews>
    <sheetView topLeftCell="I3" zoomScale="140" zoomScaleNormal="140" workbookViewId="0">
      <selection activeCell="P23" sqref="P23"/>
    </sheetView>
  </sheetViews>
  <sheetFormatPr baseColWidth="10" defaultRowHeight="15" x14ac:dyDescent="0.2"/>
  <sheetData>
    <row r="1" spans="1:9" x14ac:dyDescent="0.2">
      <c r="A1" s="73" t="s">
        <v>72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77</v>
      </c>
      <c r="G1" s="73" t="s">
        <v>78</v>
      </c>
    </row>
    <row r="2" spans="1:9" x14ac:dyDescent="0.2">
      <c r="A2" s="73">
        <v>0.01</v>
      </c>
      <c r="B2" s="74">
        <v>2.7109434921200601</v>
      </c>
      <c r="C2" s="74">
        <v>0.66167696134467602</v>
      </c>
      <c r="D2" s="74">
        <v>2.7328441987922898</v>
      </c>
      <c r="E2" s="74">
        <v>0.67317635652319296</v>
      </c>
      <c r="F2" s="74">
        <v>2.7533304758569699</v>
      </c>
      <c r="G2" s="74">
        <v>0.68413416320216203</v>
      </c>
    </row>
    <row r="3" spans="1:9" x14ac:dyDescent="0.2">
      <c r="A3" s="73">
        <v>1.09647819614318E-2</v>
      </c>
      <c r="B3" s="74">
        <v>2.79388379031022</v>
      </c>
      <c r="C3" s="74">
        <v>0.81752294381250301</v>
      </c>
      <c r="D3" s="74">
        <v>2.81896598378116</v>
      </c>
      <c r="E3" s="74">
        <v>0.83219690927894596</v>
      </c>
      <c r="F3" s="74">
        <v>2.8425547411875201</v>
      </c>
      <c r="G3" s="74">
        <v>0.84621151993510302</v>
      </c>
    </row>
    <row r="4" spans="1:9" x14ac:dyDescent="0.2">
      <c r="A4" s="73">
        <v>1.2022644346174101E-2</v>
      </c>
      <c r="B4" s="74">
        <v>2.8773885986088401</v>
      </c>
      <c r="C4" s="74">
        <v>0.95421971030583097</v>
      </c>
      <c r="D4" s="74">
        <v>2.9057099760903098</v>
      </c>
      <c r="E4" s="74">
        <v>0.97185062337706096</v>
      </c>
      <c r="F4" s="74">
        <v>2.9324634375972698</v>
      </c>
      <c r="G4" s="74">
        <v>0.98872312443462795</v>
      </c>
    </row>
    <row r="5" spans="1:9" x14ac:dyDescent="0.2">
      <c r="A5" s="73">
        <v>1.3182567385564E-2</v>
      </c>
      <c r="B5" s="74">
        <v>2.9610946153011501</v>
      </c>
      <c r="C5" s="74">
        <v>1.0783967138067501</v>
      </c>
      <c r="D5" s="74">
        <v>2.9926908754090298</v>
      </c>
      <c r="E5" s="74">
        <v>1.09884514205453</v>
      </c>
      <c r="F5" s="74">
        <v>3.02264874621447</v>
      </c>
      <c r="G5" s="74">
        <v>1.1184485588228199</v>
      </c>
    </row>
    <row r="6" spans="1:9" x14ac:dyDescent="0.2">
      <c r="A6" s="73">
        <v>1.44543977074592E-2</v>
      </c>
      <c r="B6" s="74">
        <v>3.0446710583476699</v>
      </c>
      <c r="C6" s="74">
        <v>1.19329762479116</v>
      </c>
      <c r="D6" s="74">
        <v>3.07955926703844</v>
      </c>
      <c r="E6" s="74">
        <v>1.2164550756797401</v>
      </c>
      <c r="F6" s="74">
        <v>3.1127421862768299</v>
      </c>
      <c r="G6" s="74">
        <v>1.2386901052317201</v>
      </c>
    </row>
    <row r="7" spans="1:9" x14ac:dyDescent="0.2">
      <c r="A7" s="73">
        <v>1.58489319246111E-2</v>
      </c>
      <c r="B7" s="74">
        <v>3.12782769899863</v>
      </c>
      <c r="C7" s="74">
        <v>1.3007347624993799</v>
      </c>
      <c r="D7" s="74">
        <v>3.1660102610452499</v>
      </c>
      <c r="E7" s="74">
        <v>1.32650594021263</v>
      </c>
      <c r="F7" s="74">
        <v>3.2024238932169999</v>
      </c>
      <c r="G7" s="74">
        <v>1.3512845476136699</v>
      </c>
    </row>
    <row r="8" spans="1:9" x14ac:dyDescent="0.2">
      <c r="A8" s="73">
        <v>1.7378008287493699E-2</v>
      </c>
      <c r="B8" s="74">
        <v>3.2103205219380699</v>
      </c>
      <c r="C8" s="74">
        <v>1.4018144475908101</v>
      </c>
      <c r="D8" s="74">
        <v>3.2517893980808701</v>
      </c>
      <c r="E8" s="74">
        <v>1.4301102355390301</v>
      </c>
      <c r="F8" s="74">
        <v>3.29142878998455</v>
      </c>
      <c r="G8" s="74">
        <v>1.4573493776141999</v>
      </c>
    </row>
    <row r="9" spans="1:9" x14ac:dyDescent="0.2">
      <c r="A9" s="73">
        <v>1.90546071796324E-2</v>
      </c>
      <c r="B9" s="74">
        <v>3.2919549243733601</v>
      </c>
      <c r="C9" s="74">
        <v>1.4972623377951999</v>
      </c>
      <c r="D9" s="74">
        <v>3.33669579375904</v>
      </c>
      <c r="E9" s="74">
        <v>1.5279973671425</v>
      </c>
      <c r="F9" s="74">
        <v>3.3795496597954999</v>
      </c>
      <c r="G9" s="74">
        <v>1.55761700911343</v>
      </c>
    </row>
    <row r="10" spans="1:9" x14ac:dyDescent="0.2">
      <c r="A10" s="73">
        <v>2.0892961308540299E-2</v>
      </c>
      <c r="B10" s="74">
        <v>3.3725865534327801</v>
      </c>
      <c r="C10" s="74">
        <v>1.5875878774822301</v>
      </c>
      <c r="D10" s="74">
        <v>3.42058265002651</v>
      </c>
      <c r="E10" s="74">
        <v>1.6206801378603799</v>
      </c>
      <c r="F10" s="74">
        <v>3.4666372926162898</v>
      </c>
      <c r="G10" s="74">
        <v>1.6526031390654401</v>
      </c>
    </row>
    <row r="11" spans="1:9" x14ac:dyDescent="0.2">
      <c r="A11" s="73">
        <v>2.2908676527677699E-2</v>
      </c>
      <c r="B11" s="74">
        <v>3.45211995100814</v>
      </c>
      <c r="C11" s="74">
        <v>1.6731740489653899</v>
      </c>
      <c r="D11" s="74">
        <v>3.50335536424689</v>
      </c>
      <c r="E11" s="74">
        <v>1.7085453284136101</v>
      </c>
      <c r="F11" s="74">
        <v>3.5525980323597799</v>
      </c>
      <c r="G11" s="74">
        <v>1.7426980624205299</v>
      </c>
    </row>
    <row r="12" spans="1:9" x14ac:dyDescent="0.2">
      <c r="A12" s="73">
        <v>2.5118864315095701E-2</v>
      </c>
      <c r="B12" s="74">
        <v>3.53050526229526</v>
      </c>
      <c r="C12" s="74">
        <v>1.7543286322014999</v>
      </c>
      <c r="D12" s="74">
        <v>3.5849675695066598</v>
      </c>
      <c r="E12" s="74">
        <v>1.7919051704609099</v>
      </c>
      <c r="F12" s="74">
        <v>3.6373890914213001</v>
      </c>
      <c r="G12" s="74">
        <v>1.82821826543094</v>
      </c>
    </row>
    <row r="13" spans="1:9" x14ac:dyDescent="0.2">
      <c r="A13" s="73">
        <v>2.7542287033381602E-2</v>
      </c>
      <c r="B13" s="74">
        <v>3.60773330820142</v>
      </c>
      <c r="C13" s="74">
        <v>1.83131403045493</v>
      </c>
      <c r="D13" s="74">
        <v>3.66541543746487</v>
      </c>
      <c r="E13" s="74">
        <v>1.8710270389218899</v>
      </c>
      <c r="F13" s="74">
        <v>3.7210120440344299</v>
      </c>
      <c r="G13" s="74">
        <v>1.9094359285000799</v>
      </c>
    </row>
    <row r="14" spans="1:9" x14ac:dyDescent="0.2">
      <c r="A14" s="73">
        <v>3.0199517204020102E-2</v>
      </c>
      <c r="B14" s="74">
        <v>3.6838293200261298</v>
      </c>
      <c r="C14" s="74">
        <v>1.90436445569982</v>
      </c>
      <c r="D14" s="74">
        <v>3.7447306002376002</v>
      </c>
      <c r="E14" s="74">
        <v>1.9461503339816799</v>
      </c>
      <c r="F14" s="74">
        <v>3.8035049014957898</v>
      </c>
      <c r="G14" s="74">
        <v>1.98659546434379</v>
      </c>
    </row>
    <row r="15" spans="1:9" x14ac:dyDescent="0.2">
      <c r="A15" s="73">
        <v>3.31131121482591E-2</v>
      </c>
      <c r="B15" s="74">
        <v>3.7588456584154</v>
      </c>
      <c r="C15" s="74">
        <v>1.9736953941445099</v>
      </c>
      <c r="D15" s="74">
        <v>3.8229720491896102</v>
      </c>
      <c r="E15" s="74">
        <v>2.0174955699608201</v>
      </c>
      <c r="F15" s="74">
        <v>3.8849331521475099</v>
      </c>
      <c r="G15" s="74">
        <v>2.0599221924318898</v>
      </c>
    </row>
    <row r="16" spans="1:9" x14ac:dyDescent="0.2">
      <c r="A16" s="73">
        <v>3.6307805477010097E-2</v>
      </c>
      <c r="B16" s="74">
        <v>3.8328538099021601</v>
      </c>
      <c r="C16" s="74">
        <v>2.0395082658092201</v>
      </c>
      <c r="D16" s="74">
        <v>3.9002173358359902</v>
      </c>
      <c r="E16" s="74">
        <v>2.0852686486595702</v>
      </c>
      <c r="F16" s="74">
        <v>3.9653801495874199</v>
      </c>
      <c r="G16" s="74">
        <v>2.1296262112167899</v>
      </c>
      <c r="I16" t="s">
        <v>79</v>
      </c>
    </row>
    <row r="17" spans="1:7" x14ac:dyDescent="0.2">
      <c r="A17" s="73">
        <v>3.9810717055349699E-2</v>
      </c>
      <c r="B17" s="74">
        <v>3.9059359692051099</v>
      </c>
      <c r="C17" s="74">
        <v>2.1019921302493101</v>
      </c>
      <c r="D17" s="74">
        <v>3.97655341565356</v>
      </c>
      <c r="E17" s="74">
        <v>2.1496622151600602</v>
      </c>
      <c r="F17" s="74">
        <v>4.0449372031303303</v>
      </c>
      <c r="G17" s="74">
        <v>2.1959033928010099</v>
      </c>
    </row>
    <row r="18" spans="1:7" x14ac:dyDescent="0.2">
      <c r="A18" s="73">
        <v>4.3651583224016598E-2</v>
      </c>
      <c r="B18" s="74">
        <v>3.9781765074272699</v>
      </c>
      <c r="C18" s="74">
        <v>2.16132366084106</v>
      </c>
      <c r="D18" s="74">
        <v>4.0520674657031996</v>
      </c>
      <c r="E18" s="74">
        <v>2.2108553504024302</v>
      </c>
      <c r="F18" s="74">
        <v>4.1236937479984803</v>
      </c>
      <c r="G18" s="74">
        <v>2.2589347976696801</v>
      </c>
    </row>
    <row r="19" spans="1:7" x14ac:dyDescent="0.2">
      <c r="A19" s="73">
        <v>4.7863009232263803E-2</v>
      </c>
      <c r="B19" s="74">
        <v>4.0496536414767998</v>
      </c>
      <c r="C19" s="74">
        <v>2.2176662389693602</v>
      </c>
      <c r="D19" s="74">
        <v>4.1268380246713603</v>
      </c>
      <c r="E19" s="74">
        <v>2.2690124764192001</v>
      </c>
      <c r="F19" s="74">
        <v>4.2017279661989901</v>
      </c>
      <c r="G19" s="74">
        <v>2.3188853994377698</v>
      </c>
    </row>
    <row r="20" spans="1:7" x14ac:dyDescent="0.2">
      <c r="A20" s="73">
        <v>5.2480746024977203E-2</v>
      </c>
      <c r="B20" s="74">
        <v>4.1204316245454802</v>
      </c>
      <c r="C20" s="74">
        <v>2.27116877110794</v>
      </c>
      <c r="D20" s="74">
        <v>4.2009268065259704</v>
      </c>
      <c r="E20" s="74">
        <v>2.3242820930240402</v>
      </c>
      <c r="F20" s="74">
        <v>4.2790982576067096</v>
      </c>
      <c r="G20" s="74">
        <v>2.37590276560196</v>
      </c>
    </row>
    <row r="21" spans="1:7" x14ac:dyDescent="0.2">
      <c r="A21" s="73">
        <v>5.7543993733715597E-2</v>
      </c>
      <c r="B21" s="74">
        <v>4.1905537963553403</v>
      </c>
      <c r="C21" s="74">
        <v>2.3219646710661102</v>
      </c>
      <c r="D21" s="74">
        <v>4.2743715606188202</v>
      </c>
      <c r="E21" s="74">
        <v>2.3767958003290399</v>
      </c>
      <c r="F21" s="74">
        <v>4.3558359505538498</v>
      </c>
      <c r="G21" s="74">
        <v>2.4301161459860201</v>
      </c>
    </row>
    <row r="22" spans="1:7" x14ac:dyDescent="0.2">
      <c r="A22" s="73">
        <v>6.3095734448019303E-2</v>
      </c>
      <c r="B22" s="74">
        <v>4.2600368170621197</v>
      </c>
      <c r="C22" s="74">
        <v>2.3701713114974301</v>
      </c>
      <c r="D22" s="74">
        <v>4.3471803152521904</v>
      </c>
      <c r="E22" s="74">
        <v>2.4266679046004098</v>
      </c>
      <c r="F22" s="74">
        <v>4.4319396150378703</v>
      </c>
      <c r="G22" s="74">
        <v>2.48163626857382</v>
      </c>
    </row>
    <row r="23" spans="1:7" x14ac:dyDescent="0.2">
      <c r="A23" s="73">
        <v>6.9183097091893603E-2</v>
      </c>
      <c r="B23" s="74">
        <v>4.32886637488056</v>
      </c>
      <c r="C23" s="74">
        <v>2.4158901332433</v>
      </c>
      <c r="D23" s="74">
        <v>4.4193273153876804</v>
      </c>
      <c r="E23" s="74">
        <v>2.47399579356546</v>
      </c>
      <c r="F23" s="74">
        <v>4.5073712907676002</v>
      </c>
      <c r="G23" s="74">
        <v>2.53055601238073</v>
      </c>
    </row>
    <row r="24" spans="1:7" x14ac:dyDescent="0.2">
      <c r="A24" s="73">
        <v>7.5857757502918302E-2</v>
      </c>
      <c r="B24" s="74">
        <v>4.3969945996397399</v>
      </c>
      <c r="C24" s="74">
        <v>2.4592074979557701</v>
      </c>
      <c r="D24" s="74">
        <v>4.49075086209064</v>
      </c>
      <c r="E24" s="74">
        <v>2.5188611340102098</v>
      </c>
      <c r="F24" s="74">
        <v>4.5820548190194499</v>
      </c>
      <c r="G24" s="74">
        <v>2.5769519824237501</v>
      </c>
    </row>
    <row r="25" spans="1:7" x14ac:dyDescent="0.2">
      <c r="A25" s="73">
        <v>8.3176377110267E-2</v>
      </c>
      <c r="B25" s="74">
        <v>4.4643393125146202</v>
      </c>
      <c r="C25" s="74">
        <v>2.5001962640587498</v>
      </c>
      <c r="D25" s="74">
        <v>4.5613531589659804</v>
      </c>
      <c r="E25" s="74">
        <v>2.56133184373315</v>
      </c>
      <c r="F25" s="74">
        <v>4.6558763378838099</v>
      </c>
      <c r="G25" s="74">
        <v>2.6208868980290401</v>
      </c>
    </row>
    <row r="26" spans="1:7" x14ac:dyDescent="0.2">
      <c r="A26" s="73">
        <v>9.1201083935590899E-2</v>
      </c>
      <c r="B26" s="74">
        <v>4.5307851136744803</v>
      </c>
      <c r="C26" s="74">
        <v>2.53891797121923</v>
      </c>
      <c r="D26" s="74">
        <v>4.6310021103680299</v>
      </c>
      <c r="E26" s="74">
        <v>2.6014646800513899</v>
      </c>
      <c r="F26" s="74">
        <v>4.7286868325876998</v>
      </c>
      <c r="G26" s="74">
        <v>2.6624125981794302</v>
      </c>
    </row>
    <row r="27" spans="1:7" x14ac:dyDescent="0.2">
      <c r="A27" s="73">
        <v>0.1</v>
      </c>
      <c r="B27" s="74">
        <v>4.5961861816173997</v>
      </c>
      <c r="C27" s="74">
        <v>2.57542544998251</v>
      </c>
      <c r="D27" s="74">
        <v>4.6995348797113703</v>
      </c>
      <c r="E27" s="74">
        <v>2.63930822110841</v>
      </c>
      <c r="F27" s="74">
        <v>4.8003064697522504</v>
      </c>
      <c r="G27" s="74">
        <v>2.70157339265337</v>
      </c>
    </row>
    <row r="28" spans="1:7" x14ac:dyDescent="0.2">
      <c r="A28" s="73">
        <v>0.10964781961431801</v>
      </c>
      <c r="B28" s="74">
        <v>4.6603705319433297</v>
      </c>
      <c r="C28" s="74">
        <v>2.6097656272022101</v>
      </c>
      <c r="D28" s="74">
        <v>4.7667628858152096</v>
      </c>
      <c r="E28" s="74">
        <v>2.6749059752210398</v>
      </c>
      <c r="F28" s="74">
        <v>4.8705303222031198</v>
      </c>
      <c r="G28" s="74">
        <v>2.7384094602423699</v>
      </c>
    </row>
    <row r="29" spans="1:7" x14ac:dyDescent="0.2">
      <c r="A29" s="73">
        <v>0.12022644346174099</v>
      </c>
      <c r="B29" s="74">
        <v>4.72314538377411</v>
      </c>
      <c r="C29" s="74">
        <v>2.6419822842026801</v>
      </c>
      <c r="D29" s="74">
        <v>4.8324778214627004</v>
      </c>
      <c r="E29" s="74">
        <v>2.7082993500585699</v>
      </c>
      <c r="F29" s="74">
        <v>4.9391350136713799</v>
      </c>
      <c r="G29" s="74">
        <v>2.7729600076275398</v>
      </c>
    </row>
    <row r="30" spans="1:7" x14ac:dyDescent="0.2">
      <c r="A30" s="73">
        <v>0.13182567385564001</v>
      </c>
      <c r="B30" s="74">
        <v>4.7843032372269398</v>
      </c>
      <c r="C30" s="74">
        <v>2.6721185510597798</v>
      </c>
      <c r="D30" s="74">
        <v>4.8964582533224901</v>
      </c>
      <c r="E30" s="74">
        <v>2.7395302559801702</v>
      </c>
      <c r="F30" s="74">
        <v>5.0058857933621104</v>
      </c>
      <c r="G30" s="74">
        <v>2.80526595222784</v>
      </c>
    </row>
    <row r="31" spans="1:7" x14ac:dyDescent="0.2">
      <c r="A31" s="73">
        <v>0.14454397707459199</v>
      </c>
      <c r="B31" s="74">
        <v>4.8436282635126799</v>
      </c>
      <c r="C31" s="74">
        <v>2.7002189703722701</v>
      </c>
      <c r="D31" s="74">
        <v>4.9584763745059002</v>
      </c>
      <c r="E31" s="74">
        <v>2.76864317774471</v>
      </c>
      <c r="F31" s="74">
        <v>5.0705435986681602</v>
      </c>
      <c r="G31" s="74">
        <v>2.8353719742271801</v>
      </c>
    </row>
    <row r="32" spans="1:7" x14ac:dyDescent="0.2">
      <c r="A32" s="73">
        <v>0.15848931924611101</v>
      </c>
      <c r="B32" s="74">
        <v>4.9009026439418601</v>
      </c>
      <c r="C32" s="74">
        <v>2.72633102641971</v>
      </c>
      <c r="D32" s="74">
        <v>5.0183045506917203</v>
      </c>
      <c r="E32" s="74">
        <v>2.7956866301618102</v>
      </c>
      <c r="F32" s="74">
        <v>5.1328717499805103</v>
      </c>
      <c r="G32" s="74">
        <v>2.8633278714842501</v>
      </c>
    </row>
    <row r="33" spans="1:7" x14ac:dyDescent="0.2">
      <c r="A33" s="73">
        <v>0.17378008287493699</v>
      </c>
      <c r="B33" s="74">
        <v>4.95591257606368</v>
      </c>
      <c r="C33" s="74">
        <v>2.75050611085581</v>
      </c>
      <c r="D33" s="74">
        <v>5.0757213845204197</v>
      </c>
      <c r="E33" s="74">
        <v>2.8207139863623398</v>
      </c>
      <c r="F33" s="74">
        <v>5.1926420232038302</v>
      </c>
      <c r="G33" s="74">
        <v>2.8891892305637499</v>
      </c>
    </row>
    <row r="34" spans="1:7" x14ac:dyDescent="0.2">
      <c r="A34" s="73">
        <v>0.19054607179632399</v>
      </c>
      <c r="B34" s="74">
        <v>5.0084537448555899</v>
      </c>
      <c r="C34" s="74">
        <v>2.77279995391845</v>
      </c>
      <c r="D34" s="74">
        <v>5.13051712992847</v>
      </c>
      <c r="E34" s="74">
        <v>2.8437837359458502</v>
      </c>
      <c r="F34" s="74">
        <v>5.2496399638344498</v>
      </c>
      <c r="G34" s="74">
        <v>2.9130174972291001</v>
      </c>
    </row>
    <row r="35" spans="1:7" x14ac:dyDescent="0.2">
      <c r="A35" s="73">
        <v>0.208929613085403</v>
      </c>
      <c r="B35" s="74">
        <v>5.0583361508910798</v>
      </c>
      <c r="C35" s="74">
        <v>2.7932726006892801</v>
      </c>
      <c r="D35" s="74">
        <v>5.1824983745999198</v>
      </c>
      <c r="E35" s="74">
        <v>2.8649592720788601</v>
      </c>
      <c r="F35" s="74">
        <v>5.3036693952907896</v>
      </c>
      <c r="G35" s="74">
        <v>2.9348795681494901</v>
      </c>
    </row>
    <row r="36" spans="1:7" x14ac:dyDescent="0.2">
      <c r="A36" s="73">
        <v>0.22908676527677699</v>
      </c>
      <c r="B36" s="74">
        <v>5.1053882524278897</v>
      </c>
      <c r="C36" s="74">
        <v>2.8119880349083202</v>
      </c>
      <c r="D36" s="74">
        <v>5.2314919886062601</v>
      </c>
      <c r="E36" s="74">
        <v>2.8843083331284598</v>
      </c>
      <c r="F36" s="74">
        <v>5.3545561528508498</v>
      </c>
      <c r="G36" s="74">
        <v>2.95484704735459</v>
      </c>
    </row>
    <row r="37" spans="1:7" x14ac:dyDescent="0.2">
      <c r="A37" s="73">
        <v>0.25118864315095801</v>
      </c>
      <c r="B37" s="74">
        <v>5.1494604431709101</v>
      </c>
      <c r="C37" s="74">
        <v>2.8290135677005002</v>
      </c>
      <c r="D37" s="74">
        <v>5.27734838144295</v>
      </c>
      <c r="E37" s="74">
        <v>2.9019022251735498</v>
      </c>
      <c r="F37" s="74">
        <v>5.4021511122853196</v>
      </c>
      <c r="G37" s="74">
        <v>2.9729953053650902</v>
      </c>
    </row>
    <row r="38" spans="1:7" x14ac:dyDescent="0.2">
      <c r="A38" s="73">
        <v>0.27542287033381602</v>
      </c>
      <c r="B38" s="74">
        <v>5.1904279152051904</v>
      </c>
      <c r="C38" s="74">
        <v>2.84441910058217</v>
      </c>
      <c r="D38" s="74">
        <v>5.3199441446503402</v>
      </c>
      <c r="E38" s="74">
        <v>2.9178149452187498</v>
      </c>
      <c r="F38" s="74">
        <v>5.44633261132575</v>
      </c>
      <c r="G38" s="74">
        <v>2.9894024673803301</v>
      </c>
    </row>
    <row r="39" spans="1:7" x14ac:dyDescent="0.2">
      <c r="A39" s="73">
        <v>0.30199517204020099</v>
      </c>
      <c r="B39" s="74">
        <v>5.2281929724611897</v>
      </c>
      <c r="C39" s="74">
        <v>2.8582763585119202</v>
      </c>
      <c r="D39" s="74">
        <v>5.35918415960084</v>
      </c>
      <c r="E39" s="74">
        <v>2.9321223032016301</v>
      </c>
      <c r="F39" s="74">
        <v>5.4870083567898602</v>
      </c>
      <c r="G39" s="74">
        <v>3.0041484303408601</v>
      </c>
    </row>
    <row r="40" spans="1:7" x14ac:dyDescent="0.2">
      <c r="A40" s="73">
        <v>0.331131121482591</v>
      </c>
      <c r="B40" s="74">
        <v>5.26268685488645</v>
      </c>
      <c r="C40" s="74">
        <v>2.8706581677223499</v>
      </c>
      <c r="D40" s="74">
        <v>5.3950032405264503</v>
      </c>
      <c r="E40" s="74">
        <v>2.94490111738464</v>
      </c>
      <c r="F40" s="74">
        <v>5.5241168962557197</v>
      </c>
      <c r="G40" s="74">
        <v>3.0173139828119702</v>
      </c>
    </row>
    <row r="41" spans="1:7" x14ac:dyDescent="0.2">
      <c r="A41" s="73">
        <v>0.36307805477010102</v>
      </c>
      <c r="B41" s="74">
        <v>5.29387112025801</v>
      </c>
      <c r="C41" s="74">
        <v>2.8816378328123502</v>
      </c>
      <c r="D41" s="74">
        <v>5.4273673644904399</v>
      </c>
      <c r="E41" s="74">
        <v>2.9562285352256601</v>
      </c>
      <c r="F41" s="74">
        <v>5.5576287049941202</v>
      </c>
      <c r="G41" s="74">
        <v>3.0289800748333899</v>
      </c>
    </row>
    <row r="42" spans="1:7" x14ac:dyDescent="0.2">
      <c r="A42" s="73">
        <v>0.39810717055349698</v>
      </c>
      <c r="B42" s="74">
        <v>5.3217385987342096</v>
      </c>
      <c r="C42" s="74">
        <v>2.89128864350443</v>
      </c>
      <c r="D42" s="74">
        <v>5.4562745035122697</v>
      </c>
      <c r="E42" s="74">
        <v>2.9661815062458898</v>
      </c>
      <c r="F42" s="74">
        <v>5.5875469087090099</v>
      </c>
      <c r="G42" s="74">
        <v>3.0392272631015098</v>
      </c>
    </row>
    <row r="43" spans="1:7" x14ac:dyDescent="0.2">
      <c r="A43" s="73">
        <v>0.43651583224016599</v>
      </c>
      <c r="B43" s="74">
        <v>5.3463139122727998</v>
      </c>
      <c r="C43" s="74">
        <v>2.8996835260861</v>
      </c>
      <c r="D43" s="74">
        <v>5.4817550486872602</v>
      </c>
      <c r="E43" s="74">
        <v>2.9748364178350499</v>
      </c>
      <c r="F43" s="74">
        <v>5.6139076221317996</v>
      </c>
      <c r="G43" s="74">
        <v>3.0481353350453801</v>
      </c>
    </row>
    <row r="44" spans="1:7" x14ac:dyDescent="0.2">
      <c r="A44" s="73">
        <v>0.47863009232263798</v>
      </c>
      <c r="B44" s="74">
        <v>5.3676535182507301</v>
      </c>
      <c r="C44" s="74">
        <v>2.9068948371450798</v>
      </c>
      <c r="D44" s="74">
        <v>5.5038717808291198</v>
      </c>
      <c r="E44" s="74">
        <v>2.9822688873829302</v>
      </c>
      <c r="F44" s="74">
        <v>5.6367798566065899</v>
      </c>
      <c r="G44" s="74">
        <v>3.0557831028290301</v>
      </c>
    </row>
    <row r="45" spans="1:7" x14ac:dyDescent="0.2">
      <c r="A45" s="73">
        <v>0.52480746024977198</v>
      </c>
      <c r="B45" s="74">
        <v>5.3858452154387102</v>
      </c>
      <c r="C45" s="74">
        <v>2.9129942857192099</v>
      </c>
      <c r="D45" s="74">
        <v>5.5227193197298101</v>
      </c>
      <c r="E45" s="74">
        <v>2.9885536930285599</v>
      </c>
      <c r="F45" s="74">
        <v>5.6562649211478098</v>
      </c>
      <c r="G45" s="74">
        <v>3.0622483451998002</v>
      </c>
    </row>
    <row r="46" spans="1:7" x14ac:dyDescent="0.2">
      <c r="A46" s="73">
        <v>0.57543993733715604</v>
      </c>
      <c r="B46" s="74">
        <v>5.4010070385598397</v>
      </c>
      <c r="C46" s="74">
        <v>2.9180529606222501</v>
      </c>
      <c r="D46" s="74">
        <v>5.5384229714279201</v>
      </c>
      <c r="E46" s="74">
        <v>2.99376481641049</v>
      </c>
      <c r="F46" s="74">
        <v>5.6724952296986499</v>
      </c>
      <c r="G46" s="74">
        <v>3.0676078674117599</v>
      </c>
    </row>
    <row r="47" spans="1:7" x14ac:dyDescent="0.2">
      <c r="A47" s="73">
        <v>0.63095734448019303</v>
      </c>
      <c r="B47" s="74">
        <v>5.4132854710648299</v>
      </c>
      <c r="C47" s="74">
        <v>2.9221414330274702</v>
      </c>
      <c r="D47" s="74">
        <v>5.5511368961226797</v>
      </c>
      <c r="E47" s="74">
        <v>2.9979755646158299</v>
      </c>
      <c r="F47" s="74">
        <v>5.6856324303690204</v>
      </c>
      <c r="G47" s="74">
        <v>3.0719376436891701</v>
      </c>
    </row>
    <row r="48" spans="1:7" x14ac:dyDescent="0.2">
      <c r="A48" s="73">
        <v>0.69183097091893597</v>
      </c>
      <c r="B48" s="74">
        <v>5.42285292675626</v>
      </c>
      <c r="C48" s="74">
        <v>2.9253298999681299</v>
      </c>
      <c r="D48" s="74">
        <v>5.5610415408213498</v>
      </c>
      <c r="E48" s="74">
        <v>3.0012587345722701</v>
      </c>
      <c r="F48" s="74">
        <v>5.6958647944182204</v>
      </c>
      <c r="G48" s="74">
        <v>3.0753130032092701</v>
      </c>
    </row>
    <row r="49" spans="1:7" x14ac:dyDescent="0.2">
      <c r="A49" s="73">
        <v>0.75857757502918399</v>
      </c>
      <c r="B49" s="74">
        <v>5.4299044893894699</v>
      </c>
      <c r="C49" s="74">
        <v>2.9276883320827101</v>
      </c>
      <c r="D49" s="74">
        <v>5.5683403203680903</v>
      </c>
      <c r="E49" s="74">
        <v>3.0036867812222998</v>
      </c>
      <c r="F49" s="74">
        <v>5.7034038434048497</v>
      </c>
      <c r="G49" s="74">
        <v>3.0778088190893702</v>
      </c>
    </row>
    <row r="50" spans="1:7" x14ac:dyDescent="0.2">
      <c r="A50" s="73">
        <v>0.83176377110266997</v>
      </c>
      <c r="B50" s="74">
        <v>5.4346539520545898</v>
      </c>
      <c r="C50" s="74">
        <v>2.9292865887191799</v>
      </c>
      <c r="D50" s="74">
        <v>5.5732555848230003</v>
      </c>
      <c r="E50" s="74">
        <v>3.0053319509865499</v>
      </c>
      <c r="F50" s="74">
        <v>5.7084802488764996</v>
      </c>
      <c r="G50" s="74">
        <v>3.07949966039304</v>
      </c>
    </row>
    <row r="51" spans="1:7" x14ac:dyDescent="0.2">
      <c r="A51" s="73">
        <v>0.91201083935590899</v>
      </c>
      <c r="B51" s="74">
        <v>5.4373292585000703</v>
      </c>
      <c r="C51" s="74">
        <v>2.9301944656062799</v>
      </c>
      <c r="D51" s="74">
        <v>5.5760239736199599</v>
      </c>
      <c r="E51" s="74">
        <v>3.0062663444687399</v>
      </c>
      <c r="F51" s="74">
        <v>5.7113391034868801</v>
      </c>
      <c r="G51" s="74">
        <v>3.0804598699451899</v>
      </c>
    </row>
    <row r="52" spans="1:7" x14ac:dyDescent="0.2">
      <c r="A52" s="73">
        <v>1</v>
      </c>
      <c r="B52" s="74">
        <v>5.4381664129559599</v>
      </c>
      <c r="C52" s="74">
        <v>2.9304804026837501</v>
      </c>
      <c r="D52" s="74">
        <v>5.5768901931302803</v>
      </c>
      <c r="E52" s="74">
        <v>3.0065606031755698</v>
      </c>
      <c r="F52" s="74">
        <v>5.7122335711403602</v>
      </c>
      <c r="G52" s="74">
        <v>3.0807622307644098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All properties_data</vt:lpstr>
      <vt:lpstr>Berriman_inverse</vt:lpstr>
      <vt:lpstr>Prediction elastisity from TC</vt:lpstr>
      <vt:lpstr>Prediction elastisity from El</vt:lpstr>
      <vt:lpstr>All properties</vt:lpstr>
      <vt:lpstr>Comments</vt:lpstr>
      <vt:lpstr>Sens matrix air</vt:lpstr>
      <vt:lpstr>Sens matrix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Kalinina</dc:creator>
  <cp:lastModifiedBy>Mariia Kalinina</cp:lastModifiedBy>
  <dcterms:created xsi:type="dcterms:W3CDTF">2022-12-16T09:08:33Z</dcterms:created>
  <dcterms:modified xsi:type="dcterms:W3CDTF">2024-05-08T17:29:33Z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2022-12-22T15:09:59Z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48b45603-85d2-4932-861f-7befda1ee8ba</vt:lpwstr>
  </property>
  <property fmtid="{D5CDD505-2E9C-101B-9397-08002B2CF9AE}" pid="8" name="MSIP_Label_defa4170-0d19-0005-0004-bc88714345d2_ContentBits">
    <vt:lpwstr>0</vt:lpwstr>
  </property>
</Properties>
</file>