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tilizador\Desktop\Desafio EA\"/>
    </mc:Choice>
  </mc:AlternateContent>
  <bookViews>
    <workbookView xWindow="0" yWindow="0" windowWidth="20490" windowHeight="7755"/>
  </bookViews>
  <sheets>
    <sheet name="Fo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80" i="1" l="1"/>
  <c r="AG79" i="1"/>
  <c r="AG78" i="1"/>
  <c r="AG77" i="1"/>
  <c r="AG76" i="1"/>
  <c r="AG75" i="1"/>
  <c r="AK75" i="1" s="1"/>
  <c r="AK76" i="1" s="1"/>
  <c r="AK77" i="1" s="1"/>
  <c r="AK78" i="1" s="1"/>
  <c r="AK79" i="1" s="1"/>
  <c r="AK80" i="1" s="1"/>
  <c r="AG81" i="1" l="1"/>
  <c r="T82" i="1" l="1"/>
  <c r="T81" i="1"/>
  <c r="T80" i="1"/>
  <c r="T79" i="1"/>
  <c r="T78" i="1"/>
  <c r="T77" i="1"/>
  <c r="T76" i="1"/>
  <c r="T75" i="1"/>
  <c r="G88" i="1"/>
  <c r="G77" i="1"/>
  <c r="G78" i="1"/>
  <c r="G79" i="1"/>
  <c r="G80" i="1"/>
  <c r="G81" i="1"/>
  <c r="G82" i="1"/>
  <c r="G83" i="1"/>
  <c r="G84" i="1"/>
  <c r="G85" i="1"/>
  <c r="G86" i="1"/>
  <c r="G87" i="1"/>
  <c r="G76" i="1"/>
  <c r="G75" i="1"/>
  <c r="K75" i="1" s="1"/>
  <c r="X75" i="1" l="1"/>
  <c r="X76" i="1" s="1"/>
  <c r="T83" i="1"/>
  <c r="G89" i="1"/>
  <c r="K76" i="1"/>
  <c r="K77" i="1" s="1"/>
  <c r="AM44" i="1"/>
  <c r="AO44" i="1"/>
  <c r="AQ44" i="1"/>
  <c r="AS44" i="1"/>
  <c r="AK44" i="1"/>
  <c r="AS42" i="1"/>
  <c r="AM42" i="1"/>
  <c r="AK42" i="1"/>
  <c r="AO42" i="1"/>
  <c r="AQ42" i="1"/>
  <c r="V80" i="1" l="1"/>
  <c r="AI76" i="1"/>
  <c r="AM79" i="1"/>
  <c r="AM77" i="1"/>
  <c r="AM75" i="1"/>
  <c r="AI79" i="1"/>
  <c r="AI77" i="1"/>
  <c r="AI78" i="1"/>
  <c r="AM80" i="1"/>
  <c r="AM78" i="1"/>
  <c r="AM76" i="1"/>
  <c r="AI80" i="1"/>
  <c r="AI75" i="1"/>
  <c r="V78" i="1"/>
  <c r="V75" i="1"/>
  <c r="V79" i="1"/>
  <c r="V81" i="1"/>
  <c r="V77" i="1"/>
  <c r="V82" i="1"/>
  <c r="V76" i="1"/>
  <c r="Z76" i="1"/>
  <c r="X77" i="1"/>
  <c r="Z75" i="1"/>
  <c r="I86" i="1"/>
  <c r="I82" i="1"/>
  <c r="I78" i="1"/>
  <c r="I87" i="1"/>
  <c r="I84" i="1"/>
  <c r="I75" i="1"/>
  <c r="I77" i="1"/>
  <c r="I79" i="1"/>
  <c r="I80" i="1"/>
  <c r="I85" i="1"/>
  <c r="K78" i="1"/>
  <c r="M77" i="1"/>
  <c r="M75" i="1"/>
  <c r="I88" i="1"/>
  <c r="M76" i="1"/>
  <c r="I81" i="1"/>
  <c r="I83" i="1"/>
  <c r="I76" i="1"/>
  <c r="AE58" i="1"/>
  <c r="AC58" i="1"/>
  <c r="AE56" i="1"/>
  <c r="AC56" i="1"/>
  <c r="AC54" i="1"/>
  <c r="AE54" i="1"/>
  <c r="AE52" i="1"/>
  <c r="AC52" i="1"/>
  <c r="AE50" i="1"/>
  <c r="AC50" i="1"/>
  <c r="AE48" i="1"/>
  <c r="AC48" i="1"/>
  <c r="AE46" i="1"/>
  <c r="AC46" i="1"/>
  <c r="AE44" i="1"/>
  <c r="AC44" i="1"/>
  <c r="AE42" i="1"/>
  <c r="AC42" i="1"/>
  <c r="BH77" i="1"/>
  <c r="BH76" i="1"/>
  <c r="AO9" i="1"/>
  <c r="AT77" i="1"/>
  <c r="AT78" i="1"/>
  <c r="AT79" i="1"/>
  <c r="AT80" i="1"/>
  <c r="AT76" i="1"/>
  <c r="AX76" i="1" s="1"/>
  <c r="AM58" i="1"/>
  <c r="AO58" i="1"/>
  <c r="AQ58" i="1"/>
  <c r="AS58" i="1"/>
  <c r="AK58" i="1"/>
  <c r="AM56" i="1"/>
  <c r="AO56" i="1"/>
  <c r="AQ56" i="1"/>
  <c r="AS56" i="1"/>
  <c r="AK56" i="1"/>
  <c r="AM54" i="1"/>
  <c r="AO54" i="1"/>
  <c r="AQ54" i="1"/>
  <c r="AS54" i="1"/>
  <c r="AK54" i="1"/>
  <c r="AM52" i="1"/>
  <c r="AO52" i="1"/>
  <c r="AQ52" i="1"/>
  <c r="AS52" i="1"/>
  <c r="AK52" i="1"/>
  <c r="AM50" i="1"/>
  <c r="AO50" i="1"/>
  <c r="AQ50" i="1"/>
  <c r="AS50" i="1"/>
  <c r="AK50" i="1"/>
  <c r="AM48" i="1"/>
  <c r="AO48" i="1"/>
  <c r="AQ48" i="1"/>
  <c r="AS48" i="1"/>
  <c r="AK48" i="1"/>
  <c r="AM46" i="1"/>
  <c r="AO46" i="1"/>
  <c r="AQ46" i="1"/>
  <c r="AS46" i="1"/>
  <c r="AK46" i="1"/>
  <c r="AI10" i="1"/>
  <c r="AD9" i="1"/>
  <c r="AI81" i="1" l="1"/>
  <c r="V83" i="1"/>
  <c r="X78" i="1"/>
  <c r="Z77" i="1"/>
  <c r="K79" i="1"/>
  <c r="M78" i="1"/>
  <c r="I89" i="1"/>
  <c r="U54" i="1"/>
  <c r="AI54" i="1" s="1"/>
  <c r="U56" i="1"/>
  <c r="AI56" i="1" s="1"/>
  <c r="U48" i="1"/>
  <c r="AI48" i="1" s="1"/>
  <c r="U44" i="1"/>
  <c r="U58" i="1"/>
  <c r="AI58" i="1" s="1"/>
  <c r="U42" i="1"/>
  <c r="U52" i="1"/>
  <c r="AI52" i="1" s="1"/>
  <c r="BH78" i="1"/>
  <c r="AT81" i="1"/>
  <c r="AX77" i="1"/>
  <c r="AU48" i="1"/>
  <c r="U46" i="1"/>
  <c r="AY46" i="1" s="1"/>
  <c r="AC61" i="1"/>
  <c r="AE61" i="1"/>
  <c r="U50" i="1"/>
  <c r="AU50" i="1" s="1"/>
  <c r="AF12" i="1"/>
  <c r="AF11" i="1"/>
  <c r="AF10" i="1"/>
  <c r="AF9" i="1"/>
  <c r="AO12" i="1"/>
  <c r="AL12" i="1"/>
  <c r="AI12" i="1"/>
  <c r="AO11" i="1"/>
  <c r="AL11" i="1"/>
  <c r="AI11" i="1"/>
  <c r="AO10" i="1"/>
  <c r="AL10" i="1"/>
  <c r="AL9" i="1"/>
  <c r="AI9" i="1"/>
  <c r="AD12" i="1"/>
  <c r="AD11" i="1"/>
  <c r="AD10" i="1"/>
  <c r="X79" i="1" l="1"/>
  <c r="Z78" i="1"/>
  <c r="K80" i="1"/>
  <c r="M79" i="1"/>
  <c r="BE54" i="1"/>
  <c r="BE50" i="1"/>
  <c r="AI42" i="1"/>
  <c r="BE42" i="1"/>
  <c r="BE52" i="1"/>
  <c r="BE46" i="1"/>
  <c r="AG56" i="1"/>
  <c r="BE56" i="1"/>
  <c r="BA54" i="1"/>
  <c r="AG44" i="1"/>
  <c r="BE44" i="1"/>
  <c r="BE58" i="1"/>
  <c r="BE48" i="1"/>
  <c r="AU54" i="1"/>
  <c r="AW48" i="1"/>
  <c r="BC42" i="1"/>
  <c r="AG42" i="1"/>
  <c r="AW56" i="1"/>
  <c r="BA42" i="1"/>
  <c r="AU42" i="1"/>
  <c r="AY56" i="1"/>
  <c r="AW54" i="1"/>
  <c r="AU56" i="1"/>
  <c r="AY42" i="1"/>
  <c r="BA56" i="1"/>
  <c r="AG54" i="1"/>
  <c r="BC54" i="1"/>
  <c r="BC56" i="1"/>
  <c r="AY54" i="1"/>
  <c r="Y42" i="1"/>
  <c r="Y44" i="1" s="1"/>
  <c r="Y46" i="1" s="1"/>
  <c r="Y48" i="1" s="1"/>
  <c r="Y50" i="1" s="1"/>
  <c r="Y52" i="1" s="1"/>
  <c r="Y54" i="1" s="1"/>
  <c r="Y56" i="1" s="1"/>
  <c r="Y58" i="1" s="1"/>
  <c r="AY44" i="1"/>
  <c r="AY48" i="1"/>
  <c r="AG48" i="1"/>
  <c r="BA52" i="1"/>
  <c r="AI44" i="1"/>
  <c r="AU52" i="1"/>
  <c r="BC44" i="1"/>
  <c r="BA48" i="1"/>
  <c r="AW42" i="1"/>
  <c r="AU44" i="1"/>
  <c r="BA44" i="1"/>
  <c r="AW44" i="1"/>
  <c r="AY58" i="1"/>
  <c r="BA58" i="1"/>
  <c r="AW58" i="1"/>
  <c r="AG58" i="1"/>
  <c r="AU58" i="1"/>
  <c r="BC58" i="1"/>
  <c r="BC48" i="1"/>
  <c r="AY52" i="1"/>
  <c r="BC52" i="1"/>
  <c r="AW52" i="1"/>
  <c r="AG52" i="1"/>
  <c r="AY50" i="1"/>
  <c r="BJ77" i="1"/>
  <c r="BJ76" i="1"/>
  <c r="AZ77" i="1"/>
  <c r="AX78" i="1"/>
  <c r="AZ76" i="1"/>
  <c r="AV79" i="1"/>
  <c r="AV80" i="1"/>
  <c r="AV76" i="1"/>
  <c r="AV78" i="1"/>
  <c r="AV77" i="1"/>
  <c r="AW46" i="1"/>
  <c r="AW50" i="1"/>
  <c r="AU46" i="1"/>
  <c r="BA46" i="1"/>
  <c r="BC46" i="1"/>
  <c r="BC50" i="1"/>
  <c r="BA50" i="1"/>
  <c r="AI46" i="1"/>
  <c r="AG46" i="1"/>
  <c r="AI50" i="1"/>
  <c r="AG50" i="1"/>
  <c r="U61" i="1"/>
  <c r="W42" i="1" s="1"/>
  <c r="X80" i="1" l="1"/>
  <c r="Z79" i="1"/>
  <c r="K81" i="1"/>
  <c r="M80" i="1"/>
  <c r="AA42" i="1"/>
  <c r="W44" i="1"/>
  <c r="BJ78" i="1"/>
  <c r="AV81" i="1"/>
  <c r="AZ78" i="1"/>
  <c r="AX79" i="1"/>
  <c r="AE62" i="1"/>
  <c r="W54" i="1"/>
  <c r="W56" i="1"/>
  <c r="W48" i="1"/>
  <c r="W58" i="1"/>
  <c r="W52" i="1"/>
  <c r="AC62" i="1"/>
  <c r="W46" i="1"/>
  <c r="W50" i="1"/>
  <c r="Z80" i="1" l="1"/>
  <c r="X81" i="1"/>
  <c r="K82" i="1"/>
  <c r="M81" i="1"/>
  <c r="AA44" i="1"/>
  <c r="AA46" i="1" s="1"/>
  <c r="AA48" i="1" s="1"/>
  <c r="AA50" i="1" s="1"/>
  <c r="AA52" i="1" s="1"/>
  <c r="AA54" i="1" s="1"/>
  <c r="AA56" i="1" s="1"/>
  <c r="AA58" i="1" s="1"/>
  <c r="AX80" i="1"/>
  <c r="AZ80" i="1" s="1"/>
  <c r="AZ79" i="1"/>
  <c r="W61" i="1"/>
  <c r="X82" i="1" l="1"/>
  <c r="Z82" i="1" s="1"/>
  <c r="Z81" i="1"/>
  <c r="K83" i="1"/>
  <c r="M82" i="1"/>
  <c r="Y61" i="1"/>
  <c r="K84" i="1" l="1"/>
  <c r="M83" i="1"/>
  <c r="AA61" i="1"/>
  <c r="K85" i="1" l="1"/>
  <c r="M84" i="1"/>
  <c r="K86" i="1" l="1"/>
  <c r="M85" i="1"/>
  <c r="K87" i="1" l="1"/>
  <c r="M86" i="1"/>
  <c r="K88" i="1" l="1"/>
  <c r="M88" i="1" s="1"/>
  <c r="M87" i="1"/>
</calcChain>
</file>

<file path=xl/sharedStrings.xml><?xml version="1.0" encoding="utf-8"?>
<sst xmlns="http://schemas.openxmlformats.org/spreadsheetml/2006/main" count="222" uniqueCount="67">
  <si>
    <t>Género</t>
  </si>
  <si>
    <t>Altura(cm)</t>
  </si>
  <si>
    <t>Idade</t>
  </si>
  <si>
    <t>Peso</t>
  </si>
  <si>
    <t>Grau de satisfação</t>
  </si>
  <si>
    <t>Feminino</t>
  </si>
  <si>
    <t>Sim</t>
  </si>
  <si>
    <t>HP</t>
  </si>
  <si>
    <t>Masculino</t>
  </si>
  <si>
    <t>Lenovo</t>
  </si>
  <si>
    <t>Toshiba</t>
  </si>
  <si>
    <t>Dell</t>
  </si>
  <si>
    <t>Asus</t>
  </si>
  <si>
    <t>MSI</t>
  </si>
  <si>
    <t>LG</t>
  </si>
  <si>
    <t>Acel</t>
  </si>
  <si>
    <t>Acer</t>
  </si>
  <si>
    <t>Média</t>
  </si>
  <si>
    <t>Mediana</t>
  </si>
  <si>
    <t>Percentil 25</t>
  </si>
  <si>
    <t>Percentil 75</t>
  </si>
  <si>
    <t>Desvio padrão</t>
  </si>
  <si>
    <t>Dados recolhidos:</t>
  </si>
  <si>
    <t>Dados acerca das alturas por ordem crescente:</t>
  </si>
  <si>
    <t>Altura</t>
  </si>
  <si>
    <t>Satisfação</t>
  </si>
  <si>
    <t>Dados obtidos:</t>
  </si>
  <si>
    <t>Marca</t>
  </si>
  <si>
    <t>Dados ordenados</t>
  </si>
  <si>
    <t>Hp</t>
  </si>
  <si>
    <t xml:space="preserve">M </t>
  </si>
  <si>
    <t>F</t>
  </si>
  <si>
    <t>Total:</t>
  </si>
  <si>
    <t>fi(%)</t>
  </si>
  <si>
    <t>Fi(%)</t>
  </si>
  <si>
    <t>Fi</t>
  </si>
  <si>
    <t>Marca(i)</t>
  </si>
  <si>
    <t>fi</t>
  </si>
  <si>
    <t>%</t>
  </si>
  <si>
    <t>M %</t>
  </si>
  <si>
    <t>F%</t>
  </si>
  <si>
    <t>1 (%)</t>
  </si>
  <si>
    <t>2(%)</t>
  </si>
  <si>
    <t>3(%)</t>
  </si>
  <si>
    <t>4(%)</t>
  </si>
  <si>
    <t>5(%)</t>
  </si>
  <si>
    <t>total:</t>
  </si>
  <si>
    <r>
      <rPr>
        <b/>
        <sz val="11"/>
        <color theme="1"/>
        <rFont val="Calibri"/>
        <family val="2"/>
        <scheme val="minor"/>
      </rPr>
      <t>Possui portátil</t>
    </r>
    <r>
      <rPr>
        <b/>
        <sz val="9"/>
        <color theme="1"/>
        <rFont val="Calibri"/>
        <family val="2"/>
        <scheme val="minor"/>
      </rPr>
      <t>?</t>
    </r>
  </si>
  <si>
    <t xml:space="preserve"> Satisfação</t>
  </si>
  <si>
    <t>Dados acerca do peso por ordem crescente:</t>
  </si>
  <si>
    <t>Dados acerca do grau de satisfação por ordem crescente:</t>
  </si>
  <si>
    <t>Dados acerca da idade(cm) por ordem crescente:</t>
  </si>
  <si>
    <t>Grau de Satisfazação</t>
  </si>
  <si>
    <t>fi%</t>
  </si>
  <si>
    <t>Fi%</t>
  </si>
  <si>
    <t>Dados relacionados com a altura:</t>
  </si>
  <si>
    <t>Dados relacionados com o peso:</t>
  </si>
  <si>
    <t>Dados relacionados com a idade:</t>
  </si>
  <si>
    <t>[ 48 , 58 [</t>
  </si>
  <si>
    <t>[ 58 , 68 [</t>
  </si>
  <si>
    <t>[ 68 , 78 [</t>
  </si>
  <si>
    <t>[ 78 , 88 [</t>
  </si>
  <si>
    <t>[ 88 , 98 [</t>
  </si>
  <si>
    <t>[ 98 , 108 [</t>
  </si>
  <si>
    <t>Dados relacionados com o Grau de Satisfação:</t>
  </si>
  <si>
    <t>Dados relacionados com o género: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</si>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</sst>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6"/>
      <color theme="1"/>
      <name val="Algerian"/>
      <family val="5"/>
    </font>
    <font>
      <sz val="14"/>
      <color theme="1"/>
      <name val="Algerian"/>
      <family val="5"/>
    </font>
  </fonts>
  <fills count="7">
    <fill>
      <patternFill patternType="none"/>
    </fill>
    <fill>
      <patternFill patternType="gray125"/>
    </fill>
    <fill>
      <patternFill patternType="solid">
        <fgColor theme="7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-0.24994659260841701"/>
        <bgColor indexed="64"/>
      </patternFill>
    </fill>
  </fills>
  <borders count="210">
    <border>
      <left/>
      <right/>
      <top/>
      <bottom/>
      <diagonal/>
    </border>
    <border>
      <left/>
      <right style="thin">
        <color theme="5" tint="-0.24994659260841701"/>
      </right>
      <top style="double">
        <color theme="5" tint="-0.24994659260841701"/>
      </top>
      <bottom style="hair">
        <color theme="5" tint="-0.24994659260841701"/>
      </bottom>
      <diagonal/>
    </border>
    <border>
      <left/>
      <right style="thin">
        <color theme="5" tint="-0.24994659260841701"/>
      </right>
      <top style="hair">
        <color theme="5" tint="-0.24994659260841701"/>
      </top>
      <bottom style="hair">
        <color theme="5" tint="-0.24994659260841701"/>
      </bottom>
      <diagonal/>
    </border>
    <border>
      <left/>
      <right style="thin">
        <color theme="5" tint="-0.24994659260841701"/>
      </right>
      <top style="hair">
        <color theme="5" tint="-0.24994659260841701"/>
      </top>
      <bottom style="thick">
        <color theme="5" tint="-0.24994659260841701"/>
      </bottom>
      <diagonal/>
    </border>
    <border>
      <left style="medium">
        <color theme="5" tint="-0.24994659260841701"/>
      </left>
      <right/>
      <top style="medium">
        <color theme="5" tint="-0.24994659260841701"/>
      </top>
      <bottom/>
      <diagonal/>
    </border>
    <border>
      <left/>
      <right/>
      <top style="medium">
        <color theme="5" tint="-0.24994659260841701"/>
      </top>
      <bottom/>
      <diagonal/>
    </border>
    <border>
      <left/>
      <right style="medium">
        <color theme="5" tint="-0.24994659260841701"/>
      </right>
      <top style="medium">
        <color theme="5" tint="-0.24994659260841701"/>
      </top>
      <bottom/>
      <diagonal/>
    </border>
    <border>
      <left style="medium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medium">
        <color theme="5" tint="-0.24994659260841701"/>
      </bottom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medium">
        <color theme="5" tint="-0.24994659260841701"/>
      </bottom>
      <diagonal/>
    </border>
    <border>
      <left style="thin">
        <color theme="5" tint="-0.24994659260841701"/>
      </left>
      <right style="medium">
        <color theme="5" tint="-0.24994659260841701"/>
      </right>
      <top style="thin">
        <color theme="5" tint="-0.24994659260841701"/>
      </top>
      <bottom style="medium">
        <color theme="5" tint="-0.24994659260841701"/>
      </bottom>
      <diagonal/>
    </border>
    <border>
      <left style="medium">
        <color theme="5" tint="-0.24994659260841701"/>
      </left>
      <right/>
      <top/>
      <bottom style="medium">
        <color theme="5" tint="-0.24994659260841701"/>
      </bottom>
      <diagonal/>
    </border>
    <border>
      <left/>
      <right/>
      <top/>
      <bottom style="medium">
        <color theme="5" tint="-0.24994659260841701"/>
      </bottom>
      <diagonal/>
    </border>
    <border>
      <left/>
      <right style="medium">
        <color theme="5" tint="-0.24994659260841701"/>
      </right>
      <top/>
      <bottom style="medium">
        <color theme="5" tint="-0.24994659260841701"/>
      </bottom>
      <diagonal/>
    </border>
    <border>
      <left style="double">
        <color theme="9" tint="-0.24994659260841701"/>
      </left>
      <right style="thin">
        <color theme="9" tint="-0.24994659260841701"/>
      </right>
      <top style="double">
        <color theme="9" tint="-0.24994659260841701"/>
      </top>
      <bottom style="hair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double">
        <color theme="9" tint="-0.24994659260841701"/>
      </top>
      <bottom style="hair">
        <color theme="9" tint="-0.24994659260841701"/>
      </bottom>
      <diagonal/>
    </border>
    <border>
      <left style="thin">
        <color theme="9" tint="-0.24994659260841701"/>
      </left>
      <right style="medium">
        <color theme="9" tint="-0.24994659260841701"/>
      </right>
      <top style="double">
        <color theme="9" tint="-0.24994659260841701"/>
      </top>
      <bottom style="hair">
        <color theme="9" tint="-0.24994659260841701"/>
      </bottom>
      <diagonal/>
    </border>
    <border>
      <left style="double">
        <color theme="9" tint="-0.24994659260841701"/>
      </left>
      <right style="thin">
        <color theme="9" tint="-0.24994659260841701"/>
      </right>
      <top style="hair">
        <color theme="9" tint="-0.24994659260841701"/>
      </top>
      <bottom style="hair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hair">
        <color theme="9" tint="-0.24994659260841701"/>
      </top>
      <bottom style="hair">
        <color theme="9" tint="-0.24994659260841701"/>
      </bottom>
      <diagonal/>
    </border>
    <border>
      <left style="double">
        <color theme="9" tint="-0.24994659260841701"/>
      </left>
      <right style="thin">
        <color theme="9" tint="-0.24994659260841701"/>
      </right>
      <top style="hair">
        <color theme="9" tint="-0.24994659260841701"/>
      </top>
      <bottom style="medium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hair">
        <color theme="9" tint="-0.24994659260841701"/>
      </top>
      <bottom style="medium">
        <color theme="9" tint="-0.24994659260841701"/>
      </bottom>
      <diagonal/>
    </border>
    <border>
      <left style="thin">
        <color theme="9" tint="-0.24994659260841701"/>
      </left>
      <right style="medium">
        <color theme="9" tint="-0.24994659260841701"/>
      </right>
      <top style="hair">
        <color theme="9" tint="-0.24994659260841701"/>
      </top>
      <bottom style="medium">
        <color theme="9" tint="-0.24994659260841701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/>
      <diagonal/>
    </border>
    <border>
      <left/>
      <right/>
      <top style="medium">
        <color theme="9" tint="-0.24994659260841701"/>
      </top>
      <bottom/>
      <diagonal/>
    </border>
    <border>
      <left/>
      <right style="medium">
        <color theme="9" tint="-0.24994659260841701"/>
      </right>
      <top style="medium">
        <color theme="9" tint="-0.24994659260841701"/>
      </top>
      <bottom/>
      <diagonal/>
    </border>
    <border>
      <left style="medium">
        <color theme="9" tint="-0.24994659260841701"/>
      </left>
      <right/>
      <top/>
      <bottom style="medium">
        <color theme="9" tint="-0.24994659260841701"/>
      </bottom>
      <diagonal/>
    </border>
    <border>
      <left/>
      <right/>
      <top/>
      <bottom style="medium">
        <color theme="9" tint="-0.24994659260841701"/>
      </bottom>
      <diagonal/>
    </border>
    <border>
      <left/>
      <right style="medium">
        <color theme="9" tint="-0.24994659260841701"/>
      </right>
      <top/>
      <bottom style="medium">
        <color theme="9" tint="-0.24994659260841701"/>
      </bottom>
      <diagonal/>
    </border>
    <border>
      <left style="thick">
        <color theme="5" tint="-0.24994659260841701"/>
      </left>
      <right style="double">
        <color theme="5" tint="-0.24994659260841701"/>
      </right>
      <top style="double">
        <color theme="5" tint="-0.24994659260841701"/>
      </top>
      <bottom style="hair">
        <color theme="5" tint="-0.24994659260841701"/>
      </bottom>
      <diagonal/>
    </border>
    <border>
      <left style="thick">
        <color theme="5" tint="-0.24994659260841701"/>
      </left>
      <right style="double">
        <color theme="5" tint="-0.24994659260841701"/>
      </right>
      <top style="hair">
        <color theme="5" tint="-0.24994659260841701"/>
      </top>
      <bottom style="hair">
        <color theme="5" tint="-0.24994659260841701"/>
      </bottom>
      <diagonal/>
    </border>
    <border>
      <left style="thick">
        <color theme="5" tint="-0.24994659260841701"/>
      </left>
      <right style="double">
        <color theme="5" tint="-0.24994659260841701"/>
      </right>
      <top style="hair">
        <color theme="5" tint="-0.24994659260841701"/>
      </top>
      <bottom style="thick">
        <color theme="5" tint="-0.24994659260841701"/>
      </bottom>
      <diagonal/>
    </border>
    <border>
      <left style="double">
        <color theme="9" tint="-0.24994659260841701"/>
      </left>
      <right style="double">
        <color theme="9" tint="-0.24994659260841701"/>
      </right>
      <top style="medium">
        <color theme="9" tint="-0.24994659260841701"/>
      </top>
      <bottom style="double">
        <color theme="9" tint="-0.24994659260841701"/>
      </bottom>
      <diagonal/>
    </border>
    <border>
      <left style="double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double">
        <color theme="9" tint="-0.24994659260841701"/>
      </bottom>
      <diagonal/>
    </border>
    <border>
      <left style="medium">
        <color theme="5" tint="-0.24994659260841701"/>
      </left>
      <right style="thin">
        <color theme="5" tint="-0.24994659260841701"/>
      </right>
      <top/>
      <bottom style="medium">
        <color theme="5" tint="-0.24994659260841701"/>
      </bottom>
      <diagonal/>
    </border>
    <border>
      <left style="thin">
        <color theme="5" tint="-0.24994659260841701"/>
      </left>
      <right style="thin">
        <color theme="5" tint="-0.24994659260841701"/>
      </right>
      <top/>
      <bottom style="medium">
        <color theme="5" tint="-0.24994659260841701"/>
      </bottom>
      <diagonal/>
    </border>
    <border>
      <left style="thin">
        <color theme="5" tint="-0.24994659260841701"/>
      </left>
      <right style="medium">
        <color theme="5" tint="-0.24994659260841701"/>
      </right>
      <top/>
      <bottom style="medium">
        <color theme="5" tint="-0.24994659260841701"/>
      </bottom>
      <diagonal/>
    </border>
    <border>
      <left style="medium">
        <color theme="5" tint="-0.24994659260841701"/>
      </left>
      <right/>
      <top/>
      <bottom style="double">
        <color theme="5" tint="-0.24994659260841701"/>
      </bottom>
      <diagonal/>
    </border>
    <border>
      <left/>
      <right/>
      <top/>
      <bottom style="double">
        <color theme="5" tint="-0.24994659260841701"/>
      </bottom>
      <diagonal/>
    </border>
    <border>
      <left/>
      <right style="medium">
        <color theme="5" tint="-0.24994659260841701"/>
      </right>
      <top/>
      <bottom style="double">
        <color theme="5" tint="-0.24994659260841701"/>
      </bottom>
      <diagonal/>
    </border>
    <border>
      <left style="double">
        <color theme="5" tint="-0.24994659260841701"/>
      </left>
      <right/>
      <top style="double">
        <color theme="5" tint="-0.24994659260841701"/>
      </top>
      <bottom style="hair">
        <color theme="5" tint="-0.24994659260841701"/>
      </bottom>
      <diagonal/>
    </border>
    <border>
      <left/>
      <right/>
      <top style="double">
        <color theme="5" tint="-0.24994659260841701"/>
      </top>
      <bottom style="hair">
        <color theme="5" tint="-0.24994659260841701"/>
      </bottom>
      <diagonal/>
    </border>
    <border>
      <left style="double">
        <color theme="5" tint="-0.24994659260841701"/>
      </left>
      <right/>
      <top style="hair">
        <color theme="5" tint="-0.24994659260841701"/>
      </top>
      <bottom style="hair">
        <color theme="5" tint="-0.24994659260841701"/>
      </bottom>
      <diagonal/>
    </border>
    <border>
      <left/>
      <right/>
      <top style="hair">
        <color theme="5" tint="-0.24994659260841701"/>
      </top>
      <bottom style="hair">
        <color theme="5" tint="-0.24994659260841701"/>
      </bottom>
      <diagonal/>
    </border>
    <border>
      <left style="double">
        <color theme="5" tint="-0.24994659260841701"/>
      </left>
      <right/>
      <top style="thick">
        <color theme="5" tint="-0.24994659260841701"/>
      </top>
      <bottom/>
      <diagonal/>
    </border>
    <border>
      <left/>
      <right/>
      <top style="thick">
        <color theme="5" tint="-0.24994659260841701"/>
      </top>
      <bottom/>
      <diagonal/>
    </border>
    <border>
      <left/>
      <right style="double">
        <color theme="5" tint="-0.24994659260841701"/>
      </right>
      <top style="thick">
        <color theme="5" tint="-0.24994659260841701"/>
      </top>
      <bottom/>
      <diagonal/>
    </border>
    <border>
      <left style="double">
        <color theme="5" tint="-0.24994659260841701"/>
      </left>
      <right/>
      <top/>
      <bottom style="double">
        <color theme="5" tint="-0.24994659260841701"/>
      </bottom>
      <diagonal/>
    </border>
    <border>
      <left/>
      <right style="double">
        <color theme="5" tint="-0.24994659260841701"/>
      </right>
      <top/>
      <bottom style="double">
        <color theme="5" tint="-0.24994659260841701"/>
      </bottom>
      <diagonal/>
    </border>
    <border>
      <left style="thin">
        <color theme="5" tint="-0.24994659260841701"/>
      </left>
      <right/>
      <top style="double">
        <color theme="5" tint="-0.24994659260841701"/>
      </top>
      <bottom style="hair">
        <color theme="5" tint="-0.24994659260841701"/>
      </bottom>
      <diagonal/>
    </border>
    <border>
      <left style="thin">
        <color theme="5" tint="-0.24994659260841701"/>
      </left>
      <right/>
      <top style="hair">
        <color theme="5" tint="-0.24994659260841701"/>
      </top>
      <bottom style="hair">
        <color theme="5" tint="-0.24994659260841701"/>
      </bottom>
      <diagonal/>
    </border>
    <border>
      <left style="thin">
        <color theme="5" tint="-0.24994659260841701"/>
      </left>
      <right/>
      <top style="hair">
        <color theme="5" tint="-0.24994659260841701"/>
      </top>
      <bottom style="thick">
        <color theme="5" tint="-0.24994659260841701"/>
      </bottom>
      <diagonal/>
    </border>
    <border>
      <left/>
      <right style="thick">
        <color theme="5" tint="-0.24994659260841701"/>
      </right>
      <top style="double">
        <color theme="5" tint="-0.24994659260841701"/>
      </top>
      <bottom style="hair">
        <color theme="5" tint="-0.24994659260841701"/>
      </bottom>
      <diagonal/>
    </border>
    <border>
      <left/>
      <right style="thick">
        <color theme="5" tint="-0.24994659260841701"/>
      </right>
      <top style="hair">
        <color theme="5" tint="-0.24994659260841701"/>
      </top>
      <bottom style="hair">
        <color theme="5" tint="-0.24994659260841701"/>
      </bottom>
      <diagonal/>
    </border>
    <border>
      <left style="thick">
        <color theme="5" tint="-0.24994659260841701"/>
      </left>
      <right/>
      <top style="thick">
        <color theme="5" tint="-0.24994659260841701"/>
      </top>
      <bottom/>
      <diagonal/>
    </border>
    <border>
      <left style="thick">
        <color theme="5" tint="-0.24994659260841701"/>
      </left>
      <right/>
      <top/>
      <bottom style="double">
        <color theme="5" tint="-0.24994659260841701"/>
      </bottom>
      <diagonal/>
    </border>
    <border>
      <left style="double">
        <color theme="5" tint="-0.24994659260841701"/>
      </left>
      <right/>
      <top style="hair">
        <color theme="5" tint="-0.24994659260841701"/>
      </top>
      <bottom style="thick">
        <color theme="5" tint="-0.24994659260841701"/>
      </bottom>
      <diagonal/>
    </border>
    <border>
      <left/>
      <right/>
      <top style="hair">
        <color theme="5" tint="-0.24994659260841701"/>
      </top>
      <bottom style="thick">
        <color theme="5" tint="-0.24994659260841701"/>
      </bottom>
      <diagonal/>
    </border>
    <border>
      <left/>
      <right style="thick">
        <color theme="5" tint="-0.24994659260841701"/>
      </right>
      <top style="hair">
        <color theme="5" tint="-0.24994659260841701"/>
      </top>
      <bottom style="thick">
        <color theme="5" tint="-0.24994659260841701"/>
      </bottom>
      <diagonal/>
    </border>
    <border>
      <left/>
      <right style="thin">
        <color theme="5" tint="-0.24994659260841701"/>
      </right>
      <top/>
      <bottom/>
      <diagonal/>
    </border>
    <border>
      <left style="thick">
        <color theme="5" tint="-0.24994659260841701"/>
      </left>
      <right style="thin">
        <color theme="5" tint="-0.24994659260841701"/>
      </right>
      <top style="thick">
        <color theme="5" tint="-0.24994659260841701"/>
      </top>
      <bottom/>
      <diagonal/>
    </border>
    <border>
      <left style="thin">
        <color theme="5" tint="-0.24994659260841701"/>
      </left>
      <right style="thin">
        <color theme="5" tint="-0.24994659260841701"/>
      </right>
      <top style="thick">
        <color theme="5" tint="-0.24994659260841701"/>
      </top>
      <bottom/>
      <diagonal/>
    </border>
    <border>
      <left style="thin">
        <color theme="5" tint="-0.24994659260841701"/>
      </left>
      <right style="thick">
        <color theme="5" tint="-0.24994659260841701"/>
      </right>
      <top style="thick">
        <color theme="5" tint="-0.24994659260841701"/>
      </top>
      <bottom/>
      <diagonal/>
    </border>
    <border>
      <left style="thick">
        <color theme="5" tint="-0.24994659260841701"/>
      </left>
      <right style="thin">
        <color theme="5" tint="-0.24994659260841701"/>
      </right>
      <top/>
      <bottom style="double">
        <color theme="5" tint="-0.24994659260841701"/>
      </bottom>
      <diagonal/>
    </border>
    <border>
      <left style="thin">
        <color theme="5" tint="-0.24994659260841701"/>
      </left>
      <right style="thin">
        <color theme="5" tint="-0.24994659260841701"/>
      </right>
      <top/>
      <bottom style="double">
        <color theme="5" tint="-0.24994659260841701"/>
      </bottom>
      <diagonal/>
    </border>
    <border>
      <left style="thin">
        <color theme="5" tint="-0.24994659260841701"/>
      </left>
      <right style="thick">
        <color theme="5" tint="-0.24994659260841701"/>
      </right>
      <top/>
      <bottom style="double">
        <color theme="5" tint="-0.24994659260841701"/>
      </bottom>
      <diagonal/>
    </border>
    <border>
      <left style="thick">
        <color theme="5" tint="-0.24994659260841701"/>
      </left>
      <right style="thin">
        <color theme="5" tint="-0.24994659260841701"/>
      </right>
      <top style="double">
        <color theme="5" tint="-0.24994659260841701"/>
      </top>
      <bottom style="hair">
        <color theme="5" tint="-0.24994659260841701"/>
      </bottom>
      <diagonal/>
    </border>
    <border>
      <left style="thin">
        <color theme="5" tint="-0.24994659260841701"/>
      </left>
      <right style="thin">
        <color theme="5" tint="-0.24994659260841701"/>
      </right>
      <top style="double">
        <color theme="5" tint="-0.24994659260841701"/>
      </top>
      <bottom style="hair">
        <color theme="5" tint="-0.24994659260841701"/>
      </bottom>
      <diagonal/>
    </border>
    <border>
      <left style="thin">
        <color theme="5" tint="-0.24994659260841701"/>
      </left>
      <right style="thick">
        <color theme="5" tint="-0.24994659260841701"/>
      </right>
      <top style="double">
        <color theme="5" tint="-0.24994659260841701"/>
      </top>
      <bottom style="hair">
        <color theme="5" tint="-0.24994659260841701"/>
      </bottom>
      <diagonal/>
    </border>
    <border>
      <left style="thick">
        <color theme="5" tint="-0.24994659260841701"/>
      </left>
      <right style="thin">
        <color theme="5" tint="-0.24994659260841701"/>
      </right>
      <top style="hair">
        <color theme="5" tint="-0.24994659260841701"/>
      </top>
      <bottom style="hair">
        <color theme="5" tint="-0.24994659260841701"/>
      </bottom>
      <diagonal/>
    </border>
    <border>
      <left style="thin">
        <color theme="5" tint="-0.24994659260841701"/>
      </left>
      <right style="thin">
        <color theme="5" tint="-0.24994659260841701"/>
      </right>
      <top style="hair">
        <color theme="5" tint="-0.24994659260841701"/>
      </top>
      <bottom style="hair">
        <color theme="5" tint="-0.24994659260841701"/>
      </bottom>
      <diagonal/>
    </border>
    <border>
      <left style="thin">
        <color theme="5" tint="-0.24994659260841701"/>
      </left>
      <right style="thick">
        <color theme="5" tint="-0.24994659260841701"/>
      </right>
      <top style="hair">
        <color theme="5" tint="-0.24994659260841701"/>
      </top>
      <bottom style="hair">
        <color theme="5" tint="-0.24994659260841701"/>
      </bottom>
      <diagonal/>
    </border>
    <border>
      <left style="thick">
        <color theme="5" tint="-0.24994659260841701"/>
      </left>
      <right style="thin">
        <color theme="5" tint="-0.24994659260841701"/>
      </right>
      <top style="hair">
        <color theme="5" tint="-0.24994659260841701"/>
      </top>
      <bottom style="thick">
        <color theme="5" tint="-0.24994659260841701"/>
      </bottom>
      <diagonal/>
    </border>
    <border>
      <left style="thin">
        <color theme="5" tint="-0.24994659260841701"/>
      </left>
      <right style="thin">
        <color theme="5" tint="-0.24994659260841701"/>
      </right>
      <top style="hair">
        <color theme="5" tint="-0.24994659260841701"/>
      </top>
      <bottom style="thick">
        <color theme="5" tint="-0.24994659260841701"/>
      </bottom>
      <diagonal/>
    </border>
    <border>
      <left style="thin">
        <color theme="5" tint="-0.24994659260841701"/>
      </left>
      <right style="thick">
        <color theme="5" tint="-0.24994659260841701"/>
      </right>
      <top style="hair">
        <color theme="5" tint="-0.24994659260841701"/>
      </top>
      <bottom style="thick">
        <color theme="5" tint="-0.24994659260841701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double">
        <color theme="9" tint="-0.24994659260841701"/>
      </bottom>
      <diagonal/>
    </border>
    <border>
      <left/>
      <right style="double">
        <color theme="9" tint="-0.24994659260841701"/>
      </right>
      <top style="medium">
        <color theme="9" tint="-0.24994659260841701"/>
      </top>
      <bottom style="double">
        <color theme="9" tint="-0.24994659260841701"/>
      </bottom>
      <diagonal/>
    </border>
    <border>
      <left/>
      <right style="double">
        <color theme="9" tint="-0.24994659260841701"/>
      </right>
      <top style="medium">
        <color theme="9" tint="-0.24994659260841701"/>
      </top>
      <bottom/>
      <diagonal/>
    </border>
    <border>
      <left style="medium">
        <color theme="9" tint="-0.24994659260841701"/>
      </left>
      <right/>
      <top/>
      <bottom style="double">
        <color theme="9" tint="-0.24994659260841701"/>
      </bottom>
      <diagonal/>
    </border>
    <border>
      <left/>
      <right style="double">
        <color theme="9" tint="-0.24994659260841701"/>
      </right>
      <top/>
      <bottom style="double">
        <color theme="9" tint="-0.24994659260841701"/>
      </bottom>
      <diagonal/>
    </border>
    <border>
      <left style="thick">
        <color theme="5" tint="-0.24994659260841701"/>
      </left>
      <right style="thin">
        <color theme="5" tint="-0.24994659260841701"/>
      </right>
      <top style="hair">
        <color theme="5" tint="-0.24994659260841701"/>
      </top>
      <bottom style="double">
        <color theme="5" tint="-0.24994659260841701"/>
      </bottom>
      <diagonal/>
    </border>
    <border>
      <left style="thin">
        <color theme="5" tint="-0.24994659260841701"/>
      </left>
      <right style="thin">
        <color theme="5" tint="-0.24994659260841701"/>
      </right>
      <top style="hair">
        <color theme="5" tint="-0.24994659260841701"/>
      </top>
      <bottom style="double">
        <color theme="5" tint="-0.24994659260841701"/>
      </bottom>
      <diagonal/>
    </border>
    <border>
      <left style="thick">
        <color theme="5" tint="-0.24994659260841701"/>
      </left>
      <right/>
      <top style="hair">
        <color theme="5" tint="-0.24994659260841701"/>
      </top>
      <bottom style="double">
        <color theme="5" tint="-0.24994659260841701"/>
      </bottom>
      <diagonal/>
    </border>
    <border>
      <left/>
      <right/>
      <top style="hair">
        <color theme="5" tint="-0.24994659260841701"/>
      </top>
      <bottom style="double">
        <color theme="5" tint="-0.24994659260841701"/>
      </bottom>
      <diagonal/>
    </border>
    <border>
      <left/>
      <right style="thin">
        <color theme="5" tint="-0.24994659260841701"/>
      </right>
      <top style="hair">
        <color theme="5" tint="-0.24994659260841701"/>
      </top>
      <bottom style="double">
        <color theme="5" tint="-0.24994659260841701"/>
      </bottom>
      <diagonal/>
    </border>
    <border>
      <left style="thin">
        <color theme="5" tint="-0.24994659260841701"/>
      </left>
      <right/>
      <top style="hair">
        <color theme="5" tint="-0.24994659260841701"/>
      </top>
      <bottom style="double">
        <color theme="5" tint="-0.24994659260841701"/>
      </bottom>
      <diagonal/>
    </border>
    <border>
      <left style="thin">
        <color theme="5" tint="-0.24994659260841701"/>
      </left>
      <right style="thick">
        <color theme="5" tint="-0.24994659260841701"/>
      </right>
      <top style="hair">
        <color theme="5" tint="-0.24994659260841701"/>
      </top>
      <bottom style="double">
        <color theme="5" tint="-0.24994659260841701"/>
      </bottom>
      <diagonal/>
    </border>
    <border>
      <left/>
      <right style="thick">
        <color theme="5" tint="-0.24994659260841701"/>
      </right>
      <top style="hair">
        <color theme="5" tint="-0.24994659260841701"/>
      </top>
      <bottom style="double">
        <color theme="5" tint="-0.24994659260841701"/>
      </bottom>
      <diagonal/>
    </border>
    <border>
      <left style="thin">
        <color theme="9" tint="-0.24994659260841701"/>
      </left>
      <right/>
      <top/>
      <bottom/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double">
        <color theme="9" tint="-0.24994659260841701"/>
      </left>
      <right/>
      <top style="medium">
        <color theme="9" tint="-0.24994659260841701"/>
      </top>
      <bottom/>
      <diagonal/>
    </border>
    <border>
      <left/>
      <right/>
      <top style="medium">
        <color theme="9" tint="-0.24994659260841701"/>
      </top>
      <bottom style="double">
        <color theme="9" tint="-0.24994659260841701"/>
      </bottom>
      <diagonal/>
    </border>
    <border>
      <left style="thin">
        <color theme="9" tint="-0.24994659260841701"/>
      </left>
      <right/>
      <top style="double">
        <color theme="9" tint="-0.24994659260841701"/>
      </top>
      <bottom style="hair">
        <color theme="9" tint="-0.24994659260841701"/>
      </bottom>
      <diagonal/>
    </border>
    <border>
      <left/>
      <right/>
      <top style="double">
        <color theme="9" tint="-0.24994659260841701"/>
      </top>
      <bottom style="hair">
        <color theme="9" tint="-0.24994659260841701"/>
      </bottom>
      <diagonal/>
    </border>
    <border>
      <left/>
      <right style="medium">
        <color theme="9" tint="-0.24994659260841701"/>
      </right>
      <top style="double">
        <color theme="9" tint="-0.24994659260841701"/>
      </top>
      <bottom style="hair">
        <color theme="9" tint="-0.24994659260841701"/>
      </bottom>
      <diagonal/>
    </border>
    <border>
      <left style="thin">
        <color theme="9" tint="-0.24994659260841701"/>
      </left>
      <right/>
      <top style="hair">
        <color theme="9" tint="-0.24994659260841701"/>
      </top>
      <bottom style="hair">
        <color theme="9" tint="-0.24994659260841701"/>
      </bottom>
      <diagonal/>
    </border>
    <border>
      <left/>
      <right/>
      <top style="hair">
        <color theme="9" tint="-0.24994659260841701"/>
      </top>
      <bottom style="hair">
        <color theme="9" tint="-0.24994659260841701"/>
      </bottom>
      <diagonal/>
    </border>
    <border>
      <left/>
      <right style="medium">
        <color theme="9" tint="-0.24994659260841701"/>
      </right>
      <top style="hair">
        <color theme="9" tint="-0.24994659260841701"/>
      </top>
      <bottom style="hair">
        <color theme="9" tint="-0.24994659260841701"/>
      </bottom>
      <diagonal/>
    </border>
    <border>
      <left style="thin">
        <color theme="9" tint="-0.24994659260841701"/>
      </left>
      <right/>
      <top style="hair">
        <color theme="9" tint="-0.24994659260841701"/>
      </top>
      <bottom style="medium">
        <color theme="9" tint="-0.24994659260841701"/>
      </bottom>
      <diagonal/>
    </border>
    <border>
      <left/>
      <right/>
      <top style="hair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hair">
        <color theme="9" tint="-0.24994659260841701"/>
      </top>
      <bottom style="medium">
        <color theme="9" tint="-0.24994659260841701"/>
      </bottom>
      <diagonal/>
    </border>
    <border>
      <left/>
      <right style="double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9" tint="-0.24994659260841701"/>
      </left>
      <right/>
      <top style="double">
        <color theme="9" tint="-0.24994659260841701"/>
      </top>
      <bottom style="double">
        <color theme="9" tint="-0.24994659260841701"/>
      </bottom>
      <diagonal/>
    </border>
    <border>
      <left/>
      <right/>
      <top style="double">
        <color theme="9" tint="-0.24994659260841701"/>
      </top>
      <bottom style="double">
        <color theme="9" tint="-0.24994659260841701"/>
      </bottom>
      <diagonal/>
    </border>
    <border>
      <left/>
      <right style="double">
        <color theme="9" tint="-0.24994659260841701"/>
      </right>
      <top style="double">
        <color theme="9" tint="-0.24994659260841701"/>
      </top>
      <bottom style="double">
        <color theme="9" tint="-0.24994659260841701"/>
      </bottom>
      <diagonal/>
    </border>
    <border>
      <left style="medium">
        <color theme="9" tint="-0.24994659260841701"/>
      </left>
      <right/>
      <top style="double">
        <color theme="9" tint="-0.24994659260841701"/>
      </top>
      <bottom style="medium">
        <color theme="9" tint="-0.24994659260841701"/>
      </bottom>
      <diagonal/>
    </border>
    <border>
      <left/>
      <right/>
      <top style="double">
        <color theme="9" tint="-0.24994659260841701"/>
      </top>
      <bottom style="medium">
        <color theme="9" tint="-0.24994659260841701"/>
      </bottom>
      <diagonal/>
    </border>
    <border>
      <left/>
      <right style="double">
        <color theme="9" tint="-0.24994659260841701"/>
      </right>
      <top style="double">
        <color theme="9" tint="-0.24994659260841701"/>
      </top>
      <bottom style="medium">
        <color theme="9" tint="-0.24994659260841701"/>
      </bottom>
      <diagonal/>
    </border>
    <border>
      <left/>
      <right/>
      <top/>
      <bottom style="hair">
        <color theme="9" tint="-0.24994659260841701"/>
      </bottom>
      <diagonal/>
    </border>
    <border>
      <left/>
      <right style="thin">
        <color theme="9" tint="-0.24994659260841701"/>
      </right>
      <top style="hair">
        <color theme="9" tint="-0.24994659260841701"/>
      </top>
      <bottom style="hair">
        <color theme="9" tint="-0.24994659260841701"/>
      </bottom>
      <diagonal/>
    </border>
    <border>
      <left style="medium">
        <color theme="9" tint="-0.24994659260841701"/>
      </left>
      <right style="double">
        <color theme="9" tint="-0.24994659260841701"/>
      </right>
      <top style="medium">
        <color theme="9" tint="-0.24994659260841701"/>
      </top>
      <bottom/>
      <diagonal/>
    </border>
    <border>
      <left/>
      <right/>
      <top/>
      <bottom style="double">
        <color theme="9" tint="-0.24994659260841701"/>
      </bottom>
      <diagonal/>
    </border>
    <border>
      <left style="double">
        <color theme="9" tint="-0.24994659260841701"/>
      </left>
      <right/>
      <top/>
      <bottom style="double">
        <color theme="9" tint="-0.24994659260841701"/>
      </bottom>
      <diagonal/>
    </border>
    <border>
      <left style="thin">
        <color theme="9" tint="-0.24994659260841701"/>
      </left>
      <right/>
      <top/>
      <bottom style="hair">
        <color theme="9" tint="-0.24994659260841701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 style="thin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/>
      <bottom style="hair">
        <color theme="9" tint="-0.24994659260841701"/>
      </bottom>
      <diagonal/>
    </border>
    <border>
      <left style="double">
        <color theme="9" tint="-0.24994659260841701"/>
      </left>
      <right style="double">
        <color theme="9" tint="-0.24994659260841701"/>
      </right>
      <top style="medium">
        <color theme="9" tint="-0.24994659260841701"/>
      </top>
      <bottom/>
      <diagonal/>
    </border>
    <border>
      <left style="double">
        <color theme="9" tint="-0.24994659260841701"/>
      </left>
      <right style="medium">
        <color theme="9" tint="-0.24994659260841701"/>
      </right>
      <top style="medium">
        <color theme="9" tint="-0.24994659260841701"/>
      </top>
      <bottom/>
      <diagonal/>
    </border>
    <border>
      <left style="medium">
        <color theme="9" tint="-0.24994659260841701"/>
      </left>
      <right style="double">
        <color theme="9" tint="-0.24994659260841701"/>
      </right>
      <top/>
      <bottom style="double">
        <color theme="9" tint="-0.24994659260841701"/>
      </bottom>
      <diagonal/>
    </border>
    <border>
      <left style="double">
        <color theme="9" tint="-0.24994659260841701"/>
      </left>
      <right style="double">
        <color theme="9" tint="-0.24994659260841701"/>
      </right>
      <top/>
      <bottom style="double">
        <color theme="9" tint="-0.24994659260841701"/>
      </bottom>
      <diagonal/>
    </border>
    <border>
      <left style="double">
        <color theme="9" tint="-0.24994659260841701"/>
      </left>
      <right style="medium">
        <color theme="9" tint="-0.24994659260841701"/>
      </right>
      <top/>
      <bottom style="double">
        <color theme="9" tint="-0.24994659260841701"/>
      </bottom>
      <diagonal/>
    </border>
    <border>
      <left style="double">
        <color theme="9" tint="-0.24994659260841701"/>
      </left>
      <right style="thin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thin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/>
      <diagonal/>
    </border>
    <border>
      <left style="medium">
        <color theme="9" tint="-0.499984740745262"/>
      </left>
      <right/>
      <top style="double">
        <color theme="9" tint="-0.499984740745262"/>
      </top>
      <bottom style="double">
        <color theme="9" tint="-0.499984740745262"/>
      </bottom>
      <diagonal/>
    </border>
    <border>
      <left/>
      <right/>
      <top style="double">
        <color theme="9" tint="-0.499984740745262"/>
      </top>
      <bottom style="double">
        <color theme="9" tint="-0.499984740745262"/>
      </bottom>
      <diagonal/>
    </border>
    <border>
      <left/>
      <right style="double">
        <color theme="9" tint="-0.499984740745262"/>
      </right>
      <top style="double">
        <color theme="9" tint="-0.499984740745262"/>
      </top>
      <bottom style="double">
        <color theme="9" tint="-0.499984740745262"/>
      </bottom>
      <diagonal/>
    </border>
    <border>
      <left/>
      <right style="thin">
        <color theme="9" tint="-0.24994659260841701"/>
      </right>
      <top/>
      <bottom style="hair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/>
      <bottom style="hair">
        <color theme="9" tint="-0.24994659260841701"/>
      </bottom>
      <diagonal/>
    </border>
    <border>
      <left style="double">
        <color theme="9" tint="-0.24994659260841701"/>
      </left>
      <right style="thin">
        <color theme="9" tint="-0.24994659260841701"/>
      </right>
      <top/>
      <bottom style="hair">
        <color theme="9" tint="-0.24994659260841701"/>
      </bottom>
      <diagonal/>
    </border>
    <border>
      <left/>
      <right/>
      <top style="medium">
        <color theme="9" tint="-0.499984740745262"/>
      </top>
      <bottom/>
      <diagonal/>
    </border>
    <border>
      <left style="double">
        <color theme="9" tint="-0.499984740745262"/>
      </left>
      <right style="double">
        <color theme="9" tint="-0.499984740745262"/>
      </right>
      <top style="double">
        <color theme="9" tint="-0.499984740745262"/>
      </top>
      <bottom style="double">
        <color theme="9" tint="-0.499984740745262"/>
      </bottom>
      <diagonal/>
    </border>
    <border>
      <left style="double">
        <color theme="9" tint="-0.499984740745262"/>
      </left>
      <right/>
      <top style="medium">
        <color theme="9" tint="-0.499984740745262"/>
      </top>
      <bottom/>
      <diagonal/>
    </border>
    <border>
      <left style="double">
        <color theme="9" tint="-0.499984740745262"/>
      </left>
      <right style="double">
        <color theme="9" tint="-0.499984740745262"/>
      </right>
      <top style="medium">
        <color theme="9" tint="-0.499984740745262"/>
      </top>
      <bottom/>
      <diagonal/>
    </border>
    <border>
      <left style="double">
        <color theme="9" tint="-0.499984740745262"/>
      </left>
      <right style="double">
        <color theme="9" tint="-0.499984740745262"/>
      </right>
      <top/>
      <bottom style="double">
        <color theme="9" tint="-0.499984740745262"/>
      </bottom>
      <diagonal/>
    </border>
    <border>
      <left style="medium">
        <color theme="9" tint="-0.499984740745262"/>
      </left>
      <right/>
      <top style="double">
        <color theme="9" tint="-0.499984740745262"/>
      </top>
      <bottom style="medium">
        <color theme="9" tint="-0.499984740745262"/>
      </bottom>
      <diagonal/>
    </border>
    <border>
      <left/>
      <right/>
      <top style="double">
        <color theme="9" tint="-0.499984740745262"/>
      </top>
      <bottom style="medium">
        <color theme="9" tint="-0.499984740745262"/>
      </bottom>
      <diagonal/>
    </border>
    <border>
      <left/>
      <right style="double">
        <color theme="9" tint="-0.499984740745262"/>
      </right>
      <top style="double">
        <color theme="9" tint="-0.499984740745262"/>
      </top>
      <bottom style="medium">
        <color theme="9" tint="-0.499984740745262"/>
      </bottom>
      <diagonal/>
    </border>
    <border>
      <left style="thin">
        <color theme="9" tint="-0.24994659260841701"/>
      </left>
      <right style="thin">
        <color theme="9" tint="-0.24994659260841701"/>
      </right>
      <top style="double">
        <color theme="9" tint="-0.499984740745262"/>
      </top>
      <bottom style="hair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hair">
        <color theme="9" tint="-0.24994659260841701"/>
      </top>
      <bottom style="medium">
        <color theme="9" tint="-0.499984740745262"/>
      </bottom>
      <diagonal/>
    </border>
    <border>
      <left style="double">
        <color theme="9" tint="-0.499984740745262"/>
      </left>
      <right style="thin">
        <color theme="9" tint="-0.24994659260841701"/>
      </right>
      <top style="hair">
        <color theme="9" tint="-0.24994659260841701"/>
      </top>
      <bottom style="medium">
        <color theme="9" tint="-0.499984740745262"/>
      </bottom>
      <diagonal/>
    </border>
    <border>
      <left style="double">
        <color theme="9" tint="-0.499984740745262"/>
      </left>
      <right style="thin">
        <color theme="9" tint="-0.24994659260841701"/>
      </right>
      <top style="hair">
        <color theme="9" tint="-0.24994659260841701"/>
      </top>
      <bottom style="hair">
        <color theme="9" tint="-0.24994659260841701"/>
      </bottom>
      <diagonal/>
    </border>
    <border>
      <left/>
      <right style="thin">
        <color theme="9" tint="-0.24994659260841701"/>
      </right>
      <top style="hair">
        <color theme="9" tint="-0.24994659260841701"/>
      </top>
      <bottom style="medium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 style="double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/>
      <top/>
      <bottom style="double">
        <color theme="9" tint="-0.499984740745262"/>
      </bottom>
      <diagonal/>
    </border>
    <border>
      <left/>
      <right/>
      <top/>
      <bottom style="double">
        <color theme="9" tint="-0.499984740745262"/>
      </bottom>
      <diagonal/>
    </border>
    <border>
      <left/>
      <right style="double">
        <color theme="9" tint="-0.499984740745262"/>
      </right>
      <top/>
      <bottom style="double">
        <color theme="9" tint="-0.499984740745262"/>
      </bottom>
      <diagonal/>
    </border>
    <border>
      <left style="thin">
        <color theme="9" tint="-0.24994659260841701"/>
      </left>
      <right style="double">
        <color theme="9" tint="-0.499984740745262"/>
      </right>
      <top style="double">
        <color theme="9" tint="-0.499984740745262"/>
      </top>
      <bottom style="hair">
        <color theme="9" tint="-0.24994659260841701"/>
      </bottom>
      <diagonal/>
    </border>
    <border>
      <left style="thin">
        <color theme="9" tint="-0.24994659260841701"/>
      </left>
      <right style="double">
        <color theme="9" tint="-0.499984740745262"/>
      </right>
      <top style="hair">
        <color theme="9" tint="-0.24994659260841701"/>
      </top>
      <bottom style="hair">
        <color theme="9" tint="-0.24994659260841701"/>
      </bottom>
      <diagonal/>
    </border>
    <border>
      <left style="thin">
        <color theme="9" tint="-0.24994659260841701"/>
      </left>
      <right style="double">
        <color theme="9" tint="-0.499984740745262"/>
      </right>
      <top/>
      <bottom style="hair">
        <color theme="9" tint="-0.24994659260841701"/>
      </bottom>
      <diagonal/>
    </border>
    <border>
      <left style="thin">
        <color theme="9" tint="-0.24994659260841701"/>
      </left>
      <right style="double">
        <color theme="9" tint="-0.499984740745262"/>
      </right>
      <top style="hair">
        <color theme="9" tint="-0.24994659260841701"/>
      </top>
      <bottom style="medium">
        <color theme="9" tint="-0.499984740745262"/>
      </bottom>
      <diagonal/>
    </border>
    <border>
      <left style="thin">
        <color theme="9" tint="-0.499984740745262"/>
      </left>
      <right style="double">
        <color theme="9" tint="-0.499984740745262"/>
      </right>
      <top style="hair">
        <color theme="9" tint="-0.24994659260841701"/>
      </top>
      <bottom style="medium">
        <color theme="9" tint="-0.499984740745262"/>
      </bottom>
      <diagonal/>
    </border>
    <border>
      <left style="double">
        <color theme="9" tint="-0.499984740745262"/>
      </left>
      <right style="thin">
        <color theme="9" tint="-0.499984740745262"/>
      </right>
      <top style="double">
        <color theme="9" tint="-0.499984740745262"/>
      </top>
      <bottom style="hair">
        <color theme="9" tint="-0.24994659260841701"/>
      </bottom>
      <diagonal/>
    </border>
    <border>
      <left style="thin">
        <color theme="9" tint="-0.499984740745262"/>
      </left>
      <right style="thin">
        <color theme="9" tint="-0.499984740745262"/>
      </right>
      <top style="double">
        <color theme="9" tint="-0.499984740745262"/>
      </top>
      <bottom style="hair">
        <color theme="9" tint="-0.24994659260841701"/>
      </bottom>
      <diagonal/>
    </border>
    <border>
      <left style="thin">
        <color theme="9" tint="-0.499984740745262"/>
      </left>
      <right style="double">
        <color theme="9" tint="-0.499984740745262"/>
      </right>
      <top style="double">
        <color theme="9" tint="-0.499984740745262"/>
      </top>
      <bottom style="hair">
        <color theme="9" tint="-0.24994659260841701"/>
      </bottom>
      <diagonal/>
    </border>
    <border>
      <left style="double">
        <color theme="9" tint="-0.499984740745262"/>
      </left>
      <right style="thin">
        <color theme="9" tint="-0.499984740745262"/>
      </right>
      <top style="hair">
        <color theme="9" tint="-0.24994659260841701"/>
      </top>
      <bottom style="hair">
        <color theme="9" tint="-0.24994659260841701"/>
      </bottom>
      <diagonal/>
    </border>
    <border>
      <left style="thin">
        <color theme="9" tint="-0.499984740745262"/>
      </left>
      <right style="thin">
        <color theme="9" tint="-0.499984740745262"/>
      </right>
      <top style="hair">
        <color theme="9" tint="-0.24994659260841701"/>
      </top>
      <bottom style="hair">
        <color theme="9" tint="-0.24994659260841701"/>
      </bottom>
      <diagonal/>
    </border>
    <border>
      <left style="thin">
        <color theme="9" tint="-0.499984740745262"/>
      </left>
      <right style="double">
        <color theme="9" tint="-0.499984740745262"/>
      </right>
      <top style="hair">
        <color theme="9" tint="-0.24994659260841701"/>
      </top>
      <bottom style="hair">
        <color theme="9" tint="-0.24994659260841701"/>
      </bottom>
      <diagonal/>
    </border>
    <border>
      <left style="double">
        <color theme="9" tint="-0.499984740745262"/>
      </left>
      <right style="thin">
        <color theme="9" tint="-0.499984740745262"/>
      </right>
      <top/>
      <bottom style="hair">
        <color theme="9" tint="-0.24994659260841701"/>
      </bottom>
      <diagonal/>
    </border>
    <border>
      <left style="thin">
        <color theme="9" tint="-0.499984740745262"/>
      </left>
      <right style="thin">
        <color theme="9" tint="-0.499984740745262"/>
      </right>
      <top/>
      <bottom style="hair">
        <color theme="9" tint="-0.24994659260841701"/>
      </bottom>
      <diagonal/>
    </border>
    <border>
      <left style="thin">
        <color theme="9" tint="-0.499984740745262"/>
      </left>
      <right style="double">
        <color theme="9" tint="-0.499984740745262"/>
      </right>
      <top/>
      <bottom style="hair">
        <color theme="9" tint="-0.24994659260841701"/>
      </bottom>
      <diagonal/>
    </border>
    <border>
      <left style="double">
        <color theme="9" tint="-0.499984740745262"/>
      </left>
      <right style="thin">
        <color theme="9" tint="-0.499984740745262"/>
      </right>
      <top style="hair">
        <color theme="9" tint="-0.24994659260841701"/>
      </top>
      <bottom style="medium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hair">
        <color theme="9" tint="-0.24994659260841701"/>
      </top>
      <bottom style="medium">
        <color theme="9" tint="-0.499984740745262"/>
      </bottom>
      <diagonal/>
    </border>
    <border>
      <left style="thin">
        <color theme="9" tint="-0.499984740745262"/>
      </left>
      <right style="medium">
        <color theme="9" tint="-0.499984740745262"/>
      </right>
      <top style="double">
        <color theme="9" tint="-0.499984740745262"/>
      </top>
      <bottom style="hair">
        <color theme="9" tint="-0.24994659260841701"/>
      </bottom>
      <diagonal/>
    </border>
    <border>
      <left style="thin">
        <color theme="9" tint="-0.499984740745262"/>
      </left>
      <right style="medium">
        <color theme="9" tint="-0.499984740745262"/>
      </right>
      <top style="hair">
        <color theme="9" tint="-0.24994659260841701"/>
      </top>
      <bottom style="hair">
        <color theme="9" tint="-0.499984740745262"/>
      </bottom>
      <diagonal/>
    </border>
    <border>
      <left style="double">
        <color theme="5" tint="-0.24994659260841701"/>
      </left>
      <right style="double">
        <color theme="5" tint="-0.24994659260841701"/>
      </right>
      <top style="thick">
        <color theme="5" tint="-0.24994659260841701"/>
      </top>
      <bottom/>
      <diagonal/>
    </border>
    <border>
      <left style="double">
        <color theme="5" tint="-0.24994659260841701"/>
      </left>
      <right style="thick">
        <color theme="5" tint="-0.24994659260841701"/>
      </right>
      <top style="thick">
        <color theme="5" tint="-0.24994659260841701"/>
      </top>
      <bottom/>
      <diagonal/>
    </border>
    <border>
      <left style="double">
        <color theme="5" tint="-0.24994659260841701"/>
      </left>
      <right style="double">
        <color theme="5" tint="-0.24994659260841701"/>
      </right>
      <top/>
      <bottom style="double">
        <color theme="5" tint="-0.24994659260841701"/>
      </bottom>
      <diagonal/>
    </border>
    <border>
      <left style="double">
        <color theme="5" tint="-0.24994659260841701"/>
      </left>
      <right style="thick">
        <color theme="5" tint="-0.24994659260841701"/>
      </right>
      <top/>
      <bottom style="double">
        <color theme="5" tint="-0.24994659260841701"/>
      </bottom>
      <diagonal/>
    </border>
    <border>
      <left style="thin">
        <color theme="5" tint="-0.24994659260841701"/>
      </left>
      <right/>
      <top/>
      <bottom/>
      <diagonal/>
    </border>
    <border>
      <left/>
      <right/>
      <top style="double">
        <color theme="5" tint="-0.24994659260841701"/>
      </top>
      <bottom style="double">
        <color theme="5" tint="-0.24994659260841701"/>
      </bottom>
      <diagonal/>
    </border>
    <border>
      <left/>
      <right style="thin">
        <color theme="5" tint="-0.24994659260841701"/>
      </right>
      <top style="double">
        <color theme="5" tint="-0.24994659260841701"/>
      </top>
      <bottom style="double">
        <color theme="5" tint="-0.24994659260841701"/>
      </bottom>
      <diagonal/>
    </border>
    <border>
      <left style="thick">
        <color theme="5" tint="-0.24994659260841701"/>
      </left>
      <right/>
      <top style="double">
        <color theme="5" tint="-0.24994659260841701"/>
      </top>
      <bottom style="double">
        <color theme="5" tint="-0.24994659260841701"/>
      </bottom>
      <diagonal/>
    </border>
    <border>
      <left style="thin">
        <color theme="5" tint="-0.24994659260841701"/>
      </left>
      <right/>
      <top style="double">
        <color theme="5" tint="-0.24994659260841701"/>
      </top>
      <bottom style="double">
        <color theme="5" tint="-0.24994659260841701"/>
      </bottom>
      <diagonal/>
    </border>
    <border>
      <left/>
      <right style="thick">
        <color theme="5" tint="-0.24994659260841701"/>
      </right>
      <top style="double">
        <color theme="5" tint="-0.24994659260841701"/>
      </top>
      <bottom style="double">
        <color theme="5" tint="-0.24994659260841701"/>
      </bottom>
      <diagonal/>
    </border>
    <border>
      <left style="double">
        <color theme="9" tint="-0.499984740745262"/>
      </left>
      <right/>
      <top style="medium">
        <color theme="9" tint="-0.499984740745262"/>
      </top>
      <bottom style="double">
        <color theme="9" tint="-0.499984740745262"/>
      </bottom>
      <diagonal/>
    </border>
    <border>
      <left/>
      <right/>
      <top style="medium">
        <color theme="9" tint="-0.499984740745262"/>
      </top>
      <bottom style="double">
        <color theme="9" tint="-0.499984740745262"/>
      </bottom>
      <diagonal/>
    </border>
    <border>
      <left/>
      <right style="medium">
        <color theme="9" tint="-0.499984740745262"/>
      </right>
      <top style="medium">
        <color theme="9" tint="-0.499984740745262"/>
      </top>
      <bottom style="double">
        <color theme="9" tint="-0.499984740745262"/>
      </bottom>
      <diagonal/>
    </border>
    <border>
      <left style="double">
        <color theme="9" tint="-0.499984740745262"/>
      </left>
      <right/>
      <top style="double">
        <color theme="9" tint="-0.499984740745262"/>
      </top>
      <bottom style="double">
        <color theme="9" tint="-0.499984740745262"/>
      </bottom>
      <diagonal/>
    </border>
    <border>
      <left/>
      <right style="medium">
        <color theme="9" tint="-0.499984740745262"/>
      </right>
      <top style="double">
        <color theme="9" tint="-0.499984740745262"/>
      </top>
      <bottom style="double">
        <color theme="9" tint="-0.499984740745262"/>
      </bottom>
      <diagonal/>
    </border>
    <border>
      <left/>
      <right style="medium">
        <color theme="9" tint="-0.499984740745262"/>
      </right>
      <top style="hair">
        <color theme="9" tint="-0.499984740745262"/>
      </top>
      <bottom/>
      <diagonal/>
    </border>
    <border>
      <left style="thin">
        <color theme="9" tint="-0.499984740745262"/>
      </left>
      <right/>
      <top/>
      <bottom style="hair">
        <color theme="9" tint="-0.24994659260841701"/>
      </bottom>
      <diagonal/>
    </border>
    <border>
      <left/>
      <right style="medium">
        <color theme="9" tint="-0.499984740745262"/>
      </right>
      <top/>
      <bottom style="hair">
        <color theme="9" tint="-0.24994659260841701"/>
      </bottom>
      <diagonal/>
    </border>
    <border>
      <left/>
      <right style="medium">
        <color theme="9" tint="-0.499984740745262"/>
      </right>
      <top style="hair">
        <color theme="9" tint="-0.24994659260841701"/>
      </top>
      <bottom/>
      <diagonal/>
    </border>
    <border>
      <left/>
      <right style="medium">
        <color theme="9" tint="-0.499984740745262"/>
      </right>
      <top/>
      <bottom style="medium">
        <color theme="9" tint="-0.499984740745262"/>
      </bottom>
      <diagonal/>
    </border>
    <border>
      <left style="thin">
        <color theme="9" tint="-0.499984740745262"/>
      </left>
      <right/>
      <top style="double">
        <color theme="9" tint="-0.499984740745262"/>
      </top>
      <bottom style="hair">
        <color theme="9" tint="-0.24994659260841701"/>
      </bottom>
      <diagonal/>
    </border>
    <border>
      <left style="thin">
        <color theme="9" tint="-0.499984740745262"/>
      </left>
      <right/>
      <top style="hair">
        <color theme="9" tint="-0.24994659260841701"/>
      </top>
      <bottom style="hair">
        <color theme="9" tint="-0.24994659260841701"/>
      </bottom>
      <diagonal/>
    </border>
    <border>
      <left style="thin">
        <color theme="9" tint="-0.499984740745262"/>
      </left>
      <right/>
      <top style="hair">
        <color theme="9" tint="-0.24994659260841701"/>
      </top>
      <bottom style="medium">
        <color theme="9" tint="-0.499984740745262"/>
      </bottom>
      <diagonal/>
    </border>
    <border>
      <left style="double">
        <color theme="9" tint="-0.499984740745262"/>
      </left>
      <right style="thin">
        <color theme="9" tint="-0.499984740745262"/>
      </right>
      <top style="hair">
        <color theme="9" tint="-0.24994659260841701"/>
      </top>
      <bottom style="hair">
        <color theme="9" tint="-0.499984740745262"/>
      </bottom>
      <diagonal/>
    </border>
    <border>
      <left style="double">
        <color theme="9" tint="-0.499984740745262"/>
      </left>
      <right/>
      <top style="hair">
        <color theme="9" tint="-0.499984740745262"/>
      </top>
      <bottom/>
      <diagonal/>
    </border>
    <border>
      <left style="double">
        <color theme="9" tint="-0.499984740745262"/>
      </left>
      <right/>
      <top/>
      <bottom style="hair">
        <color theme="9" tint="-0.24994659260841701"/>
      </bottom>
      <diagonal/>
    </border>
    <border>
      <left style="double">
        <color theme="9" tint="-0.499984740745262"/>
      </left>
      <right/>
      <top style="hair">
        <color theme="9" tint="-0.24994659260841701"/>
      </top>
      <bottom/>
      <diagonal/>
    </border>
    <border>
      <left style="double">
        <color theme="9" tint="-0.499984740745262"/>
      </left>
      <right/>
      <top/>
      <bottom style="medium">
        <color theme="9" tint="-0.499984740745262"/>
      </bottom>
      <diagonal/>
    </border>
    <border>
      <left style="double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24994659260841701"/>
      </right>
      <top style="hair">
        <color theme="9" tint="-0.24994659260841701"/>
      </top>
      <bottom style="medium">
        <color theme="9" tint="-0.24994659260841701"/>
      </bottom>
      <diagonal/>
    </border>
    <border>
      <left style="medium">
        <color theme="9" tint="-0.24994659260841701"/>
      </left>
      <right/>
      <top style="double">
        <color theme="9" tint="-0.24994659260841701"/>
      </top>
      <bottom/>
      <diagonal/>
    </border>
    <border>
      <left/>
      <right/>
      <top style="double">
        <color theme="9" tint="-0.24994659260841701"/>
      </top>
      <bottom/>
      <diagonal/>
    </border>
    <border>
      <left/>
      <right style="double">
        <color theme="9" tint="-0.24994659260841701"/>
      </right>
      <top style="double">
        <color theme="9" tint="-0.24994659260841701"/>
      </top>
      <bottom/>
      <diagonal/>
    </border>
    <border>
      <left style="medium">
        <color theme="9" tint="-0.24994659260841701"/>
      </left>
      <right/>
      <top/>
      <bottom/>
      <diagonal/>
    </border>
    <border>
      <left style="medium">
        <color theme="9" tint="-0.24994659260841701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double">
        <color theme="9" tint="-0.24994659260841701"/>
      </right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/>
      <diagonal/>
    </border>
    <border>
      <left/>
      <right style="double">
        <color theme="9" tint="-0.24994659260841701"/>
      </right>
      <top style="thin">
        <color theme="9" tint="-0.499984740745262"/>
      </top>
      <bottom/>
      <diagonal/>
    </border>
    <border>
      <left style="medium">
        <color theme="9" tint="-0.24994659260841701"/>
      </left>
      <right/>
      <top style="thin">
        <color theme="9" tint="-0.24994659260841701"/>
      </top>
      <bottom style="medium">
        <color theme="9" tint="-0.24994659260841701"/>
      </bottom>
      <diagonal/>
    </border>
    <border>
      <left/>
      <right style="thin">
        <color theme="9" tint="-0.24994659260841701"/>
      </right>
      <top style="thin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/>
      <bottom/>
      <diagonal/>
    </border>
  </borders>
  <cellStyleXfs count="1">
    <xf numFmtId="0" fontId="0" fillId="0" borderId="0"/>
  </cellStyleXfs>
  <cellXfs count="277">
    <xf numFmtId="0" fontId="0" fillId="0" borderId="0" xfId="0"/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5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5" borderId="28" xfId="0" applyFont="1" applyFill="1" applyBorder="1" applyAlignment="1">
      <alignment horizontal="center" vertical="center" wrapText="1"/>
    </xf>
    <xf numFmtId="0" fontId="1" fillId="5" borderId="2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" borderId="207" xfId="0" applyFont="1" applyFill="1" applyBorder="1" applyAlignment="1">
      <alignment horizontal="center" vertical="center" wrapText="1"/>
    </xf>
    <xf numFmtId="0" fontId="1" fillId="3" borderId="208" xfId="0" applyFont="1" applyFill="1" applyBorder="1" applyAlignment="1">
      <alignment horizontal="center" vertical="center" wrapText="1"/>
    </xf>
    <xf numFmtId="0" fontId="0" fillId="4" borderId="114" xfId="0" applyFill="1" applyBorder="1" applyAlignment="1">
      <alignment horizontal="center" vertical="center" wrapText="1"/>
    </xf>
    <xf numFmtId="0" fontId="0" fillId="4" borderId="113" xfId="0" applyFill="1" applyBorder="1" applyAlignment="1">
      <alignment horizontal="center" vertical="center" wrapText="1"/>
    </xf>
    <xf numFmtId="0" fontId="0" fillId="4" borderId="87" xfId="0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5" fillId="3" borderId="201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3" borderId="209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0" fillId="3" borderId="202" xfId="0" applyFont="1" applyFill="1" applyBorder="1" applyAlignment="1">
      <alignment horizontal="center" vertical="center" wrapText="1"/>
    </xf>
    <xf numFmtId="0" fontId="0" fillId="3" borderId="203" xfId="0" applyFont="1" applyFill="1" applyBorder="1" applyAlignment="1">
      <alignment horizontal="center" vertical="center" wrapText="1"/>
    </xf>
    <xf numFmtId="0" fontId="0" fillId="3" borderId="204" xfId="0" applyFont="1" applyFill="1" applyBorder="1" applyAlignment="1">
      <alignment horizontal="center" vertical="center" wrapText="1"/>
    </xf>
    <xf numFmtId="0" fontId="0" fillId="4" borderId="94" xfId="0" applyFill="1" applyBorder="1" applyAlignment="1">
      <alignment horizontal="center" vertical="center" wrapText="1"/>
    </xf>
    <xf numFmtId="0" fontId="0" fillId="4" borderId="93" xfId="0" applyFill="1" applyBorder="1" applyAlignment="1">
      <alignment horizontal="center" vertical="center" wrapText="1"/>
    </xf>
    <xf numFmtId="0" fontId="0" fillId="4" borderId="95" xfId="0" applyFill="1" applyBorder="1" applyAlignment="1">
      <alignment horizontal="center" vertical="center" wrapText="1"/>
    </xf>
    <xf numFmtId="0" fontId="0" fillId="3" borderId="205" xfId="0" applyFont="1" applyFill="1" applyBorder="1" applyAlignment="1">
      <alignment horizontal="center" vertical="center" wrapText="1"/>
    </xf>
    <xf numFmtId="0" fontId="0" fillId="3" borderId="206" xfId="0" applyFont="1" applyFill="1" applyBorder="1" applyAlignment="1">
      <alignment horizontal="center" vertical="center" wrapText="1"/>
    </xf>
    <xf numFmtId="0" fontId="0" fillId="4" borderId="96" xfId="0" applyFill="1" applyBorder="1" applyAlignment="1">
      <alignment horizontal="center" vertical="center" wrapText="1"/>
    </xf>
    <xf numFmtId="0" fontId="0" fillId="4" borderId="197" xfId="0" applyFill="1" applyBorder="1" applyAlignment="1">
      <alignment horizontal="center" vertical="center" wrapText="1"/>
    </xf>
    <xf numFmtId="0" fontId="0" fillId="4" borderId="98" xfId="0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75" xfId="0" applyFont="1" applyFill="1" applyBorder="1" applyAlignment="1">
      <alignment horizontal="center" vertical="center" wrapText="1"/>
    </xf>
    <xf numFmtId="0" fontId="1" fillId="3" borderId="76" xfId="0" applyFont="1" applyFill="1" applyBorder="1" applyAlignment="1">
      <alignment horizontal="center" vertical="center" wrapText="1"/>
    </xf>
    <xf numFmtId="0" fontId="1" fillId="3" borderId="109" xfId="0" applyFont="1" applyFill="1" applyBorder="1" applyAlignment="1">
      <alignment horizontal="center" vertical="center" wrapText="1"/>
    </xf>
    <xf numFmtId="0" fontId="1" fillId="3" borderId="77" xfId="0" applyFont="1" applyFill="1" applyBorder="1" applyAlignment="1">
      <alignment horizontal="center" vertical="center" wrapText="1"/>
    </xf>
    <xf numFmtId="0" fontId="1" fillId="3" borderId="88" xfId="0" applyFont="1" applyFill="1" applyBorder="1" applyAlignment="1">
      <alignment horizontal="center" vertical="center" wrapText="1"/>
    </xf>
    <xf numFmtId="0" fontId="1" fillId="3" borderId="110" xfId="0" applyFont="1" applyFill="1" applyBorder="1" applyAlignment="1">
      <alignment horizontal="center" vertical="center" wrapText="1"/>
    </xf>
    <xf numFmtId="0" fontId="0" fillId="3" borderId="198" xfId="0" applyFont="1" applyFill="1" applyBorder="1" applyAlignment="1">
      <alignment horizontal="center" vertical="center" wrapText="1"/>
    </xf>
    <xf numFmtId="0" fontId="0" fillId="3" borderId="199" xfId="0" applyFont="1" applyFill="1" applyBorder="1" applyAlignment="1">
      <alignment horizontal="center" vertical="center" wrapText="1"/>
    </xf>
    <xf numFmtId="0" fontId="0" fillId="3" borderId="200" xfId="0" applyFont="1" applyFill="1" applyBorder="1" applyAlignment="1">
      <alignment horizontal="center" vertical="center" wrapText="1"/>
    </xf>
    <xf numFmtId="0" fontId="0" fillId="4" borderId="91" xfId="0" applyFill="1" applyBorder="1" applyAlignment="1">
      <alignment horizontal="center" vertical="center" wrapText="1"/>
    </xf>
    <xf numFmtId="0" fontId="0" fillId="4" borderId="90" xfId="0" applyFill="1" applyBorder="1" applyAlignment="1">
      <alignment horizontal="center" vertical="center" wrapText="1"/>
    </xf>
    <xf numFmtId="0" fontId="0" fillId="4" borderId="92" xfId="0" applyFill="1" applyBorder="1" applyAlignment="1">
      <alignment horizontal="center" vertical="center" wrapText="1"/>
    </xf>
    <xf numFmtId="0" fontId="1" fillId="3" borderId="112" xfId="0" applyFont="1" applyFill="1" applyBorder="1" applyAlignment="1">
      <alignment horizontal="center" vertical="center" wrapText="1"/>
    </xf>
    <xf numFmtId="0" fontId="1" fillId="3" borderId="113" xfId="0" applyFont="1" applyFill="1" applyBorder="1" applyAlignment="1">
      <alignment horizontal="center" vertical="center" wrapText="1"/>
    </xf>
    <xf numFmtId="0" fontId="1" fillId="3" borderId="100" xfId="0" applyFont="1" applyFill="1" applyBorder="1" applyAlignment="1">
      <alignment horizontal="center" vertical="center" wrapText="1"/>
    </xf>
    <xf numFmtId="0" fontId="1" fillId="3" borderId="101" xfId="0" applyFont="1" applyFill="1" applyBorder="1" applyAlignment="1">
      <alignment horizontal="center" vertical="center" wrapText="1"/>
    </xf>
    <xf numFmtId="0" fontId="1" fillId="3" borderId="102" xfId="0" applyFont="1" applyFill="1" applyBorder="1" applyAlignment="1">
      <alignment horizontal="center" vertical="center" wrapText="1"/>
    </xf>
    <xf numFmtId="0" fontId="1" fillId="3" borderId="103" xfId="0" applyFont="1" applyFill="1" applyBorder="1" applyAlignment="1">
      <alignment horizontal="center" vertical="center" wrapText="1"/>
    </xf>
    <xf numFmtId="0" fontId="1" fillId="3" borderId="104" xfId="0" applyFont="1" applyFill="1" applyBorder="1" applyAlignment="1">
      <alignment horizontal="center" vertical="center" wrapText="1"/>
    </xf>
    <xf numFmtId="0" fontId="1" fillId="3" borderId="105" xfId="0" applyFont="1" applyFill="1" applyBorder="1" applyAlignment="1">
      <alignment horizontal="center" vertical="center" wrapText="1"/>
    </xf>
    <xf numFmtId="0" fontId="0" fillId="4" borderId="97" xfId="0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right" vertical="center"/>
    </xf>
    <xf numFmtId="0" fontId="1" fillId="3" borderId="22" xfId="0" applyFont="1" applyFill="1" applyBorder="1" applyAlignment="1">
      <alignment horizontal="right" vertical="center"/>
    </xf>
    <xf numFmtId="0" fontId="1" fillId="3" borderId="75" xfId="0" applyFont="1" applyFill="1" applyBorder="1" applyAlignment="1">
      <alignment horizontal="right" vertical="center"/>
    </xf>
    <xf numFmtId="0" fontId="1" fillId="3" borderId="76" xfId="0" applyFont="1" applyFill="1" applyBorder="1" applyAlignment="1">
      <alignment horizontal="right" vertical="center"/>
    </xf>
    <xf numFmtId="0" fontId="1" fillId="3" borderId="109" xfId="0" applyFont="1" applyFill="1" applyBorder="1" applyAlignment="1">
      <alignment horizontal="right" vertical="center"/>
    </xf>
    <xf numFmtId="0" fontId="1" fillId="3" borderId="77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0" fillId="5" borderId="49" xfId="0" applyFill="1" applyBorder="1" applyAlignment="1">
      <alignment horizontal="center" vertical="center" wrapText="1"/>
    </xf>
    <xf numFmtId="0" fontId="0" fillId="5" borderId="55" xfId="0" applyFill="1" applyBorder="1" applyAlignment="1">
      <alignment horizontal="center" vertical="center" wrapText="1"/>
    </xf>
    <xf numFmtId="0" fontId="0" fillId="5" borderId="56" xfId="0" applyFill="1" applyBorder="1" applyAlignment="1">
      <alignment horizontal="center" vertical="center" wrapText="1"/>
    </xf>
    <xf numFmtId="0" fontId="0" fillId="2" borderId="48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 wrapText="1"/>
    </xf>
    <xf numFmtId="0" fontId="0" fillId="2" borderId="51" xfId="0" applyFill="1" applyBorder="1" applyAlignment="1">
      <alignment horizontal="center" vertical="center" wrapText="1"/>
    </xf>
    <xf numFmtId="0" fontId="0" fillId="5" borderId="48" xfId="0" applyFill="1" applyBorder="1" applyAlignment="1">
      <alignment horizontal="center" vertical="center" wrapText="1"/>
    </xf>
    <xf numFmtId="0" fontId="0" fillId="5" borderId="41" xfId="0" applyFill="1" applyBorder="1" applyAlignment="1">
      <alignment horizontal="center" vertical="center" wrapText="1"/>
    </xf>
    <xf numFmtId="0" fontId="0" fillId="5" borderId="51" xfId="0" applyFill="1" applyBorder="1" applyAlignment="1">
      <alignment horizontal="center" vertical="center" wrapText="1"/>
    </xf>
    <xf numFmtId="0" fontId="0" fillId="5" borderId="47" xfId="0" applyFill="1" applyBorder="1" applyAlignment="1">
      <alignment horizontal="center" vertical="center" wrapText="1"/>
    </xf>
    <xf numFmtId="0" fontId="0" fillId="5" borderId="39" xfId="0" applyFill="1" applyBorder="1" applyAlignment="1">
      <alignment horizontal="center" vertical="center" wrapText="1"/>
    </xf>
    <xf numFmtId="0" fontId="0" fillId="5" borderId="5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2" borderId="171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57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2" borderId="167" xfId="0" applyFont="1" applyFill="1" applyBorder="1" applyAlignment="1">
      <alignment horizontal="center" vertical="center" wrapText="1"/>
    </xf>
    <xf numFmtId="0" fontId="1" fillId="2" borderId="169" xfId="0" applyFont="1" applyFill="1" applyBorder="1" applyAlignment="1">
      <alignment horizontal="center" vertical="center" wrapText="1"/>
    </xf>
    <xf numFmtId="0" fontId="0" fillId="2" borderId="52" xfId="0" applyFill="1" applyBorder="1" applyAlignment="1">
      <alignment horizontal="center" vertical="center" wrapText="1"/>
    </xf>
    <xf numFmtId="0" fontId="0" fillId="2" borderId="53" xfId="0" applyFill="1" applyBorder="1" applyAlignment="1">
      <alignment horizontal="center" vertical="center" wrapText="1"/>
    </xf>
    <xf numFmtId="0" fontId="0" fillId="5" borderId="40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 wrapText="1"/>
    </xf>
    <xf numFmtId="0" fontId="0" fillId="5" borderId="54" xfId="0" applyFill="1" applyBorder="1" applyAlignment="1">
      <alignment horizontal="center" vertical="center" wrapText="1"/>
    </xf>
    <xf numFmtId="0" fontId="1" fillId="2" borderId="42" xfId="0" applyFont="1" applyFill="1" applyBorder="1" applyAlignment="1">
      <alignment horizontal="center" vertical="center" wrapText="1"/>
    </xf>
    <xf numFmtId="0" fontId="1" fillId="2" borderId="43" xfId="0" applyFont="1" applyFill="1" applyBorder="1" applyAlignment="1">
      <alignment horizontal="center" vertical="center" wrapText="1"/>
    </xf>
    <xf numFmtId="0" fontId="1" fillId="2" borderId="44" xfId="0" applyFont="1" applyFill="1" applyBorder="1" applyAlignment="1">
      <alignment horizontal="center" vertical="center" wrapText="1"/>
    </xf>
    <xf numFmtId="0" fontId="1" fillId="2" borderId="45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" fillId="2" borderId="46" xfId="0" applyFont="1" applyFill="1" applyBorder="1" applyAlignment="1">
      <alignment horizontal="center" vertical="center" wrapText="1"/>
    </xf>
    <xf numFmtId="0" fontId="0" fillId="5" borderId="38" xfId="0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4" fillId="3" borderId="26" xfId="0" applyFont="1" applyFill="1" applyBorder="1" applyAlignment="1">
      <alignment horizontal="center" vertical="center" wrapText="1"/>
    </xf>
    <xf numFmtId="0" fontId="0" fillId="4" borderId="130" xfId="0" applyFill="1" applyBorder="1" applyAlignment="1">
      <alignment horizontal="center" vertical="center" wrapText="1"/>
    </xf>
    <xf numFmtId="0" fontId="0" fillId="4" borderId="129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2" borderId="36" xfId="0" applyFont="1" applyFill="1" applyBorder="1" applyAlignment="1">
      <alignment horizontal="center" vertical="center" wrapText="1"/>
    </xf>
    <xf numFmtId="0" fontId="4" fillId="2" borderId="37" xfId="0" applyFont="1" applyFill="1" applyBorder="1" applyAlignment="1">
      <alignment horizontal="center" vertical="center" wrapText="1"/>
    </xf>
    <xf numFmtId="0" fontId="1" fillId="2" borderId="168" xfId="0" applyFont="1" applyFill="1" applyBorder="1" applyAlignment="1">
      <alignment horizontal="center" vertical="center" wrapText="1"/>
    </xf>
    <xf numFmtId="0" fontId="1" fillId="2" borderId="170" xfId="0" applyFont="1" applyFill="1" applyBorder="1" applyAlignment="1">
      <alignment horizontal="center" vertical="center" wrapText="1"/>
    </xf>
    <xf numFmtId="0" fontId="1" fillId="2" borderId="58" xfId="0" applyFont="1" applyFill="1" applyBorder="1" applyAlignment="1">
      <alignment horizontal="center" vertical="center" wrapText="1"/>
    </xf>
    <xf numFmtId="0" fontId="1" fillId="2" borderId="59" xfId="0" applyFont="1" applyFill="1" applyBorder="1" applyAlignment="1">
      <alignment horizontal="center" vertical="center" wrapText="1"/>
    </xf>
    <xf numFmtId="0" fontId="1" fillId="2" borderId="61" xfId="0" applyFont="1" applyFill="1" applyBorder="1" applyAlignment="1">
      <alignment horizontal="center" vertical="center" wrapText="1"/>
    </xf>
    <xf numFmtId="0" fontId="1" fillId="2" borderId="62" xfId="0" applyFont="1" applyFill="1" applyBorder="1" applyAlignment="1">
      <alignment horizontal="center" vertical="center" wrapText="1"/>
    </xf>
    <xf numFmtId="0" fontId="0" fillId="5" borderId="64" xfId="0" applyFill="1" applyBorder="1" applyAlignment="1">
      <alignment horizontal="center" vertical="center" wrapText="1"/>
    </xf>
    <xf numFmtId="0" fontId="0" fillId="5" borderId="65" xfId="0" applyFill="1" applyBorder="1" applyAlignment="1">
      <alignment horizontal="center" vertical="center" wrapText="1"/>
    </xf>
    <xf numFmtId="0" fontId="0" fillId="2" borderId="78" xfId="0" applyFill="1" applyBorder="1" applyAlignment="1">
      <alignment horizontal="center" vertical="center" wrapText="1"/>
    </xf>
    <xf numFmtId="0" fontId="0" fillId="2" borderId="79" xfId="0" applyFill="1" applyBorder="1" applyAlignment="1">
      <alignment horizontal="center" vertical="center" wrapText="1"/>
    </xf>
    <xf numFmtId="0" fontId="0" fillId="5" borderId="174" xfId="0" applyFill="1" applyBorder="1" applyAlignment="1">
      <alignment horizontal="center" vertical="center" wrapText="1"/>
    </xf>
    <xf numFmtId="0" fontId="0" fillId="5" borderId="172" xfId="0" applyFill="1" applyBorder="1" applyAlignment="1">
      <alignment horizontal="center" vertical="center" wrapText="1"/>
    </xf>
    <xf numFmtId="0" fontId="0" fillId="5" borderId="173" xfId="0" applyFill="1" applyBorder="1" applyAlignment="1">
      <alignment horizontal="center" vertical="center" wrapText="1"/>
    </xf>
    <xf numFmtId="0" fontId="1" fillId="2" borderId="60" xfId="0" applyFont="1" applyFill="1" applyBorder="1" applyAlignment="1">
      <alignment horizontal="center" vertical="center" wrapText="1"/>
    </xf>
    <xf numFmtId="0" fontId="1" fillId="2" borderId="63" xfId="0" applyFont="1" applyFill="1" applyBorder="1" applyAlignment="1">
      <alignment horizontal="center" vertical="center" wrapText="1"/>
    </xf>
    <xf numFmtId="0" fontId="0" fillId="5" borderId="175" xfId="0" applyFill="1" applyBorder="1" applyAlignment="1">
      <alignment horizontal="center" vertical="center" wrapText="1"/>
    </xf>
    <xf numFmtId="0" fontId="0" fillId="5" borderId="176" xfId="0" applyFill="1" applyBorder="1" applyAlignment="1">
      <alignment horizontal="center" vertical="center" wrapText="1"/>
    </xf>
    <xf numFmtId="0" fontId="0" fillId="2" borderId="84" xfId="0" applyFill="1" applyBorder="1" applyAlignment="1">
      <alignment horizontal="center" vertical="center" wrapText="1"/>
    </xf>
    <xf numFmtId="0" fontId="0" fillId="5" borderId="66" xfId="0" applyFill="1" applyBorder="1" applyAlignment="1">
      <alignment horizontal="center" vertical="center" wrapText="1"/>
    </xf>
    <xf numFmtId="0" fontId="0" fillId="5" borderId="68" xfId="0" applyFill="1" applyBorder="1" applyAlignment="1">
      <alignment horizontal="center" vertical="center" wrapText="1"/>
    </xf>
    <xf numFmtId="0" fontId="0" fillId="5" borderId="69" xfId="0" applyFill="1" applyBorder="1" applyAlignment="1">
      <alignment horizontal="center" vertical="center" wrapText="1"/>
    </xf>
    <xf numFmtId="0" fontId="0" fillId="5" borderId="83" xfId="0" applyFill="1" applyBorder="1" applyAlignment="1">
      <alignment horizontal="center" vertical="center" wrapText="1"/>
    </xf>
    <xf numFmtId="0" fontId="0" fillId="5" borderId="81" xfId="0" applyFill="1" applyBorder="1" applyAlignment="1">
      <alignment horizontal="center" vertical="center" wrapText="1"/>
    </xf>
    <xf numFmtId="0" fontId="0" fillId="5" borderId="85" xfId="0" applyFill="1" applyBorder="1" applyAlignment="1">
      <alignment horizontal="center" vertical="center" wrapText="1"/>
    </xf>
    <xf numFmtId="0" fontId="0" fillId="2" borderId="83" xfId="0" applyFill="1" applyBorder="1" applyAlignment="1">
      <alignment horizontal="center" vertical="center" wrapText="1"/>
    </xf>
    <xf numFmtId="0" fontId="0" fillId="2" borderId="81" xfId="0" applyFill="1" applyBorder="1" applyAlignment="1">
      <alignment horizontal="center" vertical="center" wrapText="1"/>
    </xf>
    <xf numFmtId="0" fontId="0" fillId="2" borderId="85" xfId="0" applyFill="1" applyBorder="1" applyAlignment="1">
      <alignment horizontal="center" vertical="center" wrapText="1"/>
    </xf>
    <xf numFmtId="0" fontId="0" fillId="2" borderId="80" xfId="0" applyFill="1" applyBorder="1" applyAlignment="1">
      <alignment horizontal="center" vertical="center" wrapText="1"/>
    </xf>
    <xf numFmtId="0" fontId="0" fillId="2" borderId="82" xfId="0" applyFill="1" applyBorder="1" applyAlignment="1">
      <alignment horizontal="center" vertical="center" wrapText="1"/>
    </xf>
    <xf numFmtId="0" fontId="0" fillId="5" borderId="80" xfId="0" applyFill="1" applyBorder="1" applyAlignment="1">
      <alignment horizontal="center" vertical="center" wrapText="1"/>
    </xf>
    <xf numFmtId="0" fontId="0" fillId="5" borderId="82" xfId="0" applyFill="1" applyBorder="1" applyAlignment="1">
      <alignment horizontal="center" vertical="center" wrapText="1"/>
    </xf>
    <xf numFmtId="0" fontId="0" fillId="5" borderId="67" xfId="0" applyFill="1" applyBorder="1" applyAlignment="1">
      <alignment horizontal="center" vertical="center" wrapText="1"/>
    </xf>
    <xf numFmtId="0" fontId="0" fillId="2" borderId="68" xfId="0" applyFill="1" applyBorder="1" applyAlignment="1">
      <alignment horizontal="center" vertical="center" wrapText="1"/>
    </xf>
    <xf numFmtId="0" fontId="0" fillId="2" borderId="69" xfId="0" applyFill="1" applyBorder="1" applyAlignment="1">
      <alignment horizontal="center" vertical="center" wrapText="1"/>
    </xf>
    <xf numFmtId="0" fontId="0" fillId="2" borderId="67" xfId="0" applyFill="1" applyBorder="1" applyAlignment="1">
      <alignment horizontal="center" vertical="center" wrapText="1"/>
    </xf>
    <xf numFmtId="0" fontId="0" fillId="5" borderId="71" xfId="0" applyFill="1" applyBorder="1" applyAlignment="1">
      <alignment horizontal="center" vertical="center" wrapText="1"/>
    </xf>
    <xf numFmtId="0" fontId="0" fillId="5" borderId="72" xfId="0" applyFill="1" applyBorder="1" applyAlignment="1">
      <alignment horizontal="center" vertical="center" wrapText="1"/>
    </xf>
    <xf numFmtId="0" fontId="0" fillId="5" borderId="70" xfId="0" applyFill="1" applyBorder="1" applyAlignment="1">
      <alignment horizontal="center" vertical="center" wrapText="1"/>
    </xf>
    <xf numFmtId="0" fontId="1" fillId="6" borderId="125" xfId="0" applyFont="1" applyFill="1" applyBorder="1" applyAlignment="1">
      <alignment horizontal="center" vertical="center" wrapText="1"/>
    </xf>
    <xf numFmtId="0" fontId="1" fillId="6" borderId="126" xfId="0" applyFont="1" applyFill="1" applyBorder="1" applyAlignment="1">
      <alignment horizontal="center" vertical="center" wrapText="1"/>
    </xf>
    <xf numFmtId="0" fontId="1" fillId="6" borderId="127" xfId="0" applyFont="1" applyFill="1" applyBorder="1" applyAlignment="1">
      <alignment horizontal="center" vertical="center" wrapText="1"/>
    </xf>
    <xf numFmtId="0" fontId="1" fillId="6" borderId="136" xfId="0" applyFont="1" applyFill="1" applyBorder="1" applyAlignment="1">
      <alignment horizontal="center" vertical="center" wrapText="1"/>
    </xf>
    <xf numFmtId="0" fontId="1" fillId="6" borderId="137" xfId="0" applyFont="1" applyFill="1" applyBorder="1" applyAlignment="1">
      <alignment horizontal="center" vertical="center" wrapText="1"/>
    </xf>
    <xf numFmtId="0" fontId="1" fillId="6" borderId="138" xfId="0" applyFont="1" applyFill="1" applyBorder="1" applyAlignment="1">
      <alignment horizontal="center" vertical="center" wrapText="1"/>
    </xf>
    <xf numFmtId="0" fontId="1" fillId="6" borderId="134" xfId="0" applyFont="1" applyFill="1" applyBorder="1" applyAlignment="1">
      <alignment horizontal="center" vertical="center" wrapText="1"/>
    </xf>
    <xf numFmtId="0" fontId="1" fillId="6" borderId="135" xfId="0" applyFont="1" applyFill="1" applyBorder="1" applyAlignment="1">
      <alignment horizontal="center" vertical="center" wrapText="1"/>
    </xf>
    <xf numFmtId="0" fontId="0" fillId="3" borderId="154" xfId="0" applyFill="1" applyBorder="1" applyAlignment="1">
      <alignment horizontal="center" vertical="center" wrapText="1"/>
    </xf>
    <xf numFmtId="0" fontId="0" fillId="3" borderId="155" xfId="0" applyFill="1" applyBorder="1" applyAlignment="1">
      <alignment horizontal="center" vertical="center" wrapText="1"/>
    </xf>
    <xf numFmtId="0" fontId="0" fillId="3" borderId="157" xfId="0" applyFill="1" applyBorder="1" applyAlignment="1">
      <alignment horizontal="center" vertical="center" wrapText="1"/>
    </xf>
    <xf numFmtId="0" fontId="0" fillId="3" borderId="158" xfId="0" applyFill="1" applyBorder="1" applyAlignment="1">
      <alignment horizontal="center" vertical="center" wrapText="1"/>
    </xf>
    <xf numFmtId="0" fontId="1" fillId="6" borderId="124" xfId="0" applyFont="1" applyFill="1" applyBorder="1" applyAlignment="1">
      <alignment horizontal="center" vertical="center" wrapText="1"/>
    </xf>
    <xf numFmtId="0" fontId="1" fillId="6" borderId="131" xfId="0" applyFont="1" applyFill="1" applyBorder="1" applyAlignment="1">
      <alignment horizontal="center" vertical="center" wrapText="1"/>
    </xf>
    <xf numFmtId="0" fontId="1" fillId="6" borderId="145" xfId="0" applyFont="1" applyFill="1" applyBorder="1" applyAlignment="1">
      <alignment horizontal="center" vertical="center" wrapText="1"/>
    </xf>
    <xf numFmtId="0" fontId="1" fillId="6" borderId="146" xfId="0" applyFont="1" applyFill="1" applyBorder="1" applyAlignment="1">
      <alignment horizontal="center" vertical="center" wrapText="1"/>
    </xf>
    <xf numFmtId="0" fontId="1" fillId="6" borderId="147" xfId="0" applyFont="1" applyFill="1" applyBorder="1" applyAlignment="1">
      <alignment horizontal="center" vertical="center" wrapText="1"/>
    </xf>
    <xf numFmtId="0" fontId="1" fillId="6" borderId="148" xfId="0" applyFont="1" applyFill="1" applyBorder="1" applyAlignment="1">
      <alignment horizontal="center" vertical="center" wrapText="1"/>
    </xf>
    <xf numFmtId="0" fontId="0" fillId="3" borderId="163" xfId="0" applyFill="1" applyBorder="1" applyAlignment="1">
      <alignment horizontal="center" vertical="center" wrapText="1"/>
    </xf>
    <xf numFmtId="0" fontId="0" fillId="3" borderId="164" xfId="0" applyFill="1" applyBorder="1" applyAlignment="1">
      <alignment horizontal="center" vertical="center" wrapText="1"/>
    </xf>
    <xf numFmtId="0" fontId="0" fillId="3" borderId="159" xfId="0" applyFill="1" applyBorder="1" applyAlignment="1">
      <alignment horizontal="center" vertical="center" wrapText="1"/>
    </xf>
    <xf numFmtId="0" fontId="0" fillId="3" borderId="161" xfId="0" applyFill="1" applyBorder="1" applyAlignment="1">
      <alignment horizontal="center" vertical="center" wrapText="1"/>
    </xf>
    <xf numFmtId="0" fontId="0" fillId="3" borderId="162" xfId="0" applyFill="1" applyBorder="1" applyAlignment="1">
      <alignment horizontal="center" vertical="center" wrapText="1"/>
    </xf>
    <xf numFmtId="0" fontId="0" fillId="3" borderId="153" xfId="0" applyFill="1" applyBorder="1" applyAlignment="1">
      <alignment horizontal="center" vertical="center" wrapText="1"/>
    </xf>
    <xf numFmtId="0" fontId="0" fillId="3" borderId="160" xfId="0" applyFill="1" applyBorder="1" applyAlignment="1">
      <alignment horizontal="center" vertical="center" wrapText="1"/>
    </xf>
    <xf numFmtId="0" fontId="1" fillId="6" borderId="132" xfId="0" applyFont="1" applyFill="1" applyBorder="1" applyAlignment="1">
      <alignment horizontal="center" vertical="center" wrapText="1"/>
    </xf>
    <xf numFmtId="0" fontId="0" fillId="3" borderId="156" xfId="0" applyFill="1" applyBorder="1" applyAlignment="1">
      <alignment horizontal="center" vertical="center" wrapText="1"/>
    </xf>
    <xf numFmtId="0" fontId="0" fillId="4" borderId="151" xfId="0" applyFill="1" applyBorder="1" applyAlignment="1">
      <alignment horizontal="center" vertical="center" wrapText="1"/>
    </xf>
    <xf numFmtId="0" fontId="0" fillId="4" borderId="150" xfId="0" applyFill="1" applyBorder="1" applyAlignment="1">
      <alignment horizontal="center" vertical="center" wrapText="1"/>
    </xf>
    <xf numFmtId="0" fontId="0" fillId="4" borderId="140" xfId="0" applyFill="1" applyBorder="1" applyAlignment="1">
      <alignment horizontal="center" vertical="center" wrapText="1"/>
    </xf>
    <xf numFmtId="0" fontId="0" fillId="4" borderId="152" xfId="0" applyFill="1" applyBorder="1" applyAlignment="1">
      <alignment horizontal="center" vertical="center" wrapText="1"/>
    </xf>
    <xf numFmtId="0" fontId="1" fillId="6" borderId="144" xfId="0" applyFont="1" applyFill="1" applyBorder="1" applyAlignment="1">
      <alignment horizontal="center" vertical="center" wrapText="1"/>
    </xf>
    <xf numFmtId="0" fontId="1" fillId="6" borderId="196" xfId="0" applyFont="1" applyFill="1" applyBorder="1" applyAlignment="1">
      <alignment horizontal="center" vertical="center" wrapText="1"/>
    </xf>
    <xf numFmtId="0" fontId="0" fillId="3" borderId="144" xfId="0" applyFill="1" applyBorder="1" applyAlignment="1">
      <alignment horizontal="center" vertical="center" wrapText="1"/>
    </xf>
    <xf numFmtId="0" fontId="0" fillId="3" borderId="195" xfId="0" applyFill="1" applyBorder="1" applyAlignment="1">
      <alignment horizontal="center" vertical="center" wrapText="1"/>
    </xf>
    <xf numFmtId="164" fontId="0" fillId="4" borderId="111" xfId="0" applyNumberFormat="1" applyFill="1" applyBorder="1" applyAlignment="1">
      <alignment horizontal="center" vertical="center" wrapText="1"/>
    </xf>
    <xf numFmtId="164" fontId="0" fillId="4" borderId="106" xfId="0" applyNumberFormat="1" applyFill="1" applyBorder="1" applyAlignment="1">
      <alignment horizontal="center" vertical="center" wrapText="1"/>
    </xf>
    <xf numFmtId="164" fontId="0" fillId="4" borderId="115" xfId="0" applyNumberFormat="1" applyFill="1" applyBorder="1" applyAlignment="1">
      <alignment horizontal="center" vertical="center" wrapText="1"/>
    </xf>
    <xf numFmtId="164" fontId="0" fillId="4" borderId="93" xfId="0" applyNumberFormat="1" applyFill="1" applyBorder="1" applyAlignment="1">
      <alignment horizontal="center" vertical="center" wrapText="1"/>
    </xf>
    <xf numFmtId="164" fontId="0" fillId="4" borderId="94" xfId="0" applyNumberFormat="1" applyFill="1" applyBorder="1" applyAlignment="1">
      <alignment horizontal="center" vertical="center" wrapText="1"/>
    </xf>
    <xf numFmtId="164" fontId="0" fillId="4" borderId="95" xfId="0" applyNumberFormat="1" applyFill="1" applyBorder="1" applyAlignment="1">
      <alignment horizontal="center" vertical="center" wrapText="1"/>
    </xf>
    <xf numFmtId="164" fontId="0" fillId="4" borderId="96" xfId="0" applyNumberFormat="1" applyFill="1" applyBorder="1" applyAlignment="1">
      <alignment horizontal="center" vertical="center" wrapText="1"/>
    </xf>
    <xf numFmtId="164" fontId="0" fillId="4" borderId="97" xfId="0" applyNumberFormat="1" applyFill="1" applyBorder="1" applyAlignment="1">
      <alignment horizontal="center" vertical="center" wrapText="1"/>
    </xf>
    <xf numFmtId="164" fontId="0" fillId="4" borderId="98" xfId="0" applyNumberFormat="1" applyFill="1" applyBorder="1" applyAlignment="1">
      <alignment horizontal="center" vertical="center" wrapText="1"/>
    </xf>
    <xf numFmtId="0" fontId="2" fillId="3" borderId="103" xfId="0" applyFont="1" applyFill="1" applyBorder="1" applyAlignment="1">
      <alignment horizontal="center" vertical="center" wrapText="1"/>
    </xf>
    <xf numFmtId="0" fontId="2" fillId="3" borderId="104" xfId="0" applyFont="1" applyFill="1" applyBorder="1" applyAlignment="1">
      <alignment horizontal="center" vertical="center" wrapText="1"/>
    </xf>
    <xf numFmtId="0" fontId="2" fillId="3" borderId="105" xfId="0" applyFont="1" applyFill="1" applyBorder="1" applyAlignment="1">
      <alignment horizontal="center" vertical="center" wrapText="1"/>
    </xf>
    <xf numFmtId="0" fontId="0" fillId="4" borderId="86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139" xfId="0" applyFill="1" applyBorder="1" applyAlignment="1">
      <alignment horizontal="center" vertical="center" wrapText="1"/>
    </xf>
    <xf numFmtId="0" fontId="0" fillId="4" borderId="149" xfId="0" applyFill="1" applyBorder="1" applyAlignment="1">
      <alignment horizontal="center" vertical="center" wrapText="1"/>
    </xf>
    <xf numFmtId="0" fontId="0" fillId="4" borderId="107" xfId="0" applyFill="1" applyBorder="1" applyAlignment="1">
      <alignment horizontal="center" vertical="center" wrapText="1"/>
    </xf>
    <xf numFmtId="0" fontId="0" fillId="4" borderId="143" xfId="0" applyFill="1" applyBorder="1" applyAlignment="1">
      <alignment horizontal="center" vertical="center" wrapText="1"/>
    </xf>
    <xf numFmtId="0" fontId="0" fillId="4" borderId="128" xfId="0" applyFill="1" applyBorder="1" applyAlignment="1">
      <alignment horizontal="center" vertical="center" wrapText="1"/>
    </xf>
    <xf numFmtId="0" fontId="1" fillId="3" borderId="99" xfId="0" applyFont="1" applyFill="1" applyBorder="1" applyAlignment="1">
      <alignment horizontal="center" vertical="center" wrapText="1"/>
    </xf>
    <xf numFmtId="0" fontId="1" fillId="3" borderId="73" xfId="0" applyFont="1" applyFill="1" applyBorder="1" applyAlignment="1">
      <alignment horizontal="center" vertical="center" wrapText="1"/>
    </xf>
    <xf numFmtId="0" fontId="1" fillId="3" borderId="89" xfId="0" applyFont="1" applyFill="1" applyBorder="1" applyAlignment="1">
      <alignment horizontal="center" vertical="center" wrapText="1"/>
    </xf>
    <xf numFmtId="0" fontId="1" fillId="3" borderId="74" xfId="0" applyFont="1" applyFill="1" applyBorder="1" applyAlignment="1">
      <alignment horizontal="center" vertical="center" wrapText="1"/>
    </xf>
    <xf numFmtId="0" fontId="0" fillId="3" borderId="196" xfId="0" applyFill="1" applyBorder="1" applyAlignment="1">
      <alignment horizontal="center" vertical="center" wrapText="1"/>
    </xf>
    <xf numFmtId="0" fontId="1" fillId="6" borderId="133" xfId="0" applyFont="1" applyFill="1" applyBorder="1" applyAlignment="1">
      <alignment horizontal="center" vertical="center" wrapText="1"/>
    </xf>
    <xf numFmtId="0" fontId="1" fillId="3" borderId="116" xfId="0" applyFont="1" applyFill="1" applyBorder="1" applyAlignment="1">
      <alignment horizontal="center" vertical="center" wrapText="1"/>
    </xf>
    <xf numFmtId="0" fontId="1" fillId="3" borderId="119" xfId="0" applyFont="1" applyFill="1" applyBorder="1" applyAlignment="1">
      <alignment horizontal="center" vertical="center" wrapText="1"/>
    </xf>
    <xf numFmtId="0" fontId="1" fillId="3" borderId="117" xfId="0" applyFont="1" applyFill="1" applyBorder="1" applyAlignment="1">
      <alignment horizontal="center" vertical="center" wrapText="1"/>
    </xf>
    <xf numFmtId="0" fontId="1" fillId="3" borderId="120" xfId="0" applyFont="1" applyFill="1" applyBorder="1" applyAlignment="1">
      <alignment horizontal="center" vertical="center" wrapText="1"/>
    </xf>
    <xf numFmtId="0" fontId="0" fillId="4" borderId="161" xfId="0" applyFill="1" applyBorder="1" applyAlignment="1">
      <alignment horizontal="center" vertical="center" wrapText="1"/>
    </xf>
    <xf numFmtId="0" fontId="0" fillId="4" borderId="183" xfId="0" applyFill="1" applyBorder="1" applyAlignment="1">
      <alignment horizontal="center" vertical="center" wrapText="1"/>
    </xf>
    <xf numFmtId="0" fontId="0" fillId="4" borderId="158" xfId="0" applyFill="1" applyBorder="1" applyAlignment="1">
      <alignment horizontal="center" vertical="center" wrapText="1"/>
    </xf>
    <xf numFmtId="0" fontId="0" fillId="4" borderId="188" xfId="0" applyFill="1" applyBorder="1" applyAlignment="1">
      <alignment horizontal="center" vertical="center" wrapText="1"/>
    </xf>
    <xf numFmtId="164" fontId="0" fillId="4" borderId="161" xfId="0" applyNumberFormat="1" applyFill="1" applyBorder="1" applyAlignment="1">
      <alignment horizontal="center" vertical="center" wrapText="1"/>
    </xf>
    <xf numFmtId="164" fontId="0" fillId="4" borderId="183" xfId="0" applyNumberFormat="1" applyFill="1" applyBorder="1" applyAlignment="1">
      <alignment horizontal="center" vertical="center" wrapText="1"/>
    </xf>
    <xf numFmtId="164" fontId="0" fillId="4" borderId="158" xfId="0" applyNumberFormat="1" applyFill="1" applyBorder="1" applyAlignment="1">
      <alignment horizontal="center" vertical="center" wrapText="1"/>
    </xf>
    <xf numFmtId="164" fontId="0" fillId="4" borderId="188" xfId="0" applyNumberFormat="1" applyFill="1" applyBorder="1" applyAlignment="1">
      <alignment horizontal="center" vertical="center" wrapText="1"/>
    </xf>
    <xf numFmtId="0" fontId="0" fillId="4" borderId="157" xfId="0" applyFill="1" applyBorder="1" applyAlignment="1">
      <alignment horizontal="center" vertical="center" wrapText="1"/>
    </xf>
    <xf numFmtId="0" fontId="0" fillId="4" borderId="163" xfId="0" applyFill="1" applyBorder="1" applyAlignment="1">
      <alignment horizontal="center" vertical="center" wrapText="1"/>
    </xf>
    <xf numFmtId="0" fontId="0" fillId="4" borderId="164" xfId="0" applyFill="1" applyBorder="1" applyAlignment="1">
      <alignment horizontal="center" vertical="center" wrapText="1"/>
    </xf>
    <xf numFmtId="0" fontId="0" fillId="4" borderId="155" xfId="0" applyFill="1" applyBorder="1" applyAlignment="1">
      <alignment horizontal="center" vertical="center" wrapText="1"/>
    </xf>
    <xf numFmtId="0" fontId="0" fillId="4" borderId="154" xfId="0" applyFill="1" applyBorder="1" applyAlignment="1">
      <alignment horizontal="center" vertical="center" wrapText="1"/>
    </xf>
    <xf numFmtId="0" fontId="0" fillId="4" borderId="16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122" xfId="0" applyFill="1" applyBorder="1" applyAlignment="1">
      <alignment horizontal="center" vertical="center" wrapText="1"/>
    </xf>
    <xf numFmtId="0" fontId="0" fillId="4" borderId="123" xfId="0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21" xfId="0" applyFill="1" applyBorder="1" applyAlignment="1">
      <alignment horizontal="center" vertical="center" wrapText="1"/>
    </xf>
    <xf numFmtId="0" fontId="0" fillId="4" borderId="187" xfId="0" applyFill="1" applyBorder="1" applyAlignment="1">
      <alignment horizontal="center" vertical="center" wrapText="1"/>
    </xf>
    <xf numFmtId="0" fontId="0" fillId="4" borderId="195" xfId="0" applyFill="1" applyBorder="1" applyAlignment="1">
      <alignment horizontal="center" vertical="center" wrapText="1"/>
    </xf>
    <xf numFmtId="0" fontId="0" fillId="4" borderId="144" xfId="0" applyFill="1" applyBorder="1" applyAlignment="1">
      <alignment horizontal="center" vertical="center" wrapText="1"/>
    </xf>
    <xf numFmtId="0" fontId="0" fillId="4" borderId="196" xfId="0" applyFill="1" applyBorder="1" applyAlignment="1">
      <alignment horizontal="center" vertical="center" wrapText="1"/>
    </xf>
    <xf numFmtId="0" fontId="1" fillId="3" borderId="108" xfId="0" applyFont="1" applyFill="1" applyBorder="1" applyAlignment="1">
      <alignment horizontal="center" vertical="center" wrapText="1"/>
    </xf>
    <xf numFmtId="0" fontId="1" fillId="3" borderId="118" xfId="0" applyFont="1" applyFill="1" applyBorder="1" applyAlignment="1">
      <alignment horizontal="center" vertical="center" wrapText="1"/>
    </xf>
    <xf numFmtId="0" fontId="0" fillId="4" borderId="142" xfId="0" applyFill="1" applyBorder="1" applyAlignment="1">
      <alignment horizontal="center" vertical="center" wrapText="1"/>
    </xf>
    <xf numFmtId="0" fontId="0" fillId="4" borderId="141" xfId="0" applyFill="1" applyBorder="1" applyAlignment="1">
      <alignment horizontal="center" vertical="center" wrapText="1"/>
    </xf>
    <xf numFmtId="0" fontId="0" fillId="3" borderId="193" xfId="0" applyFill="1" applyBorder="1" applyAlignment="1">
      <alignment horizontal="center" vertical="center" wrapText="1"/>
    </xf>
    <xf numFmtId="0" fontId="0" fillId="3" borderId="185" xfId="0" applyFill="1" applyBorder="1" applyAlignment="1">
      <alignment horizontal="center" vertical="center" wrapText="1"/>
    </xf>
    <xf numFmtId="0" fontId="0" fillId="3" borderId="192" xfId="0" applyFill="1" applyBorder="1" applyAlignment="1">
      <alignment horizontal="center" vertical="center" wrapText="1"/>
    </xf>
    <xf numFmtId="0" fontId="0" fillId="3" borderId="184" xfId="0" applyFill="1" applyBorder="1" applyAlignment="1">
      <alignment horizontal="center" vertical="center" wrapText="1"/>
    </xf>
    <xf numFmtId="164" fontId="0" fillId="3" borderId="193" xfId="0" applyNumberFormat="1" applyFill="1" applyBorder="1" applyAlignment="1">
      <alignment horizontal="center" vertical="center" wrapText="1"/>
    </xf>
    <xf numFmtId="164" fontId="0" fillId="3" borderId="185" xfId="0" applyNumberFormat="1" applyFill="1" applyBorder="1" applyAlignment="1">
      <alignment horizontal="center" vertical="center" wrapText="1"/>
    </xf>
    <xf numFmtId="164" fontId="0" fillId="3" borderId="192" xfId="0" applyNumberFormat="1" applyFill="1" applyBorder="1" applyAlignment="1">
      <alignment horizontal="center" vertical="center" wrapText="1"/>
    </xf>
    <xf numFmtId="164" fontId="0" fillId="3" borderId="184" xfId="0" applyNumberFormat="1" applyFill="1" applyBorder="1" applyAlignment="1">
      <alignment horizontal="center" vertical="center" wrapText="1"/>
    </xf>
    <xf numFmtId="0" fontId="0" fillId="3" borderId="194" xfId="0" applyFill="1" applyBorder="1" applyAlignment="1">
      <alignment horizontal="center" vertical="center" wrapText="1"/>
    </xf>
    <xf numFmtId="0" fontId="0" fillId="3" borderId="186" xfId="0" applyFill="1" applyBorder="1" applyAlignment="1">
      <alignment horizontal="center" vertical="center" wrapText="1"/>
    </xf>
    <xf numFmtId="0" fontId="1" fillId="6" borderId="180" xfId="0" applyFont="1" applyFill="1" applyBorder="1" applyAlignment="1">
      <alignment horizontal="center" vertical="center" wrapText="1"/>
    </xf>
    <xf numFmtId="0" fontId="1" fillId="6" borderId="181" xfId="0" applyFont="1" applyFill="1" applyBorder="1" applyAlignment="1">
      <alignment horizontal="center" vertical="center" wrapText="1"/>
    </xf>
    <xf numFmtId="0" fontId="0" fillId="3" borderId="165" xfId="0" applyFill="1" applyBorder="1" applyAlignment="1">
      <alignment horizontal="center" vertical="center" wrapText="1"/>
    </xf>
    <xf numFmtId="0" fontId="0" fillId="3" borderId="190" xfId="0" applyFill="1" applyBorder="1" applyAlignment="1">
      <alignment horizontal="center" vertical="center" wrapText="1"/>
    </xf>
    <xf numFmtId="0" fontId="0" fillId="3" borderId="166" xfId="0" applyFill="1" applyBorder="1" applyAlignment="1">
      <alignment horizontal="center" vertical="center" wrapText="1"/>
    </xf>
    <xf numFmtId="0" fontId="1" fillId="6" borderId="177" xfId="0" applyFont="1" applyFill="1" applyBorder="1" applyAlignment="1">
      <alignment horizontal="center" vertical="center" wrapText="1"/>
    </xf>
    <xf numFmtId="0" fontId="1" fillId="6" borderId="178" xfId="0" applyFont="1" applyFill="1" applyBorder="1" applyAlignment="1">
      <alignment horizontal="center" vertical="center" wrapText="1"/>
    </xf>
    <xf numFmtId="0" fontId="1" fillId="6" borderId="179" xfId="0" applyFont="1" applyFill="1" applyBorder="1" applyAlignment="1">
      <alignment horizontal="center" vertical="center" wrapText="1"/>
    </xf>
    <xf numFmtId="0" fontId="0" fillId="3" borderId="191" xfId="0" applyFill="1" applyBorder="1" applyAlignment="1">
      <alignment horizontal="center" vertical="center" wrapText="1"/>
    </xf>
    <xf numFmtId="0" fontId="0" fillId="3" borderId="182" xfId="0" applyFill="1" applyBorder="1" applyAlignment="1">
      <alignment horizontal="center" vertical="center" wrapText="1"/>
    </xf>
    <xf numFmtId="0" fontId="0" fillId="4" borderId="189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Possui Portátil?</a:t>
            </a:r>
          </a:p>
        </c:rich>
      </c:tx>
      <c:layout>
        <c:manualLayout>
          <c:xMode val="edge"/>
          <c:yMode val="edge"/>
          <c:x val="0.15241942730881658"/>
          <c:y val="7.62712882307329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tx>
            <c:v>Portátil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-2.2242992234599578E-6"/>
                  <c:y val="-0.237041554839923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"/>
              <c:pt idx="0">
                <c:v>Portátil</c:v>
              </c:pt>
            </c:strLit>
          </c:cat>
          <c:val>
            <c:numLit>
              <c:formatCode>General</c:formatCode>
              <c:ptCount val="1"/>
              <c:pt idx="0">
                <c:v>25</c:v>
              </c:pt>
            </c:numLit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Marcas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Folha1!$G$43</c:f>
              <c:strCache>
                <c:ptCount val="1"/>
                <c:pt idx="0">
                  <c:v>Feminino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Folha1!$R$42:$R$59</c:f>
              <c:strCache>
                <c:ptCount val="17"/>
                <c:pt idx="0">
                  <c:v>Acel</c:v>
                </c:pt>
                <c:pt idx="2">
                  <c:v>Acer</c:v>
                </c:pt>
                <c:pt idx="4">
                  <c:v>Asus</c:v>
                </c:pt>
                <c:pt idx="6">
                  <c:v>Dell</c:v>
                </c:pt>
                <c:pt idx="8">
                  <c:v>Hp</c:v>
                </c:pt>
                <c:pt idx="10">
                  <c:v>Lenovo</c:v>
                </c:pt>
                <c:pt idx="12">
                  <c:v>LG</c:v>
                </c:pt>
                <c:pt idx="14">
                  <c:v>MSI</c:v>
                </c:pt>
                <c:pt idx="16">
                  <c:v>Toshiba</c:v>
                </c:pt>
              </c:strCache>
            </c:strRef>
          </c:cat>
          <c:val>
            <c:numRef>
              <c:f>Folha1!$AC$42:$AC$59</c:f>
              <c:numCache>
                <c:formatCode>General</c:formatCode>
                <c:ptCount val="18"/>
                <c:pt idx="0">
                  <c:v>0</c:v>
                </c:pt>
                <c:pt idx="2">
                  <c:v>0</c:v>
                </c:pt>
                <c:pt idx="4">
                  <c:v>1</c:v>
                </c:pt>
                <c:pt idx="6">
                  <c:v>0</c:v>
                </c:pt>
                <c:pt idx="8">
                  <c:v>1</c:v>
                </c:pt>
                <c:pt idx="10">
                  <c:v>0</c:v>
                </c:pt>
                <c:pt idx="12">
                  <c:v>1</c:v>
                </c:pt>
                <c:pt idx="14">
                  <c:v>0</c:v>
                </c:pt>
                <c:pt idx="16">
                  <c:v>0</c:v>
                </c:pt>
              </c:numCache>
            </c:numRef>
          </c:val>
        </c:ser>
        <c:ser>
          <c:idx val="4"/>
          <c:order val="4"/>
          <c:tx>
            <c:strRef>
              <c:f>Folha1!$G$44</c:f>
              <c:strCache>
                <c:ptCount val="1"/>
                <c:pt idx="0">
                  <c:v>Masculino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Folha1!$R$42:$R$59</c:f>
              <c:strCache>
                <c:ptCount val="17"/>
                <c:pt idx="0">
                  <c:v>Acel</c:v>
                </c:pt>
                <c:pt idx="2">
                  <c:v>Acer</c:v>
                </c:pt>
                <c:pt idx="4">
                  <c:v>Asus</c:v>
                </c:pt>
                <c:pt idx="6">
                  <c:v>Dell</c:v>
                </c:pt>
                <c:pt idx="8">
                  <c:v>Hp</c:v>
                </c:pt>
                <c:pt idx="10">
                  <c:v>Lenovo</c:v>
                </c:pt>
                <c:pt idx="12">
                  <c:v>LG</c:v>
                </c:pt>
                <c:pt idx="14">
                  <c:v>MSI</c:v>
                </c:pt>
                <c:pt idx="16">
                  <c:v>Toshiba</c:v>
                </c:pt>
              </c:strCache>
            </c:strRef>
          </c:cat>
          <c:val>
            <c:numRef>
              <c:f>Folha1!$AE$42:$AE$59</c:f>
              <c:numCache>
                <c:formatCode>General</c:formatCode>
                <c:ptCount val="18"/>
                <c:pt idx="0">
                  <c:v>1</c:v>
                </c:pt>
                <c:pt idx="2">
                  <c:v>1</c:v>
                </c:pt>
                <c:pt idx="4">
                  <c:v>4</c:v>
                </c:pt>
                <c:pt idx="6">
                  <c:v>1</c:v>
                </c:pt>
                <c:pt idx="8">
                  <c:v>3</c:v>
                </c:pt>
                <c:pt idx="10">
                  <c:v>7</c:v>
                </c:pt>
                <c:pt idx="12">
                  <c:v>0</c:v>
                </c:pt>
                <c:pt idx="14">
                  <c:v>4</c:v>
                </c:pt>
                <c:pt idx="1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31"/>
        <c:axId val="397662264"/>
        <c:axId val="3976634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Folha1!$R$42:$R$59</c15:sqref>
                        </c15:formulaRef>
                      </c:ext>
                    </c:extLst>
                    <c:strCache>
                      <c:ptCount val="17"/>
                      <c:pt idx="0">
                        <c:v>Acel</c:v>
                      </c:pt>
                      <c:pt idx="2">
                        <c:v>Acer</c:v>
                      </c:pt>
                      <c:pt idx="4">
                        <c:v>Asus</c:v>
                      </c:pt>
                      <c:pt idx="6">
                        <c:v>Dell</c:v>
                      </c:pt>
                      <c:pt idx="8">
                        <c:v>Hp</c:v>
                      </c:pt>
                      <c:pt idx="10">
                        <c:v>Lenovo</c:v>
                      </c:pt>
                      <c:pt idx="12">
                        <c:v>LG</c:v>
                      </c:pt>
                      <c:pt idx="14">
                        <c:v>MSI</c:v>
                      </c:pt>
                      <c:pt idx="16">
                        <c:v>Toshiba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Folha1!$S$42:$S$59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Folha1!$R$42:$R$59</c15:sqref>
                        </c15:formulaRef>
                      </c:ext>
                    </c:extLst>
                    <c:strCache>
                      <c:ptCount val="17"/>
                      <c:pt idx="0">
                        <c:v>Acel</c:v>
                      </c:pt>
                      <c:pt idx="2">
                        <c:v>Acer</c:v>
                      </c:pt>
                      <c:pt idx="4">
                        <c:v>Asus</c:v>
                      </c:pt>
                      <c:pt idx="6">
                        <c:v>Dell</c:v>
                      </c:pt>
                      <c:pt idx="8">
                        <c:v>Hp</c:v>
                      </c:pt>
                      <c:pt idx="10">
                        <c:v>Lenovo</c:v>
                      </c:pt>
                      <c:pt idx="12">
                        <c:v>LG</c:v>
                      </c:pt>
                      <c:pt idx="14">
                        <c:v>MSI</c:v>
                      </c:pt>
                      <c:pt idx="16">
                        <c:v>Toshiba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Folha1!$T$42:$T$59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Folha1!$R$42:$R$59</c15:sqref>
                        </c15:formulaRef>
                      </c:ext>
                    </c:extLst>
                    <c:strCache>
                      <c:ptCount val="17"/>
                      <c:pt idx="0">
                        <c:v>Acel</c:v>
                      </c:pt>
                      <c:pt idx="2">
                        <c:v>Acer</c:v>
                      </c:pt>
                      <c:pt idx="4">
                        <c:v>Asus</c:v>
                      </c:pt>
                      <c:pt idx="6">
                        <c:v>Dell</c:v>
                      </c:pt>
                      <c:pt idx="8">
                        <c:v>Hp</c:v>
                      </c:pt>
                      <c:pt idx="10">
                        <c:v>Lenovo</c:v>
                      </c:pt>
                      <c:pt idx="12">
                        <c:v>LG</c:v>
                      </c:pt>
                      <c:pt idx="14">
                        <c:v>MSI</c:v>
                      </c:pt>
                      <c:pt idx="16">
                        <c:v>Toshiba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Folha1!$AD$42:$AD$59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Folha1!$R$42:$R$59</c15:sqref>
                        </c15:formulaRef>
                      </c:ext>
                    </c:extLst>
                    <c:strCache>
                      <c:ptCount val="17"/>
                      <c:pt idx="0">
                        <c:v>Acel</c:v>
                      </c:pt>
                      <c:pt idx="2">
                        <c:v>Acer</c:v>
                      </c:pt>
                      <c:pt idx="4">
                        <c:v>Asus</c:v>
                      </c:pt>
                      <c:pt idx="6">
                        <c:v>Dell</c:v>
                      </c:pt>
                      <c:pt idx="8">
                        <c:v>Hp</c:v>
                      </c:pt>
                      <c:pt idx="10">
                        <c:v>Lenovo</c:v>
                      </c:pt>
                      <c:pt idx="12">
                        <c:v>LG</c:v>
                      </c:pt>
                      <c:pt idx="14">
                        <c:v>MSI</c:v>
                      </c:pt>
                      <c:pt idx="16">
                        <c:v>Toshiba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Folha1!$AF$42:$AF$59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</c15:ser>
            </c15:filteredBarSeries>
          </c:ext>
        </c:extLst>
      </c:barChart>
      <c:catAx>
        <c:axId val="397662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97663440"/>
        <c:crosses val="autoZero"/>
        <c:auto val="1"/>
        <c:lblAlgn val="ctr"/>
        <c:lblOffset val="100"/>
        <c:noMultiLvlLbl val="0"/>
      </c:catAx>
      <c:valAx>
        <c:axId val="39766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97662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Grau de satisfação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3.600366591779125E-2"/>
                  <c:y val="0.1272773403324584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1833945960052301"/>
                  <c:y val="9.354365704286964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6.365637335668542E-2"/>
                  <c:y val="9.781907261592301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Folha1!$AT$76:$AT$80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12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Folha1!$AU$76:$AU$80</c:f>
              <c:numCache>
                <c:formatCode>General</c:formatCode>
                <c:ptCount val="5"/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Género</a:t>
            </a:r>
          </a:p>
        </c:rich>
      </c:tx>
      <c:layout>
        <c:manualLayout>
          <c:xMode val="edge"/>
          <c:yMode val="edge"/>
          <c:x val="0.44124019981373297"/>
          <c:y val="8.93854748603351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Folha1!$BD$76:$BG$77</c:f>
              <c:strCache>
                <c:ptCount val="2"/>
                <c:pt idx="0">
                  <c:v>Masculino</c:v>
                </c:pt>
                <c:pt idx="1">
                  <c:v>Feminino</c:v>
                </c:pt>
              </c:strCache>
            </c:strRef>
          </c:cat>
          <c:val>
            <c:numRef>
              <c:f>Folha1!$BH$76:$BH$77</c:f>
              <c:numCache>
                <c:formatCode>General</c:formatCode>
                <c:ptCount val="2"/>
                <c:pt idx="0">
                  <c:v>22</c:v>
                </c:pt>
                <c:pt idx="1">
                  <c:v>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Folha1!$BD$76:$BG$77</c:f>
              <c:strCache>
                <c:ptCount val="2"/>
                <c:pt idx="0">
                  <c:v>Masculino</c:v>
                </c:pt>
                <c:pt idx="1">
                  <c:v>Feminino</c:v>
                </c:pt>
              </c:strCache>
            </c:strRef>
          </c:cat>
          <c:val>
            <c:numRef>
              <c:f>Folha1!$BI$76:$BI$77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70"/>
        <c:holeSize val="3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892123162024087"/>
          <c:y val="0.38981463071306022"/>
          <c:w val="0.26438419990889572"/>
          <c:h val="0.207177261329155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 sz="1800"/>
              <a:t>Dados</a:t>
            </a:r>
            <a:r>
              <a:rPr lang="pt-PT" sz="1800" baseline="0"/>
              <a:t> obtidos</a:t>
            </a:r>
            <a:endParaRPr lang="pt-PT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Folha1!$AD$7</c:f>
              <c:strCache>
                <c:ptCount val="1"/>
                <c:pt idx="0">
                  <c:v>Média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Folha1!$AA$9:$AA$12</c:f>
              <c:strCache>
                <c:ptCount val="4"/>
                <c:pt idx="0">
                  <c:v>Altura</c:v>
                </c:pt>
                <c:pt idx="1">
                  <c:v>Idade</c:v>
                </c:pt>
                <c:pt idx="2">
                  <c:v>Peso</c:v>
                </c:pt>
                <c:pt idx="3">
                  <c:v>Satisfação</c:v>
                </c:pt>
              </c:strCache>
            </c:strRef>
          </c:cat>
          <c:val>
            <c:numRef>
              <c:f>Folha1!$AD$9:$AD$12</c:f>
              <c:numCache>
                <c:formatCode>General</c:formatCode>
                <c:ptCount val="4"/>
                <c:pt idx="0">
                  <c:v>176.4</c:v>
                </c:pt>
                <c:pt idx="1">
                  <c:v>20.32</c:v>
                </c:pt>
                <c:pt idx="2">
                  <c:v>68.64</c:v>
                </c:pt>
                <c:pt idx="3">
                  <c:v>4.16</c:v>
                </c:pt>
              </c:numCache>
            </c:numRef>
          </c:val>
        </c:ser>
        <c:ser>
          <c:idx val="4"/>
          <c:order val="4"/>
          <c:tx>
            <c:strRef>
              <c:f>Folha1!$AF$7</c:f>
              <c:strCache>
                <c:ptCount val="1"/>
                <c:pt idx="0">
                  <c:v>Mediana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Folha1!$AA$9:$AA$12</c:f>
              <c:strCache>
                <c:ptCount val="4"/>
                <c:pt idx="0">
                  <c:v>Altura</c:v>
                </c:pt>
                <c:pt idx="1">
                  <c:v>Idade</c:v>
                </c:pt>
                <c:pt idx="2">
                  <c:v>Peso</c:v>
                </c:pt>
                <c:pt idx="3">
                  <c:v>Satisfação</c:v>
                </c:pt>
              </c:strCache>
            </c:strRef>
          </c:cat>
          <c:val>
            <c:numRef>
              <c:f>Folha1!$AF$9:$AF$12</c:f>
              <c:numCache>
                <c:formatCode>General</c:formatCode>
                <c:ptCount val="4"/>
                <c:pt idx="0">
                  <c:v>180</c:v>
                </c:pt>
                <c:pt idx="1">
                  <c:v>19</c:v>
                </c:pt>
                <c:pt idx="2">
                  <c:v>66</c:v>
                </c:pt>
                <c:pt idx="3">
                  <c:v>4</c:v>
                </c:pt>
              </c:numCache>
            </c:numRef>
          </c:val>
        </c:ser>
        <c:ser>
          <c:idx val="7"/>
          <c:order val="7"/>
          <c:tx>
            <c:strRef>
              <c:f>Folha1!$AI$7</c:f>
              <c:strCache>
                <c:ptCount val="1"/>
                <c:pt idx="0">
                  <c:v>Percentil 25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Folha1!$AA$9:$AA$12</c:f>
              <c:strCache>
                <c:ptCount val="4"/>
                <c:pt idx="0">
                  <c:v>Altura</c:v>
                </c:pt>
                <c:pt idx="1">
                  <c:v>Idade</c:v>
                </c:pt>
                <c:pt idx="2">
                  <c:v>Peso</c:v>
                </c:pt>
                <c:pt idx="3">
                  <c:v>Satisfação</c:v>
                </c:pt>
              </c:strCache>
            </c:strRef>
          </c:cat>
          <c:val>
            <c:numRef>
              <c:f>Folha1!$AI$9:$AI$12</c:f>
              <c:numCache>
                <c:formatCode>General</c:formatCode>
                <c:ptCount val="4"/>
                <c:pt idx="0">
                  <c:v>170</c:v>
                </c:pt>
                <c:pt idx="1">
                  <c:v>19</c:v>
                </c:pt>
                <c:pt idx="2">
                  <c:v>60</c:v>
                </c:pt>
                <c:pt idx="3">
                  <c:v>4</c:v>
                </c:pt>
              </c:numCache>
            </c:numRef>
          </c:val>
        </c:ser>
        <c:ser>
          <c:idx val="10"/>
          <c:order val="10"/>
          <c:tx>
            <c:strRef>
              <c:f>Folha1!$AL$7</c:f>
              <c:strCache>
                <c:ptCount val="1"/>
                <c:pt idx="0">
                  <c:v>Percentil 75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Folha1!$AA$9:$AA$12</c:f>
              <c:strCache>
                <c:ptCount val="4"/>
                <c:pt idx="0">
                  <c:v>Altura</c:v>
                </c:pt>
                <c:pt idx="1">
                  <c:v>Idade</c:v>
                </c:pt>
                <c:pt idx="2">
                  <c:v>Peso</c:v>
                </c:pt>
                <c:pt idx="3">
                  <c:v>Satisfação</c:v>
                </c:pt>
              </c:strCache>
            </c:strRef>
          </c:cat>
          <c:val>
            <c:numRef>
              <c:f>Folha1!$AL$9:$AL$12</c:f>
              <c:numCache>
                <c:formatCode>General</c:formatCode>
                <c:ptCount val="4"/>
                <c:pt idx="0">
                  <c:v>180</c:v>
                </c:pt>
                <c:pt idx="1">
                  <c:v>20</c:v>
                </c:pt>
                <c:pt idx="2">
                  <c:v>75</c:v>
                </c:pt>
                <c:pt idx="3">
                  <c:v>5</c:v>
                </c:pt>
              </c:numCache>
            </c:numRef>
          </c:val>
        </c:ser>
        <c:ser>
          <c:idx val="13"/>
          <c:order val="13"/>
          <c:tx>
            <c:strRef>
              <c:f>Folha1!$AO$7</c:f>
              <c:strCache>
                <c:ptCount val="1"/>
                <c:pt idx="0">
                  <c:v>Desvio padrão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Folha1!$AA$9:$AA$12</c:f>
              <c:strCache>
                <c:ptCount val="4"/>
                <c:pt idx="0">
                  <c:v>Altura</c:v>
                </c:pt>
                <c:pt idx="1">
                  <c:v>Idade</c:v>
                </c:pt>
                <c:pt idx="2">
                  <c:v>Peso</c:v>
                </c:pt>
                <c:pt idx="3">
                  <c:v>Satisfação</c:v>
                </c:pt>
              </c:strCache>
            </c:strRef>
          </c:cat>
          <c:val>
            <c:numRef>
              <c:f>Folha1!$AO$9:$AO$12</c:f>
              <c:numCache>
                <c:formatCode>0.000</c:formatCode>
                <c:ptCount val="4"/>
                <c:pt idx="0">
                  <c:v>6.9402209378856705</c:v>
                </c:pt>
                <c:pt idx="1">
                  <c:v>2.9961085872622655</c:v>
                </c:pt>
                <c:pt idx="2">
                  <c:v>12.502932989236291</c:v>
                </c:pt>
                <c:pt idx="3">
                  <c:v>0.98657657246324981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97660696"/>
        <c:axId val="3976540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Série1</c:v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PT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Folha1!$AA$9:$AA$12</c15:sqref>
                        </c15:formulaRef>
                      </c:ext>
                    </c:extLst>
                    <c:strCache>
                      <c:ptCount val="4"/>
                      <c:pt idx="0">
                        <c:v>Altura</c:v>
                      </c:pt>
                      <c:pt idx="1">
                        <c:v>Idade</c:v>
                      </c:pt>
                      <c:pt idx="2">
                        <c:v>Peso</c:v>
                      </c:pt>
                      <c:pt idx="3">
                        <c:v>Satisfação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Folha1!$AB$9:$AB$12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v>Série2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PT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Folha1!$AA$9:$AA$12</c15:sqref>
                        </c15:formulaRef>
                      </c:ext>
                    </c:extLst>
                    <c:strCache>
                      <c:ptCount val="4"/>
                      <c:pt idx="0">
                        <c:v>Altura</c:v>
                      </c:pt>
                      <c:pt idx="1">
                        <c:v>Idade</c:v>
                      </c:pt>
                      <c:pt idx="2">
                        <c:v>Peso</c:v>
                      </c:pt>
                      <c:pt idx="3">
                        <c:v>Satisfação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Folha1!$AC$9:$AC$12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v>Série4</c:v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PT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Folha1!$AA$9:$AA$12</c15:sqref>
                        </c15:formulaRef>
                      </c:ext>
                    </c:extLst>
                    <c:strCache>
                      <c:ptCount val="4"/>
                      <c:pt idx="0">
                        <c:v>Altura</c:v>
                      </c:pt>
                      <c:pt idx="1">
                        <c:v>Idade</c:v>
                      </c:pt>
                      <c:pt idx="2">
                        <c:v>Peso</c:v>
                      </c:pt>
                      <c:pt idx="3">
                        <c:v>Satisfação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Folha1!$AE$9:$AE$12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PT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Folha1!$AA$9:$AA$12</c15:sqref>
                        </c15:formulaRef>
                      </c:ext>
                    </c:extLst>
                    <c:strCache>
                      <c:ptCount val="4"/>
                      <c:pt idx="0">
                        <c:v>Altura</c:v>
                      </c:pt>
                      <c:pt idx="1">
                        <c:v>Idade</c:v>
                      </c:pt>
                      <c:pt idx="2">
                        <c:v>Peso</c:v>
                      </c:pt>
                      <c:pt idx="3">
                        <c:v>Satisfação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Folha1!$AG$9:$AG$12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PT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Folha1!$AA$9:$AA$12</c15:sqref>
                        </c15:formulaRef>
                      </c:ext>
                    </c:extLst>
                    <c:strCache>
                      <c:ptCount val="4"/>
                      <c:pt idx="0">
                        <c:v>Altura</c:v>
                      </c:pt>
                      <c:pt idx="1">
                        <c:v>Idade</c:v>
                      </c:pt>
                      <c:pt idx="2">
                        <c:v>Peso</c:v>
                      </c:pt>
                      <c:pt idx="3">
                        <c:v>Satisfação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Folha1!$AH$9:$AH$12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  <c15:filteredBarSeries>
              <c15:ser>
                <c:idx val="8"/>
                <c:order val="8"/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PT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Folha1!$AA$9:$AA$12</c15:sqref>
                        </c15:formulaRef>
                      </c:ext>
                    </c:extLst>
                    <c:strCache>
                      <c:ptCount val="4"/>
                      <c:pt idx="0">
                        <c:v>Altura</c:v>
                      </c:pt>
                      <c:pt idx="1">
                        <c:v>Idade</c:v>
                      </c:pt>
                      <c:pt idx="2">
                        <c:v>Peso</c:v>
                      </c:pt>
                      <c:pt idx="3">
                        <c:v>Satisfação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Folha1!$AJ$9:$AJ$12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  <c15:filteredBarSeries>
              <c15:ser>
                <c:idx val="9"/>
                <c:order val="9"/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PT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Folha1!$AA$9:$AA$12</c15:sqref>
                        </c15:formulaRef>
                      </c:ext>
                    </c:extLst>
                    <c:strCache>
                      <c:ptCount val="4"/>
                      <c:pt idx="0">
                        <c:v>Altura</c:v>
                      </c:pt>
                      <c:pt idx="1">
                        <c:v>Idade</c:v>
                      </c:pt>
                      <c:pt idx="2">
                        <c:v>Peso</c:v>
                      </c:pt>
                      <c:pt idx="3">
                        <c:v>Satisfação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Folha1!$AK$9:$AK$12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  <c15:filteredBarSeries>
              <c15:ser>
                <c:idx val="11"/>
                <c:order val="11"/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PT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Folha1!$AA$9:$AA$12</c15:sqref>
                        </c15:formulaRef>
                      </c:ext>
                    </c:extLst>
                    <c:strCache>
                      <c:ptCount val="4"/>
                      <c:pt idx="0">
                        <c:v>Altura</c:v>
                      </c:pt>
                      <c:pt idx="1">
                        <c:v>Idade</c:v>
                      </c:pt>
                      <c:pt idx="2">
                        <c:v>Peso</c:v>
                      </c:pt>
                      <c:pt idx="3">
                        <c:v>Satisfação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Folha1!$AM$9:$AM$12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  <c15:filteredBarSeries>
              <c15:ser>
                <c:idx val="12"/>
                <c:order val="12"/>
                <c:spPr>
                  <a:gradFill rotWithShape="1">
                    <a:gsLst>
                      <a:gs pos="0">
                        <a:schemeClr val="accent1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PT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Folha1!$AA$9:$AA$12</c15:sqref>
                        </c15:formulaRef>
                      </c:ext>
                    </c:extLst>
                    <c:strCache>
                      <c:ptCount val="4"/>
                      <c:pt idx="0">
                        <c:v>Altura</c:v>
                      </c:pt>
                      <c:pt idx="1">
                        <c:v>Idade</c:v>
                      </c:pt>
                      <c:pt idx="2">
                        <c:v>Peso</c:v>
                      </c:pt>
                      <c:pt idx="3">
                        <c:v>Satisfação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Folha1!$AN$9:$AN$12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  <c15:filteredBarSeries>
              <c15:ser>
                <c:idx val="14"/>
                <c:order val="14"/>
                <c:spPr>
                  <a:gradFill rotWithShape="1">
                    <a:gsLst>
                      <a:gs pos="0">
                        <a:schemeClr val="accent3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PT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Folha1!$AA$9:$AA$12</c15:sqref>
                        </c15:formulaRef>
                      </c:ext>
                    </c:extLst>
                    <c:strCache>
                      <c:ptCount val="4"/>
                      <c:pt idx="0">
                        <c:v>Altura</c:v>
                      </c:pt>
                      <c:pt idx="1">
                        <c:v>Idade</c:v>
                      </c:pt>
                      <c:pt idx="2">
                        <c:v>Peso</c:v>
                      </c:pt>
                      <c:pt idx="3">
                        <c:v>Satisfação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Folha1!$AP$9:$AP$12</c15:sqref>
                        </c15:formulaRef>
                      </c:ext>
                    </c:extLst>
                    <c:numCache>
                      <c:formatCode>0.000</c:formatCode>
                      <c:ptCount val="4"/>
                    </c:numCache>
                  </c:numRef>
                </c:val>
              </c15:ser>
            </c15:filteredBarSeries>
            <c15:filteredBarSeries>
              <c15:ser>
                <c:idx val="15"/>
                <c:order val="15"/>
                <c:spPr>
                  <a:gradFill rotWithShape="1">
                    <a:gsLst>
                      <a:gs pos="0">
                        <a:schemeClr val="accent4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PT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Folha1!$AA$9:$AA$12</c15:sqref>
                        </c15:formulaRef>
                      </c:ext>
                    </c:extLst>
                    <c:strCache>
                      <c:ptCount val="4"/>
                      <c:pt idx="0">
                        <c:v>Altura</c:v>
                      </c:pt>
                      <c:pt idx="1">
                        <c:v>Idade</c:v>
                      </c:pt>
                      <c:pt idx="2">
                        <c:v>Peso</c:v>
                      </c:pt>
                      <c:pt idx="3">
                        <c:v>Satisfação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Folha1!$AQ$9:$AQ$12</c15:sqref>
                        </c15:formulaRef>
                      </c:ext>
                    </c:extLst>
                    <c:numCache>
                      <c:formatCode>0.000</c:formatCode>
                      <c:ptCount val="4"/>
                    </c:numCache>
                  </c:numRef>
                </c:val>
              </c15:ser>
            </c15:filteredBarSeries>
            <c15:filteredBarSeries>
              <c15:ser>
                <c:idx val="16"/>
                <c:order val="16"/>
                <c:spPr>
                  <a:gradFill rotWithShape="1">
                    <a:gsLst>
                      <a:gs pos="0">
                        <a:schemeClr val="accent5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PT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Folha1!$AA$9:$AA$12</c15:sqref>
                        </c15:formulaRef>
                      </c:ext>
                    </c:extLst>
                    <c:strCache>
                      <c:ptCount val="4"/>
                      <c:pt idx="0">
                        <c:v>Altura</c:v>
                      </c:pt>
                      <c:pt idx="1">
                        <c:v>Idade</c:v>
                      </c:pt>
                      <c:pt idx="2">
                        <c:v>Peso</c:v>
                      </c:pt>
                      <c:pt idx="3">
                        <c:v>Satisfação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Folha1!$AR$9:$AR$12</c15:sqref>
                        </c15:formulaRef>
                      </c:ext>
                    </c:extLst>
                    <c:numCache>
                      <c:formatCode>0.000</c:formatCode>
                      <c:ptCount val="4"/>
                    </c:numCache>
                  </c:numRef>
                </c:val>
              </c15:ser>
            </c15:filteredBarSeries>
          </c:ext>
        </c:extLst>
      </c:barChart>
      <c:catAx>
        <c:axId val="397660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97654032"/>
        <c:crosses val="autoZero"/>
        <c:auto val="1"/>
        <c:lblAlgn val="ctr"/>
        <c:lblOffset val="100"/>
        <c:noMultiLvlLbl val="0"/>
      </c:catAx>
      <c:valAx>
        <c:axId val="3976540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7660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15876</xdr:colOff>
      <xdr:row>3</xdr:row>
      <xdr:rowOff>1</xdr:rowOff>
    </xdr:from>
    <xdr:to>
      <xdr:col>52</xdr:col>
      <xdr:colOff>22225</xdr:colOff>
      <xdr:row>11</xdr:row>
      <xdr:rowOff>47625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31751</xdr:colOff>
      <xdr:row>16</xdr:row>
      <xdr:rowOff>174625</xdr:rowOff>
    </xdr:from>
    <xdr:to>
      <xdr:col>65</xdr:col>
      <xdr:colOff>31751</xdr:colOff>
      <xdr:row>31</xdr:row>
      <xdr:rowOff>79374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53</xdr:col>
      <xdr:colOff>15876</xdr:colOff>
      <xdr:row>92</xdr:row>
      <xdr:rowOff>15876</xdr:rowOff>
    </xdr:from>
    <xdr:to>
      <xdr:col>64</xdr:col>
      <xdr:colOff>79375</xdr:colOff>
      <xdr:row>107</xdr:row>
      <xdr:rowOff>15876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301626</xdr:colOff>
      <xdr:row>2</xdr:row>
      <xdr:rowOff>174625</xdr:rowOff>
    </xdr:from>
    <xdr:to>
      <xdr:col>65</xdr:col>
      <xdr:colOff>15876</xdr:colOff>
      <xdr:row>14</xdr:row>
      <xdr:rowOff>126999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301625</xdr:colOff>
      <xdr:row>92</xdr:row>
      <xdr:rowOff>0</xdr:rowOff>
    </xdr:from>
    <xdr:to>
      <xdr:col>50</xdr:col>
      <xdr:colOff>31750</xdr:colOff>
      <xdr:row>110</xdr:row>
      <xdr:rowOff>47625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119"/>
  <sheetViews>
    <sheetView tabSelected="1" zoomScale="60" zoomScaleNormal="60" zoomScalePageLayoutView="40" workbookViewId="0">
      <selection activeCell="BE52" sqref="BE52:BF53"/>
    </sheetView>
  </sheetViews>
  <sheetFormatPr defaultRowHeight="15" customHeight="1" x14ac:dyDescent="0.25"/>
  <cols>
    <col min="1" max="106" width="4.7109375" customWidth="1"/>
  </cols>
  <sheetData>
    <row r="2" spans="1:75" ht="15" customHeight="1" thickBo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</row>
    <row r="3" spans="1:75" ht="15" customHeight="1" x14ac:dyDescent="0.25">
      <c r="A3" s="8"/>
      <c r="B3" s="8"/>
      <c r="C3" s="8"/>
      <c r="D3" s="68" t="s">
        <v>22</v>
      </c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70"/>
      <c r="V3" s="8"/>
      <c r="W3" s="8"/>
      <c r="X3" s="8"/>
      <c r="Y3" s="8"/>
      <c r="AD3" s="107" t="s">
        <v>26</v>
      </c>
      <c r="AE3" s="108"/>
      <c r="AF3" s="108"/>
      <c r="AG3" s="108"/>
      <c r="AH3" s="108"/>
      <c r="AI3" s="108"/>
      <c r="AJ3" s="108"/>
      <c r="AK3" s="108"/>
      <c r="AL3" s="108"/>
      <c r="AM3" s="108"/>
      <c r="AN3" s="109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T3" s="7"/>
      <c r="BU3" s="7"/>
      <c r="BV3" s="7"/>
      <c r="BW3" s="7"/>
    </row>
    <row r="4" spans="1:75" ht="15" customHeight="1" thickBot="1" x14ac:dyDescent="0.3">
      <c r="A4" s="8"/>
      <c r="B4" s="8"/>
      <c r="C4" s="8"/>
      <c r="D4" s="71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3"/>
      <c r="V4" s="8"/>
      <c r="W4" s="8"/>
      <c r="X4" s="8"/>
      <c r="Y4" s="8"/>
      <c r="AD4" s="110"/>
      <c r="AE4" s="111"/>
      <c r="AF4" s="111"/>
      <c r="AG4" s="111"/>
      <c r="AH4" s="111"/>
      <c r="AI4" s="111"/>
      <c r="AJ4" s="111"/>
      <c r="AK4" s="111"/>
      <c r="AL4" s="111"/>
      <c r="AM4" s="111"/>
      <c r="AN4" s="112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:75" ht="15" customHeight="1" thickBot="1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T5" s="7"/>
      <c r="BU5" s="7"/>
      <c r="BV5" s="7"/>
      <c r="BW5" s="7"/>
    </row>
    <row r="6" spans="1:75" ht="15" customHeight="1" thickTop="1" thickBot="1" x14ac:dyDescent="0.3">
      <c r="A6" s="8"/>
      <c r="B6" s="8"/>
      <c r="C6" s="95"/>
      <c r="D6" s="100" t="s">
        <v>0</v>
      </c>
      <c r="E6" s="101"/>
      <c r="F6" s="102"/>
      <c r="G6" s="93" t="s">
        <v>1</v>
      </c>
      <c r="H6" s="93"/>
      <c r="I6" s="93"/>
      <c r="J6" s="93" t="s">
        <v>2</v>
      </c>
      <c r="K6" s="93"/>
      <c r="L6" s="93" t="s">
        <v>3</v>
      </c>
      <c r="M6" s="93"/>
      <c r="N6" s="100" t="s">
        <v>47</v>
      </c>
      <c r="O6" s="101"/>
      <c r="P6" s="102"/>
      <c r="Q6" s="100" t="s">
        <v>27</v>
      </c>
      <c r="R6" s="101"/>
      <c r="S6" s="102"/>
      <c r="T6" s="93" t="s">
        <v>4</v>
      </c>
      <c r="U6" s="93"/>
      <c r="V6" s="122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</row>
    <row r="7" spans="1:75" ht="15" customHeight="1" thickBot="1" x14ac:dyDescent="0.3">
      <c r="A7" s="8"/>
      <c r="B7" s="8"/>
      <c r="C7" s="96"/>
      <c r="D7" s="103"/>
      <c r="E7" s="104"/>
      <c r="F7" s="105"/>
      <c r="G7" s="94"/>
      <c r="H7" s="94"/>
      <c r="I7" s="94"/>
      <c r="J7" s="94"/>
      <c r="K7" s="94"/>
      <c r="L7" s="94"/>
      <c r="M7" s="94"/>
      <c r="N7" s="103"/>
      <c r="O7" s="104"/>
      <c r="P7" s="105"/>
      <c r="Q7" s="103"/>
      <c r="R7" s="104"/>
      <c r="S7" s="105"/>
      <c r="T7" s="94"/>
      <c r="U7" s="94"/>
      <c r="V7" s="123"/>
      <c r="W7" s="8"/>
      <c r="AA7" s="252"/>
      <c r="AB7" s="220"/>
      <c r="AC7" s="220"/>
      <c r="AD7" s="220" t="s">
        <v>17</v>
      </c>
      <c r="AE7" s="220"/>
      <c r="AF7" s="220" t="s">
        <v>18</v>
      </c>
      <c r="AG7" s="220"/>
      <c r="AH7" s="220"/>
      <c r="AI7" s="220" t="s">
        <v>19</v>
      </c>
      <c r="AJ7" s="220"/>
      <c r="AK7" s="220"/>
      <c r="AL7" s="220" t="s">
        <v>20</v>
      </c>
      <c r="AM7" s="220"/>
      <c r="AN7" s="220"/>
      <c r="AO7" s="220" t="s">
        <v>21</v>
      </c>
      <c r="AP7" s="220"/>
      <c r="AQ7" s="220"/>
      <c r="AR7" s="222"/>
      <c r="AS7" s="8"/>
      <c r="AT7" s="8"/>
      <c r="AU7" s="8"/>
      <c r="AV7" s="8"/>
      <c r="AW7" s="8"/>
      <c r="AX7" s="8"/>
      <c r="AY7" s="8"/>
      <c r="AZ7" s="8"/>
      <c r="BA7" s="8"/>
      <c r="BT7" s="7"/>
    </row>
    <row r="8" spans="1:75" ht="15" customHeight="1" thickTop="1" thickBot="1" x14ac:dyDescent="0.3">
      <c r="A8" s="8"/>
      <c r="B8" s="8"/>
      <c r="C8" s="9">
        <v>1</v>
      </c>
      <c r="D8" s="106" t="s">
        <v>5</v>
      </c>
      <c r="E8" s="84"/>
      <c r="F8" s="92"/>
      <c r="G8" s="83">
        <v>165</v>
      </c>
      <c r="H8" s="84"/>
      <c r="I8" s="92"/>
      <c r="J8" s="83">
        <v>19</v>
      </c>
      <c r="K8" s="92"/>
      <c r="L8" s="83">
        <v>50</v>
      </c>
      <c r="M8" s="92"/>
      <c r="N8" s="83" t="s">
        <v>6</v>
      </c>
      <c r="O8" s="84"/>
      <c r="P8" s="92"/>
      <c r="Q8" s="83" t="s">
        <v>7</v>
      </c>
      <c r="R8" s="84"/>
      <c r="S8" s="92"/>
      <c r="T8" s="83">
        <v>5</v>
      </c>
      <c r="U8" s="84"/>
      <c r="V8" s="85"/>
      <c r="W8" s="8"/>
      <c r="AA8" s="253"/>
      <c r="AB8" s="221"/>
      <c r="AC8" s="221"/>
      <c r="AD8" s="221"/>
      <c r="AE8" s="221"/>
      <c r="AF8" s="221"/>
      <c r="AG8" s="221"/>
      <c r="AH8" s="221"/>
      <c r="AI8" s="221"/>
      <c r="AJ8" s="221"/>
      <c r="AK8" s="221"/>
      <c r="AL8" s="221"/>
      <c r="AM8" s="221"/>
      <c r="AN8" s="221"/>
      <c r="AO8" s="221"/>
      <c r="AP8" s="221"/>
      <c r="AQ8" s="221"/>
      <c r="AR8" s="223"/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75" ht="15" customHeight="1" thickTop="1" thickBot="1" x14ac:dyDescent="0.3">
      <c r="A9" s="8"/>
      <c r="B9" s="8"/>
      <c r="C9" s="10">
        <v>2</v>
      </c>
      <c r="D9" s="98" t="s">
        <v>8</v>
      </c>
      <c r="E9" s="78"/>
      <c r="F9" s="91"/>
      <c r="G9" s="77">
        <v>168</v>
      </c>
      <c r="H9" s="78"/>
      <c r="I9" s="91"/>
      <c r="J9" s="77">
        <v>19</v>
      </c>
      <c r="K9" s="91"/>
      <c r="L9" s="77">
        <v>48</v>
      </c>
      <c r="M9" s="91"/>
      <c r="N9" s="87" t="s">
        <v>6</v>
      </c>
      <c r="O9" s="88"/>
      <c r="P9" s="89"/>
      <c r="Q9" s="77" t="s">
        <v>9</v>
      </c>
      <c r="R9" s="78"/>
      <c r="S9" s="91"/>
      <c r="T9" s="77">
        <v>5</v>
      </c>
      <c r="U9" s="78"/>
      <c r="V9" s="79"/>
      <c r="W9" s="8"/>
      <c r="AA9" s="42" t="s">
        <v>24</v>
      </c>
      <c r="AB9" s="43"/>
      <c r="AC9" s="44"/>
      <c r="AD9" s="113">
        <f>AVERAGE(X$17:AV17)</f>
        <v>176.4</v>
      </c>
      <c r="AE9" s="114"/>
      <c r="AF9" s="207">
        <f>MEDIAN(X17:AV17)</f>
        <v>180</v>
      </c>
      <c r="AG9" s="208"/>
      <c r="AH9" s="208"/>
      <c r="AI9" s="114">
        <f>PERCENTILE(X17:AV17,0.25)</f>
        <v>170</v>
      </c>
      <c r="AJ9" s="114"/>
      <c r="AK9" s="114"/>
      <c r="AL9" s="114">
        <f>PERCENTILE(X17:AV17,0.75)</f>
        <v>180</v>
      </c>
      <c r="AM9" s="114"/>
      <c r="AN9" s="114"/>
      <c r="AO9" s="195">
        <f>STDEV(X17:AV17)</f>
        <v>6.9402209378856705</v>
      </c>
      <c r="AP9" s="196"/>
      <c r="AQ9" s="196"/>
      <c r="AR9" s="197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L9" s="7"/>
      <c r="BM9" s="7"/>
      <c r="BN9" s="7"/>
      <c r="BO9" s="7"/>
      <c r="BP9" s="7"/>
      <c r="BQ9" s="7"/>
      <c r="BR9" s="7"/>
      <c r="BS9" s="7"/>
    </row>
    <row r="10" spans="1:75" ht="15" customHeight="1" thickTop="1" thickBot="1" x14ac:dyDescent="0.3">
      <c r="A10" s="8"/>
      <c r="B10" s="8"/>
      <c r="C10" s="11">
        <v>3</v>
      </c>
      <c r="D10" s="97" t="s">
        <v>8</v>
      </c>
      <c r="E10" s="81"/>
      <c r="F10" s="86"/>
      <c r="G10" s="80">
        <v>180</v>
      </c>
      <c r="H10" s="81"/>
      <c r="I10" s="86"/>
      <c r="J10" s="80">
        <v>22</v>
      </c>
      <c r="K10" s="86"/>
      <c r="L10" s="80">
        <v>64</v>
      </c>
      <c r="M10" s="86"/>
      <c r="N10" s="80" t="s">
        <v>6</v>
      </c>
      <c r="O10" s="81"/>
      <c r="P10" s="86"/>
      <c r="Q10" s="80" t="s">
        <v>10</v>
      </c>
      <c r="R10" s="81"/>
      <c r="S10" s="86"/>
      <c r="T10" s="80">
        <v>3</v>
      </c>
      <c r="U10" s="81"/>
      <c r="V10" s="82"/>
      <c r="W10" s="8"/>
      <c r="AA10" s="55" t="s">
        <v>2</v>
      </c>
      <c r="AB10" s="56"/>
      <c r="AC10" s="57"/>
      <c r="AD10" s="115">
        <f>AVERAGE(X22:AV22)</f>
        <v>20.32</v>
      </c>
      <c r="AE10" s="116"/>
      <c r="AF10" s="116">
        <f>MEDIAN(X22:AV22)</f>
        <v>19</v>
      </c>
      <c r="AG10" s="116"/>
      <c r="AH10" s="116"/>
      <c r="AI10" s="116">
        <f>PERCENTILE(X22:AV22,0.25)</f>
        <v>19</v>
      </c>
      <c r="AJ10" s="116"/>
      <c r="AK10" s="116"/>
      <c r="AL10" s="116">
        <f>PERCENTILE(X22:AV22,0.75)</f>
        <v>20</v>
      </c>
      <c r="AM10" s="116"/>
      <c r="AN10" s="116"/>
      <c r="AO10" s="198">
        <f>STDEV(X22:AV22)</f>
        <v>2.9961085872622655</v>
      </c>
      <c r="AP10" s="199"/>
      <c r="AQ10" s="199"/>
      <c r="AR10" s="200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</row>
    <row r="11" spans="1:75" ht="15" customHeight="1" thickTop="1" thickBot="1" x14ac:dyDescent="0.3">
      <c r="A11" s="8"/>
      <c r="B11" s="8"/>
      <c r="C11" s="10">
        <v>4</v>
      </c>
      <c r="D11" s="98" t="s">
        <v>8</v>
      </c>
      <c r="E11" s="78"/>
      <c r="F11" s="91"/>
      <c r="G11" s="77">
        <v>180</v>
      </c>
      <c r="H11" s="78"/>
      <c r="I11" s="91"/>
      <c r="J11" s="77">
        <v>19</v>
      </c>
      <c r="K11" s="91"/>
      <c r="L11" s="77">
        <v>72</v>
      </c>
      <c r="M11" s="91"/>
      <c r="N11" s="87" t="s">
        <v>6</v>
      </c>
      <c r="O11" s="88"/>
      <c r="P11" s="89"/>
      <c r="Q11" s="77" t="s">
        <v>9</v>
      </c>
      <c r="R11" s="78"/>
      <c r="S11" s="91"/>
      <c r="T11" s="77">
        <v>4</v>
      </c>
      <c r="U11" s="78"/>
      <c r="V11" s="79"/>
      <c r="W11" s="8"/>
      <c r="AA11" s="55" t="s">
        <v>3</v>
      </c>
      <c r="AB11" s="56"/>
      <c r="AC11" s="57"/>
      <c r="AD11" s="115">
        <f>AVERAGE(X27:AV27)</f>
        <v>68.64</v>
      </c>
      <c r="AE11" s="116"/>
      <c r="AF11" s="116">
        <f>MEDIAN(X27:AV27)</f>
        <v>66</v>
      </c>
      <c r="AG11" s="116"/>
      <c r="AH11" s="116"/>
      <c r="AI11" s="116">
        <f>PERCENTILE(X27:AV27,0.25)</f>
        <v>60</v>
      </c>
      <c r="AJ11" s="116"/>
      <c r="AK11" s="116"/>
      <c r="AL11" s="116">
        <f>PERCENTILE(X27:AV27,0.75)</f>
        <v>75</v>
      </c>
      <c r="AM11" s="116"/>
      <c r="AN11" s="116"/>
      <c r="AO11" s="198">
        <f>STDEV(X27:AV27)</f>
        <v>12.502932989236291</v>
      </c>
      <c r="AP11" s="199"/>
      <c r="AQ11" s="199"/>
      <c r="AR11" s="200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L11" s="7"/>
      <c r="BM11" s="7"/>
      <c r="BN11" s="7"/>
      <c r="BO11" s="7"/>
      <c r="BP11" s="7"/>
      <c r="BQ11" s="7"/>
      <c r="BR11" s="7"/>
    </row>
    <row r="12" spans="1:75" ht="15" customHeight="1" thickTop="1" thickBot="1" x14ac:dyDescent="0.3">
      <c r="A12" s="8"/>
      <c r="B12" s="8"/>
      <c r="C12" s="11">
        <v>5</v>
      </c>
      <c r="D12" s="97" t="s">
        <v>8</v>
      </c>
      <c r="E12" s="81"/>
      <c r="F12" s="86"/>
      <c r="G12" s="80">
        <v>186</v>
      </c>
      <c r="H12" s="81"/>
      <c r="I12" s="86"/>
      <c r="J12" s="80">
        <v>19</v>
      </c>
      <c r="K12" s="86"/>
      <c r="L12" s="80">
        <v>85</v>
      </c>
      <c r="M12" s="86"/>
      <c r="N12" s="80" t="s">
        <v>6</v>
      </c>
      <c r="O12" s="81"/>
      <c r="P12" s="86"/>
      <c r="Q12" s="80" t="s">
        <v>11</v>
      </c>
      <c r="R12" s="81"/>
      <c r="S12" s="86"/>
      <c r="T12" s="80">
        <v>4</v>
      </c>
      <c r="U12" s="81"/>
      <c r="V12" s="82"/>
      <c r="W12" s="8"/>
      <c r="AA12" s="204" t="s">
        <v>25</v>
      </c>
      <c r="AB12" s="205"/>
      <c r="AC12" s="206"/>
      <c r="AD12" s="117">
        <f>AVERAGE(X32:AV32)</f>
        <v>4.16</v>
      </c>
      <c r="AE12" s="118"/>
      <c r="AF12" s="118">
        <f>MEDIAN(X32:AV32)</f>
        <v>4</v>
      </c>
      <c r="AG12" s="118"/>
      <c r="AH12" s="118"/>
      <c r="AI12" s="118">
        <f>PERCENTILE(X32:AV32,0.25)</f>
        <v>4</v>
      </c>
      <c r="AJ12" s="118"/>
      <c r="AK12" s="118"/>
      <c r="AL12" s="118">
        <f>PERCENTILE(X32:AV32,0.75)</f>
        <v>5</v>
      </c>
      <c r="AM12" s="118"/>
      <c r="AN12" s="118"/>
      <c r="AO12" s="201">
        <f>STDEV(X32:AV32)</f>
        <v>0.98657657246324981</v>
      </c>
      <c r="AP12" s="202"/>
      <c r="AQ12" s="202"/>
      <c r="AR12" s="203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L12" s="7"/>
      <c r="BM12" s="7"/>
      <c r="BN12" s="7"/>
      <c r="BO12" s="7"/>
      <c r="BP12" s="7"/>
      <c r="BQ12" s="7"/>
      <c r="BR12" s="7"/>
    </row>
    <row r="13" spans="1:75" ht="15" customHeight="1" x14ac:dyDescent="0.25">
      <c r="A13" s="8"/>
      <c r="B13" s="8"/>
      <c r="C13" s="10">
        <v>6</v>
      </c>
      <c r="D13" s="98" t="s">
        <v>8</v>
      </c>
      <c r="E13" s="78"/>
      <c r="F13" s="91"/>
      <c r="G13" s="77">
        <v>184</v>
      </c>
      <c r="H13" s="78"/>
      <c r="I13" s="91"/>
      <c r="J13" s="77">
        <v>19</v>
      </c>
      <c r="K13" s="91"/>
      <c r="L13" s="77">
        <v>60</v>
      </c>
      <c r="M13" s="91"/>
      <c r="N13" s="87" t="s">
        <v>6</v>
      </c>
      <c r="O13" s="88"/>
      <c r="P13" s="89"/>
      <c r="Q13" s="77" t="s">
        <v>12</v>
      </c>
      <c r="R13" s="78"/>
      <c r="S13" s="91"/>
      <c r="T13" s="77">
        <v>4</v>
      </c>
      <c r="U13" s="78"/>
      <c r="V13" s="79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7"/>
      <c r="BK13" s="7"/>
      <c r="BL13" s="7"/>
      <c r="BM13" s="7"/>
      <c r="BN13" s="7"/>
      <c r="BO13" s="7"/>
      <c r="BP13" s="7"/>
      <c r="BQ13" s="7"/>
      <c r="BR13" s="7"/>
    </row>
    <row r="14" spans="1:75" ht="15" customHeight="1" thickBot="1" x14ac:dyDescent="0.3">
      <c r="A14" s="8"/>
      <c r="B14" s="8"/>
      <c r="C14" s="11">
        <v>7</v>
      </c>
      <c r="D14" s="97" t="s">
        <v>8</v>
      </c>
      <c r="E14" s="81"/>
      <c r="F14" s="86"/>
      <c r="G14" s="80">
        <v>170</v>
      </c>
      <c r="H14" s="81"/>
      <c r="I14" s="86"/>
      <c r="J14" s="80">
        <v>19</v>
      </c>
      <c r="K14" s="86"/>
      <c r="L14" s="80">
        <v>70</v>
      </c>
      <c r="M14" s="86"/>
      <c r="N14" s="80" t="s">
        <v>6</v>
      </c>
      <c r="O14" s="81"/>
      <c r="P14" s="86"/>
      <c r="Q14" s="80" t="s">
        <v>7</v>
      </c>
      <c r="R14" s="81"/>
      <c r="S14" s="86"/>
      <c r="T14" s="80">
        <v>5</v>
      </c>
      <c r="U14" s="81"/>
      <c r="V14" s="82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7"/>
      <c r="BK14" s="7"/>
    </row>
    <row r="15" spans="1:75" ht="15" customHeight="1" x14ac:dyDescent="0.25">
      <c r="A15" s="8"/>
      <c r="B15" s="8"/>
      <c r="C15" s="10">
        <v>8</v>
      </c>
      <c r="D15" s="98" t="s">
        <v>8</v>
      </c>
      <c r="E15" s="78"/>
      <c r="F15" s="91"/>
      <c r="G15" s="77">
        <v>177</v>
      </c>
      <c r="H15" s="78"/>
      <c r="I15" s="91"/>
      <c r="J15" s="77">
        <v>25</v>
      </c>
      <c r="K15" s="91"/>
      <c r="L15" s="77">
        <v>78</v>
      </c>
      <c r="M15" s="91"/>
      <c r="N15" s="87" t="s">
        <v>6</v>
      </c>
      <c r="O15" s="88"/>
      <c r="P15" s="89"/>
      <c r="Q15" s="77" t="s">
        <v>13</v>
      </c>
      <c r="R15" s="78"/>
      <c r="S15" s="91"/>
      <c r="T15" s="77">
        <v>4</v>
      </c>
      <c r="U15" s="78"/>
      <c r="V15" s="79"/>
      <c r="W15" s="8"/>
      <c r="X15" s="68" t="s">
        <v>23</v>
      </c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70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7"/>
      <c r="BK15" s="7"/>
    </row>
    <row r="16" spans="1:75" ht="15" customHeight="1" thickBot="1" x14ac:dyDescent="0.3">
      <c r="A16" s="8"/>
      <c r="B16" s="8"/>
      <c r="C16" s="11">
        <v>9</v>
      </c>
      <c r="D16" s="97" t="s">
        <v>8</v>
      </c>
      <c r="E16" s="81"/>
      <c r="F16" s="86"/>
      <c r="G16" s="80">
        <v>180</v>
      </c>
      <c r="H16" s="81"/>
      <c r="I16" s="86"/>
      <c r="J16" s="80">
        <v>19</v>
      </c>
      <c r="K16" s="86"/>
      <c r="L16" s="80">
        <v>54</v>
      </c>
      <c r="M16" s="86"/>
      <c r="N16" s="80" t="s">
        <v>6</v>
      </c>
      <c r="O16" s="81"/>
      <c r="P16" s="86"/>
      <c r="Q16" s="80" t="s">
        <v>12</v>
      </c>
      <c r="R16" s="81"/>
      <c r="S16" s="86"/>
      <c r="T16" s="80">
        <v>4</v>
      </c>
      <c r="U16" s="81"/>
      <c r="V16" s="82"/>
      <c r="W16" s="8"/>
      <c r="X16" s="119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1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7"/>
      <c r="BK16" s="7"/>
    </row>
    <row r="17" spans="1:63" ht="15" customHeight="1" thickTop="1" thickBot="1" x14ac:dyDescent="0.3">
      <c r="A17" s="8"/>
      <c r="B17" s="8"/>
      <c r="C17" s="10">
        <v>10</v>
      </c>
      <c r="D17" s="98" t="s">
        <v>5</v>
      </c>
      <c r="E17" s="78"/>
      <c r="F17" s="91"/>
      <c r="G17" s="77">
        <v>166</v>
      </c>
      <c r="H17" s="78"/>
      <c r="I17" s="91"/>
      <c r="J17" s="77">
        <v>21</v>
      </c>
      <c r="K17" s="91"/>
      <c r="L17" s="77">
        <v>56</v>
      </c>
      <c r="M17" s="91"/>
      <c r="N17" s="87" t="s">
        <v>6</v>
      </c>
      <c r="O17" s="88"/>
      <c r="P17" s="89"/>
      <c r="Q17" s="77" t="s">
        <v>12</v>
      </c>
      <c r="R17" s="78"/>
      <c r="S17" s="91"/>
      <c r="T17" s="77">
        <v>4</v>
      </c>
      <c r="U17" s="78"/>
      <c r="V17" s="79"/>
      <c r="W17" s="8"/>
      <c r="X17" s="4">
        <v>165</v>
      </c>
      <c r="Y17" s="5">
        <v>165</v>
      </c>
      <c r="Z17" s="5">
        <v>166</v>
      </c>
      <c r="AA17" s="5">
        <v>167</v>
      </c>
      <c r="AB17" s="5">
        <v>168</v>
      </c>
      <c r="AC17" s="5">
        <v>170</v>
      </c>
      <c r="AD17" s="5">
        <v>170</v>
      </c>
      <c r="AE17" s="5">
        <v>171</v>
      </c>
      <c r="AF17" s="5">
        <v>171</v>
      </c>
      <c r="AG17" s="5">
        <v>177</v>
      </c>
      <c r="AH17" s="5">
        <v>178</v>
      </c>
      <c r="AI17" s="5">
        <v>178</v>
      </c>
      <c r="AJ17" s="5">
        <v>180</v>
      </c>
      <c r="AK17" s="5">
        <v>180</v>
      </c>
      <c r="AL17" s="5">
        <v>180</v>
      </c>
      <c r="AM17" s="5">
        <v>180</v>
      </c>
      <c r="AN17" s="5">
        <v>180</v>
      </c>
      <c r="AO17" s="5">
        <v>180</v>
      </c>
      <c r="AP17" s="5">
        <v>180</v>
      </c>
      <c r="AQ17" s="5">
        <v>180</v>
      </c>
      <c r="AR17" s="5">
        <v>181</v>
      </c>
      <c r="AS17" s="5">
        <v>184</v>
      </c>
      <c r="AT17" s="5">
        <v>185</v>
      </c>
      <c r="AU17" s="5">
        <v>186</v>
      </c>
      <c r="AV17" s="6">
        <v>188</v>
      </c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7"/>
      <c r="BK17" s="7"/>
    </row>
    <row r="18" spans="1:63" ht="15" customHeight="1" x14ac:dyDescent="0.25">
      <c r="A18" s="8"/>
      <c r="B18" s="8"/>
      <c r="C18" s="11">
        <v>11</v>
      </c>
      <c r="D18" s="97" t="s">
        <v>8</v>
      </c>
      <c r="E18" s="81"/>
      <c r="F18" s="86"/>
      <c r="G18" s="80">
        <v>178</v>
      </c>
      <c r="H18" s="81"/>
      <c r="I18" s="86"/>
      <c r="J18" s="80">
        <v>18</v>
      </c>
      <c r="K18" s="86"/>
      <c r="L18" s="80">
        <v>75</v>
      </c>
      <c r="M18" s="86"/>
      <c r="N18" s="80" t="s">
        <v>6</v>
      </c>
      <c r="O18" s="81"/>
      <c r="P18" s="86"/>
      <c r="Q18" s="80" t="s">
        <v>9</v>
      </c>
      <c r="R18" s="81"/>
      <c r="S18" s="86"/>
      <c r="T18" s="80">
        <v>5</v>
      </c>
      <c r="U18" s="81"/>
      <c r="V18" s="82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7"/>
      <c r="BK18" s="7"/>
    </row>
    <row r="19" spans="1:63" ht="15" customHeight="1" thickBot="1" x14ac:dyDescent="0.3">
      <c r="A19" s="8"/>
      <c r="B19" s="8"/>
      <c r="C19" s="10">
        <v>12</v>
      </c>
      <c r="D19" s="98" t="s">
        <v>8</v>
      </c>
      <c r="E19" s="78"/>
      <c r="F19" s="91"/>
      <c r="G19" s="77">
        <v>165</v>
      </c>
      <c r="H19" s="78"/>
      <c r="I19" s="91"/>
      <c r="J19" s="77">
        <v>19</v>
      </c>
      <c r="K19" s="91"/>
      <c r="L19" s="77">
        <v>64</v>
      </c>
      <c r="M19" s="91"/>
      <c r="N19" s="87" t="s">
        <v>6</v>
      </c>
      <c r="O19" s="88"/>
      <c r="P19" s="89"/>
      <c r="Q19" s="77" t="s">
        <v>9</v>
      </c>
      <c r="R19" s="78"/>
      <c r="S19" s="91"/>
      <c r="T19" s="77">
        <v>5</v>
      </c>
      <c r="U19" s="78"/>
      <c r="V19" s="79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7"/>
      <c r="BK19" s="7"/>
    </row>
    <row r="20" spans="1:63" ht="15" customHeight="1" x14ac:dyDescent="0.25">
      <c r="A20" s="8"/>
      <c r="B20" s="8"/>
      <c r="C20" s="11">
        <v>13</v>
      </c>
      <c r="D20" s="97" t="s">
        <v>5</v>
      </c>
      <c r="E20" s="81"/>
      <c r="F20" s="86"/>
      <c r="G20" s="80">
        <v>167</v>
      </c>
      <c r="H20" s="81"/>
      <c r="I20" s="86"/>
      <c r="J20" s="80">
        <v>18</v>
      </c>
      <c r="K20" s="86"/>
      <c r="L20" s="80">
        <v>57</v>
      </c>
      <c r="M20" s="86"/>
      <c r="N20" s="80" t="s">
        <v>6</v>
      </c>
      <c r="O20" s="81"/>
      <c r="P20" s="86"/>
      <c r="Q20" s="80" t="s">
        <v>14</v>
      </c>
      <c r="R20" s="81"/>
      <c r="S20" s="86"/>
      <c r="T20" s="80">
        <v>5</v>
      </c>
      <c r="U20" s="81"/>
      <c r="V20" s="82"/>
      <c r="W20" s="8"/>
      <c r="X20" s="68" t="s">
        <v>51</v>
      </c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70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K20" s="7"/>
    </row>
    <row r="21" spans="1:63" ht="15" customHeight="1" thickBot="1" x14ac:dyDescent="0.3">
      <c r="A21" s="8"/>
      <c r="B21" s="8"/>
      <c r="C21" s="10">
        <v>14</v>
      </c>
      <c r="D21" s="98" t="s">
        <v>8</v>
      </c>
      <c r="E21" s="78"/>
      <c r="F21" s="91"/>
      <c r="G21" s="77">
        <v>180</v>
      </c>
      <c r="H21" s="78"/>
      <c r="I21" s="91"/>
      <c r="J21" s="77">
        <v>19</v>
      </c>
      <c r="K21" s="91"/>
      <c r="L21" s="77">
        <v>85</v>
      </c>
      <c r="M21" s="91"/>
      <c r="N21" s="87" t="s">
        <v>6</v>
      </c>
      <c r="O21" s="88"/>
      <c r="P21" s="89"/>
      <c r="Q21" s="77" t="s">
        <v>13</v>
      </c>
      <c r="R21" s="78"/>
      <c r="S21" s="91"/>
      <c r="T21" s="77">
        <v>5</v>
      </c>
      <c r="U21" s="78"/>
      <c r="V21" s="79"/>
      <c r="W21" s="8"/>
      <c r="X21" s="119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1"/>
      <c r="AW21" s="8"/>
      <c r="AX21" s="8"/>
      <c r="BG21" s="8"/>
      <c r="BH21" s="8"/>
      <c r="BI21" s="8"/>
      <c r="BK21" s="7"/>
    </row>
    <row r="22" spans="1:63" ht="15" customHeight="1" thickTop="1" thickBot="1" x14ac:dyDescent="0.3">
      <c r="A22" s="8"/>
      <c r="B22" s="8"/>
      <c r="C22" s="11">
        <v>15</v>
      </c>
      <c r="D22" s="97" t="s">
        <v>8</v>
      </c>
      <c r="E22" s="81"/>
      <c r="F22" s="86"/>
      <c r="G22" s="80">
        <v>181</v>
      </c>
      <c r="H22" s="81"/>
      <c r="I22" s="86"/>
      <c r="J22" s="80">
        <v>25</v>
      </c>
      <c r="K22" s="86"/>
      <c r="L22" s="80">
        <v>100</v>
      </c>
      <c r="M22" s="86"/>
      <c r="N22" s="80" t="s">
        <v>6</v>
      </c>
      <c r="O22" s="81"/>
      <c r="P22" s="86"/>
      <c r="Q22" s="80" t="s">
        <v>9</v>
      </c>
      <c r="R22" s="81"/>
      <c r="S22" s="86"/>
      <c r="T22" s="80">
        <v>4</v>
      </c>
      <c r="U22" s="81"/>
      <c r="V22" s="82"/>
      <c r="W22" s="8"/>
      <c r="X22" s="1">
        <v>18</v>
      </c>
      <c r="Y22" s="2">
        <v>18</v>
      </c>
      <c r="Z22" s="2">
        <v>18</v>
      </c>
      <c r="AA22" s="2">
        <v>19</v>
      </c>
      <c r="AB22" s="2">
        <v>19</v>
      </c>
      <c r="AC22" s="2">
        <v>19</v>
      </c>
      <c r="AD22" s="2">
        <v>19</v>
      </c>
      <c r="AE22" s="2">
        <v>19</v>
      </c>
      <c r="AF22" s="2">
        <v>19</v>
      </c>
      <c r="AG22" s="2">
        <v>19</v>
      </c>
      <c r="AH22" s="2">
        <v>19</v>
      </c>
      <c r="AI22" s="2">
        <v>19</v>
      </c>
      <c r="AJ22" s="2">
        <v>19</v>
      </c>
      <c r="AK22" s="2">
        <v>19</v>
      </c>
      <c r="AL22" s="2">
        <v>19</v>
      </c>
      <c r="AM22" s="2">
        <v>19</v>
      </c>
      <c r="AN22" s="2">
        <v>19</v>
      </c>
      <c r="AO22" s="2">
        <v>19</v>
      </c>
      <c r="AP22" s="2">
        <v>20</v>
      </c>
      <c r="AQ22" s="2">
        <v>21</v>
      </c>
      <c r="AR22" s="2">
        <v>22</v>
      </c>
      <c r="AS22" s="2">
        <v>25</v>
      </c>
      <c r="AT22" s="2">
        <v>25</v>
      </c>
      <c r="AU22" s="2">
        <v>26</v>
      </c>
      <c r="AV22" s="3">
        <v>30</v>
      </c>
      <c r="AW22" s="8"/>
      <c r="AX22" s="8"/>
      <c r="BG22" s="238"/>
      <c r="BH22" s="238"/>
      <c r="BI22" s="8"/>
      <c r="BK22" s="7"/>
    </row>
    <row r="23" spans="1:63" ht="15" customHeight="1" x14ac:dyDescent="0.25">
      <c r="A23" s="8"/>
      <c r="B23" s="8"/>
      <c r="C23" s="10">
        <v>16</v>
      </c>
      <c r="D23" s="98" t="s">
        <v>8</v>
      </c>
      <c r="E23" s="78"/>
      <c r="F23" s="91"/>
      <c r="G23" s="77">
        <v>178</v>
      </c>
      <c r="H23" s="78"/>
      <c r="I23" s="91"/>
      <c r="J23" s="77">
        <v>20</v>
      </c>
      <c r="K23" s="91"/>
      <c r="L23" s="77">
        <v>61</v>
      </c>
      <c r="M23" s="91"/>
      <c r="N23" s="87" t="s">
        <v>6</v>
      </c>
      <c r="O23" s="88"/>
      <c r="P23" s="89"/>
      <c r="Q23" s="77" t="s">
        <v>13</v>
      </c>
      <c r="R23" s="78"/>
      <c r="S23" s="91"/>
      <c r="T23" s="77">
        <v>2</v>
      </c>
      <c r="U23" s="78"/>
      <c r="V23" s="79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BG23" s="238"/>
      <c r="BH23" s="238"/>
      <c r="BI23" s="8"/>
      <c r="BK23" s="7"/>
    </row>
    <row r="24" spans="1:63" ht="15" customHeight="1" thickBot="1" x14ac:dyDescent="0.3">
      <c r="A24" s="8"/>
      <c r="B24" s="8"/>
      <c r="C24" s="11">
        <v>17</v>
      </c>
      <c r="D24" s="97" t="s">
        <v>8</v>
      </c>
      <c r="E24" s="81"/>
      <c r="F24" s="86"/>
      <c r="G24" s="80">
        <v>180</v>
      </c>
      <c r="H24" s="81"/>
      <c r="I24" s="86"/>
      <c r="J24" s="80">
        <v>30</v>
      </c>
      <c r="K24" s="86"/>
      <c r="L24" s="80">
        <v>75</v>
      </c>
      <c r="M24" s="86"/>
      <c r="N24" s="80" t="s">
        <v>6</v>
      </c>
      <c r="O24" s="81"/>
      <c r="P24" s="86"/>
      <c r="Q24" s="80" t="s">
        <v>7</v>
      </c>
      <c r="R24" s="81"/>
      <c r="S24" s="86"/>
      <c r="T24" s="80">
        <v>4</v>
      </c>
      <c r="U24" s="81"/>
      <c r="V24" s="82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BG24" s="8"/>
      <c r="BH24" s="8"/>
      <c r="BI24" s="8"/>
      <c r="BK24" s="7"/>
    </row>
    <row r="25" spans="1:63" ht="15" customHeight="1" x14ac:dyDescent="0.25">
      <c r="A25" s="8"/>
      <c r="B25" s="8"/>
      <c r="C25" s="10">
        <v>18</v>
      </c>
      <c r="D25" s="98" t="s">
        <v>8</v>
      </c>
      <c r="E25" s="78"/>
      <c r="F25" s="91"/>
      <c r="G25" s="77">
        <v>185</v>
      </c>
      <c r="H25" s="78"/>
      <c r="I25" s="91"/>
      <c r="J25" s="77">
        <v>19</v>
      </c>
      <c r="K25" s="91"/>
      <c r="L25" s="77">
        <v>80</v>
      </c>
      <c r="M25" s="91"/>
      <c r="N25" s="87" t="s">
        <v>6</v>
      </c>
      <c r="O25" s="88"/>
      <c r="P25" s="89"/>
      <c r="Q25" s="77" t="s">
        <v>12</v>
      </c>
      <c r="R25" s="78"/>
      <c r="S25" s="91"/>
      <c r="T25" s="77">
        <v>4</v>
      </c>
      <c r="U25" s="78"/>
      <c r="V25" s="79"/>
      <c r="W25" s="8"/>
      <c r="X25" s="68" t="s">
        <v>49</v>
      </c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70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K25" s="7"/>
    </row>
    <row r="26" spans="1:63" ht="15" customHeight="1" thickBot="1" x14ac:dyDescent="0.3">
      <c r="A26" s="8"/>
      <c r="B26" s="8"/>
      <c r="C26" s="11">
        <v>19</v>
      </c>
      <c r="D26" s="97" t="s">
        <v>8</v>
      </c>
      <c r="E26" s="81"/>
      <c r="F26" s="86"/>
      <c r="G26" s="80">
        <v>170</v>
      </c>
      <c r="H26" s="81"/>
      <c r="I26" s="86"/>
      <c r="J26" s="80">
        <v>26</v>
      </c>
      <c r="K26" s="86"/>
      <c r="L26" s="80">
        <v>60</v>
      </c>
      <c r="M26" s="86"/>
      <c r="N26" s="80" t="s">
        <v>6</v>
      </c>
      <c r="O26" s="81"/>
      <c r="P26" s="86"/>
      <c r="Q26" s="80" t="s">
        <v>7</v>
      </c>
      <c r="R26" s="81"/>
      <c r="S26" s="86"/>
      <c r="T26" s="80">
        <v>5</v>
      </c>
      <c r="U26" s="81"/>
      <c r="V26" s="82"/>
      <c r="W26" s="8"/>
      <c r="X26" s="119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1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7"/>
      <c r="BK26" s="7"/>
    </row>
    <row r="27" spans="1:63" ht="15" customHeight="1" thickTop="1" thickBot="1" x14ac:dyDescent="0.3">
      <c r="A27" s="8"/>
      <c r="B27" s="8"/>
      <c r="C27" s="10">
        <v>20</v>
      </c>
      <c r="D27" s="98" t="s">
        <v>8</v>
      </c>
      <c r="E27" s="78"/>
      <c r="F27" s="91"/>
      <c r="G27" s="77">
        <v>171</v>
      </c>
      <c r="H27" s="78"/>
      <c r="I27" s="91"/>
      <c r="J27" s="77">
        <v>19</v>
      </c>
      <c r="K27" s="91"/>
      <c r="L27" s="77">
        <v>75</v>
      </c>
      <c r="M27" s="91"/>
      <c r="N27" s="87" t="s">
        <v>6</v>
      </c>
      <c r="O27" s="88"/>
      <c r="P27" s="89"/>
      <c r="Q27" s="77" t="s">
        <v>15</v>
      </c>
      <c r="R27" s="78"/>
      <c r="S27" s="91"/>
      <c r="T27" s="77">
        <v>4</v>
      </c>
      <c r="U27" s="78"/>
      <c r="V27" s="79"/>
      <c r="W27" s="8"/>
      <c r="X27" s="1">
        <v>48</v>
      </c>
      <c r="Y27" s="2">
        <v>50</v>
      </c>
      <c r="Z27" s="2">
        <v>54</v>
      </c>
      <c r="AA27" s="2">
        <v>56</v>
      </c>
      <c r="AB27" s="2">
        <v>57</v>
      </c>
      <c r="AC27" s="2">
        <v>60</v>
      </c>
      <c r="AD27" s="2">
        <v>60</v>
      </c>
      <c r="AE27" s="2">
        <v>61</v>
      </c>
      <c r="AF27" s="2">
        <v>61</v>
      </c>
      <c r="AG27" s="2">
        <v>64</v>
      </c>
      <c r="AH27" s="2">
        <v>64</v>
      </c>
      <c r="AI27" s="2">
        <v>65</v>
      </c>
      <c r="AJ27" s="2">
        <v>66</v>
      </c>
      <c r="AK27" s="2">
        <v>70</v>
      </c>
      <c r="AL27" s="2">
        <v>70</v>
      </c>
      <c r="AM27" s="2">
        <v>72</v>
      </c>
      <c r="AN27" s="2">
        <v>75</v>
      </c>
      <c r="AO27" s="2">
        <v>75</v>
      </c>
      <c r="AP27" s="2">
        <v>75</v>
      </c>
      <c r="AQ27" s="2">
        <v>78</v>
      </c>
      <c r="AR27" s="2">
        <v>80</v>
      </c>
      <c r="AS27" s="2">
        <v>85</v>
      </c>
      <c r="AT27" s="2">
        <v>85</v>
      </c>
      <c r="AU27" s="2">
        <v>85</v>
      </c>
      <c r="AV27" s="3">
        <v>100</v>
      </c>
      <c r="AW27" s="8"/>
      <c r="AX27" s="8"/>
      <c r="BJ27" s="7"/>
      <c r="BK27" s="7"/>
    </row>
    <row r="28" spans="1:63" ht="15" customHeight="1" x14ac:dyDescent="0.25">
      <c r="A28" s="8"/>
      <c r="B28" s="8"/>
      <c r="C28" s="11">
        <v>21</v>
      </c>
      <c r="D28" s="97" t="s">
        <v>8</v>
      </c>
      <c r="E28" s="81"/>
      <c r="F28" s="86"/>
      <c r="G28" s="80">
        <v>180</v>
      </c>
      <c r="H28" s="81"/>
      <c r="I28" s="86"/>
      <c r="J28" s="80">
        <v>18</v>
      </c>
      <c r="K28" s="86"/>
      <c r="L28" s="80">
        <v>70</v>
      </c>
      <c r="M28" s="86"/>
      <c r="N28" s="80" t="s">
        <v>6</v>
      </c>
      <c r="O28" s="81"/>
      <c r="P28" s="86"/>
      <c r="Q28" s="80" t="s">
        <v>13</v>
      </c>
      <c r="R28" s="81"/>
      <c r="S28" s="86"/>
      <c r="T28" s="80">
        <v>5</v>
      </c>
      <c r="U28" s="81"/>
      <c r="V28" s="82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BJ28" s="7"/>
      <c r="BK28" s="7"/>
    </row>
    <row r="29" spans="1:63" ht="15" customHeight="1" thickBot="1" x14ac:dyDescent="0.3">
      <c r="A29" s="8"/>
      <c r="B29" s="8"/>
      <c r="C29" s="10">
        <v>22</v>
      </c>
      <c r="D29" s="98" t="s">
        <v>8</v>
      </c>
      <c r="E29" s="78"/>
      <c r="F29" s="91"/>
      <c r="G29" s="77">
        <v>180</v>
      </c>
      <c r="H29" s="78"/>
      <c r="I29" s="91"/>
      <c r="J29" s="77">
        <v>19</v>
      </c>
      <c r="K29" s="91"/>
      <c r="L29" s="77">
        <v>65</v>
      </c>
      <c r="M29" s="91"/>
      <c r="N29" s="87" t="s">
        <v>6</v>
      </c>
      <c r="O29" s="88"/>
      <c r="P29" s="89"/>
      <c r="Q29" s="77" t="s">
        <v>9</v>
      </c>
      <c r="R29" s="78"/>
      <c r="S29" s="91"/>
      <c r="T29" s="77">
        <v>5</v>
      </c>
      <c r="U29" s="78"/>
      <c r="V29" s="79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BK29" s="7"/>
    </row>
    <row r="30" spans="1:63" ht="15" customHeight="1" x14ac:dyDescent="0.25">
      <c r="A30" s="8"/>
      <c r="B30" s="8"/>
      <c r="C30" s="11">
        <v>23</v>
      </c>
      <c r="D30" s="97" t="s">
        <v>8</v>
      </c>
      <c r="E30" s="81"/>
      <c r="F30" s="86"/>
      <c r="G30" s="80">
        <v>188</v>
      </c>
      <c r="H30" s="81"/>
      <c r="I30" s="86"/>
      <c r="J30" s="80">
        <v>19</v>
      </c>
      <c r="K30" s="86"/>
      <c r="L30" s="80">
        <v>85</v>
      </c>
      <c r="M30" s="86"/>
      <c r="N30" s="80" t="s">
        <v>6</v>
      </c>
      <c r="O30" s="81"/>
      <c r="P30" s="86"/>
      <c r="Q30" s="80" t="s">
        <v>12</v>
      </c>
      <c r="R30" s="81"/>
      <c r="S30" s="86"/>
      <c r="T30" s="80">
        <v>1</v>
      </c>
      <c r="U30" s="81"/>
      <c r="V30" s="82"/>
      <c r="W30" s="8"/>
      <c r="X30" s="68" t="s">
        <v>50</v>
      </c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70"/>
      <c r="AW30" s="8"/>
      <c r="AX30" s="8"/>
      <c r="BK30" s="7"/>
    </row>
    <row r="31" spans="1:63" ht="15" customHeight="1" thickBot="1" x14ac:dyDescent="0.3">
      <c r="A31" s="8"/>
      <c r="B31" s="8"/>
      <c r="C31" s="10">
        <v>24</v>
      </c>
      <c r="D31" s="98" t="s">
        <v>8</v>
      </c>
      <c r="E31" s="78"/>
      <c r="F31" s="91"/>
      <c r="G31" s="77">
        <v>180</v>
      </c>
      <c r="H31" s="78"/>
      <c r="I31" s="91"/>
      <c r="J31" s="77">
        <v>19</v>
      </c>
      <c r="K31" s="91"/>
      <c r="L31" s="77">
        <v>66</v>
      </c>
      <c r="M31" s="91"/>
      <c r="N31" s="87" t="s">
        <v>6</v>
      </c>
      <c r="O31" s="88"/>
      <c r="P31" s="89"/>
      <c r="Q31" s="77" t="s">
        <v>16</v>
      </c>
      <c r="R31" s="78"/>
      <c r="S31" s="91"/>
      <c r="T31" s="77">
        <v>4</v>
      </c>
      <c r="U31" s="78"/>
      <c r="V31" s="79"/>
      <c r="W31" s="8"/>
      <c r="X31" s="119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N31" s="120"/>
      <c r="AO31" s="120"/>
      <c r="AP31" s="120"/>
      <c r="AQ31" s="120"/>
      <c r="AR31" s="120"/>
      <c r="AS31" s="120"/>
      <c r="AT31" s="120"/>
      <c r="AU31" s="120"/>
      <c r="AV31" s="121"/>
      <c r="AW31" s="8"/>
      <c r="AX31" s="8"/>
      <c r="BK31" s="7"/>
    </row>
    <row r="32" spans="1:63" ht="15" customHeight="1" thickTop="1" thickBot="1" x14ac:dyDescent="0.3">
      <c r="A32" s="8"/>
      <c r="B32" s="8"/>
      <c r="C32" s="12">
        <v>25</v>
      </c>
      <c r="D32" s="99" t="s">
        <v>8</v>
      </c>
      <c r="E32" s="75"/>
      <c r="F32" s="90"/>
      <c r="G32" s="74">
        <v>171</v>
      </c>
      <c r="H32" s="75"/>
      <c r="I32" s="90"/>
      <c r="J32" s="74">
        <v>19</v>
      </c>
      <c r="K32" s="90"/>
      <c r="L32" s="74">
        <v>61</v>
      </c>
      <c r="M32" s="90"/>
      <c r="N32" s="74" t="s">
        <v>6</v>
      </c>
      <c r="O32" s="75"/>
      <c r="P32" s="90"/>
      <c r="Q32" s="74" t="s">
        <v>9</v>
      </c>
      <c r="R32" s="75"/>
      <c r="S32" s="90"/>
      <c r="T32" s="74">
        <v>4</v>
      </c>
      <c r="U32" s="75"/>
      <c r="V32" s="76"/>
      <c r="W32" s="8"/>
      <c r="X32" s="1">
        <v>1</v>
      </c>
      <c r="Y32" s="2">
        <v>2</v>
      </c>
      <c r="Z32" s="2">
        <v>3</v>
      </c>
      <c r="AA32" s="2">
        <v>4</v>
      </c>
      <c r="AB32" s="2">
        <v>4</v>
      </c>
      <c r="AC32" s="2">
        <v>4</v>
      </c>
      <c r="AD32" s="2">
        <v>4</v>
      </c>
      <c r="AE32" s="2">
        <v>4</v>
      </c>
      <c r="AF32" s="2">
        <v>4</v>
      </c>
      <c r="AG32" s="2">
        <v>4</v>
      </c>
      <c r="AH32" s="2">
        <v>4</v>
      </c>
      <c r="AI32" s="2">
        <v>4</v>
      </c>
      <c r="AJ32" s="2">
        <v>4</v>
      </c>
      <c r="AK32" s="2">
        <v>4</v>
      </c>
      <c r="AL32" s="2">
        <v>4</v>
      </c>
      <c r="AM32" s="2">
        <v>5</v>
      </c>
      <c r="AN32" s="2">
        <v>5</v>
      </c>
      <c r="AO32" s="2">
        <v>5</v>
      </c>
      <c r="AP32" s="2">
        <v>5</v>
      </c>
      <c r="AQ32" s="2">
        <v>5</v>
      </c>
      <c r="AR32" s="2">
        <v>5</v>
      </c>
      <c r="AS32" s="2">
        <v>5</v>
      </c>
      <c r="AT32" s="2">
        <v>5</v>
      </c>
      <c r="AU32" s="2">
        <v>5</v>
      </c>
      <c r="AV32" s="3">
        <v>5</v>
      </c>
      <c r="AW32" s="8"/>
      <c r="AX32" s="8"/>
      <c r="BK32" s="7"/>
    </row>
    <row r="33" spans="1:61" ht="15" customHeight="1" thickTop="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</row>
    <row r="34" spans="1:61" ht="1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</row>
    <row r="35" spans="1:61" ht="15" customHeight="1" thickBot="1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</row>
    <row r="36" spans="1:61" ht="15" customHeight="1" x14ac:dyDescent="0.25">
      <c r="A36" s="8"/>
      <c r="B36" s="8"/>
      <c r="C36" s="8"/>
      <c r="D36" s="8"/>
      <c r="E36" s="68" t="s">
        <v>28</v>
      </c>
      <c r="F36" s="69"/>
      <c r="G36" s="69"/>
      <c r="H36" s="69"/>
      <c r="I36" s="69"/>
      <c r="J36" s="69"/>
      <c r="K36" s="70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</row>
    <row r="37" spans="1:61" ht="15" customHeight="1" thickBot="1" x14ac:dyDescent="0.3">
      <c r="A37" s="8"/>
      <c r="B37" s="8"/>
      <c r="C37" s="8"/>
      <c r="D37" s="8"/>
      <c r="E37" s="71"/>
      <c r="F37" s="72"/>
      <c r="G37" s="72"/>
      <c r="H37" s="72"/>
      <c r="I37" s="72"/>
      <c r="J37" s="72"/>
      <c r="K37" s="73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</row>
    <row r="38" spans="1:61" ht="15" customHeight="1" thickBot="1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</row>
    <row r="39" spans="1:61" ht="15" customHeight="1" thickTop="1" thickBot="1" x14ac:dyDescent="0.3">
      <c r="A39" s="8"/>
      <c r="B39" s="8"/>
      <c r="C39" s="8"/>
      <c r="D39" s="124" t="s">
        <v>27</v>
      </c>
      <c r="E39" s="125"/>
      <c r="F39" s="125"/>
      <c r="G39" s="125" t="s">
        <v>0</v>
      </c>
      <c r="H39" s="125"/>
      <c r="I39" s="125"/>
      <c r="J39" s="125" t="s">
        <v>4</v>
      </c>
      <c r="K39" s="125"/>
      <c r="L39" s="135"/>
      <c r="M39" s="8"/>
      <c r="BD39" s="8"/>
      <c r="BE39" s="8"/>
      <c r="BF39" s="8"/>
      <c r="BG39" s="8"/>
      <c r="BH39" s="8"/>
      <c r="BI39" s="8"/>
    </row>
    <row r="40" spans="1:61" ht="15" customHeight="1" thickBot="1" x14ac:dyDescent="0.3">
      <c r="A40" s="8"/>
      <c r="B40" s="8"/>
      <c r="C40" s="8"/>
      <c r="D40" s="126"/>
      <c r="E40" s="127"/>
      <c r="F40" s="127"/>
      <c r="G40" s="127"/>
      <c r="H40" s="127"/>
      <c r="I40" s="127"/>
      <c r="J40" s="127"/>
      <c r="K40" s="127"/>
      <c r="L40" s="136"/>
      <c r="M40" s="8"/>
      <c r="R40" s="172" t="s">
        <v>36</v>
      </c>
      <c r="S40" s="173"/>
      <c r="T40" s="174"/>
      <c r="U40" s="166" t="s">
        <v>37</v>
      </c>
      <c r="V40" s="166"/>
      <c r="W40" s="166" t="s">
        <v>33</v>
      </c>
      <c r="X40" s="166"/>
      <c r="Y40" s="166" t="s">
        <v>35</v>
      </c>
      <c r="Z40" s="166"/>
      <c r="AA40" s="166" t="s">
        <v>34</v>
      </c>
      <c r="AB40" s="166"/>
      <c r="AC40" s="219" t="s">
        <v>0</v>
      </c>
      <c r="AD40" s="173"/>
      <c r="AE40" s="173"/>
      <c r="AF40" s="173"/>
      <c r="AG40" s="173"/>
      <c r="AH40" s="173"/>
      <c r="AI40" s="173"/>
      <c r="AJ40" s="173"/>
      <c r="AK40" s="271" t="s">
        <v>52</v>
      </c>
      <c r="AL40" s="272"/>
      <c r="AM40" s="272"/>
      <c r="AN40" s="272"/>
      <c r="AO40" s="272"/>
      <c r="AP40" s="272"/>
      <c r="AQ40" s="272"/>
      <c r="AR40" s="272"/>
      <c r="AS40" s="272"/>
      <c r="AT40" s="272"/>
      <c r="AU40" s="272"/>
      <c r="AV40" s="272"/>
      <c r="AW40" s="272"/>
      <c r="AX40" s="272"/>
      <c r="AY40" s="272"/>
      <c r="AZ40" s="272"/>
      <c r="BA40" s="272"/>
      <c r="BB40" s="272"/>
      <c r="BC40" s="272"/>
      <c r="BD40" s="272"/>
      <c r="BE40" s="272"/>
      <c r="BF40" s="273"/>
      <c r="BG40" s="8"/>
      <c r="BH40" s="8"/>
      <c r="BI40" s="8"/>
    </row>
    <row r="41" spans="1:61" ht="15" customHeight="1" thickTop="1" thickBot="1" x14ac:dyDescent="0.3">
      <c r="A41" s="8"/>
      <c r="B41" s="8"/>
      <c r="C41" s="8"/>
      <c r="D41" s="132" t="s">
        <v>15</v>
      </c>
      <c r="E41" s="133"/>
      <c r="F41" s="134"/>
      <c r="G41" s="143" t="s">
        <v>8</v>
      </c>
      <c r="H41" s="144"/>
      <c r="I41" s="152"/>
      <c r="J41" s="137">
        <v>4</v>
      </c>
      <c r="K41" s="133"/>
      <c r="L41" s="138"/>
      <c r="M41" s="8"/>
      <c r="R41" s="175"/>
      <c r="S41" s="176"/>
      <c r="T41" s="177"/>
      <c r="U41" s="167"/>
      <c r="V41" s="167"/>
      <c r="W41" s="167"/>
      <c r="X41" s="167"/>
      <c r="Y41" s="167"/>
      <c r="Z41" s="167"/>
      <c r="AA41" s="167"/>
      <c r="AB41" s="167"/>
      <c r="AC41" s="185" t="s">
        <v>31</v>
      </c>
      <c r="AD41" s="185"/>
      <c r="AE41" s="185" t="s">
        <v>30</v>
      </c>
      <c r="AF41" s="185"/>
      <c r="AG41" s="185" t="s">
        <v>40</v>
      </c>
      <c r="AH41" s="185"/>
      <c r="AI41" s="185" t="s">
        <v>39</v>
      </c>
      <c r="AJ41" s="185"/>
      <c r="AK41" s="185">
        <v>1</v>
      </c>
      <c r="AL41" s="185"/>
      <c r="AM41" s="185">
        <v>2</v>
      </c>
      <c r="AN41" s="185"/>
      <c r="AO41" s="185">
        <v>3</v>
      </c>
      <c r="AP41" s="185"/>
      <c r="AQ41" s="185">
        <v>4</v>
      </c>
      <c r="AR41" s="185"/>
      <c r="AS41" s="185">
        <v>5</v>
      </c>
      <c r="AT41" s="185"/>
      <c r="AU41" s="185" t="s">
        <v>41</v>
      </c>
      <c r="AV41" s="185"/>
      <c r="AW41" s="185" t="s">
        <v>42</v>
      </c>
      <c r="AX41" s="185"/>
      <c r="AY41" s="185" t="s">
        <v>43</v>
      </c>
      <c r="AZ41" s="185"/>
      <c r="BA41" s="185" t="s">
        <v>44</v>
      </c>
      <c r="BB41" s="185"/>
      <c r="BC41" s="185" t="s">
        <v>45</v>
      </c>
      <c r="BD41" s="185"/>
      <c r="BE41" s="266" t="s">
        <v>17</v>
      </c>
      <c r="BF41" s="267"/>
    </row>
    <row r="42" spans="1:61" ht="15" customHeight="1" thickTop="1" thickBot="1" x14ac:dyDescent="0.3">
      <c r="A42" s="8"/>
      <c r="B42" s="8"/>
      <c r="C42" s="8"/>
      <c r="D42" s="130" t="s">
        <v>16</v>
      </c>
      <c r="E42" s="131"/>
      <c r="F42" s="131"/>
      <c r="G42" s="131" t="s">
        <v>8</v>
      </c>
      <c r="H42" s="131"/>
      <c r="I42" s="131"/>
      <c r="J42" s="131">
        <v>4</v>
      </c>
      <c r="K42" s="131"/>
      <c r="L42" s="139"/>
      <c r="M42" s="8"/>
      <c r="R42" s="160" t="s">
        <v>15</v>
      </c>
      <c r="S42" s="161"/>
      <c r="T42" s="162"/>
      <c r="U42" s="168">
        <f>AE42+AC42</f>
        <v>1</v>
      </c>
      <c r="V42" s="169"/>
      <c r="W42" s="169">
        <f>U42/$U$61*100</f>
        <v>4</v>
      </c>
      <c r="X42" s="186"/>
      <c r="Y42" s="213">
        <f>U42</f>
        <v>1</v>
      </c>
      <c r="Z42" s="114"/>
      <c r="AA42" s="209">
        <f>Y42/$U$61*100</f>
        <v>4</v>
      </c>
      <c r="AB42" s="210"/>
      <c r="AC42" s="168">
        <f>COUNTIF(G41,$BD$77)</f>
        <v>0</v>
      </c>
      <c r="AD42" s="169"/>
      <c r="AE42" s="169">
        <f>COUNTIF(G41,$BD$76)</f>
        <v>1</v>
      </c>
      <c r="AF42" s="186"/>
      <c r="AG42" s="213">
        <f>$AC42/$U42*100</f>
        <v>0</v>
      </c>
      <c r="AH42" s="114"/>
      <c r="AI42" s="209">
        <f>$AE42/$U42*100</f>
        <v>100</v>
      </c>
      <c r="AJ42" s="210"/>
      <c r="AK42" s="168">
        <f>COUNTIF($J41,AK$41)</f>
        <v>0</v>
      </c>
      <c r="AL42" s="169"/>
      <c r="AM42" s="169">
        <f>COUNTIF($J41,AM$41)</f>
        <v>0</v>
      </c>
      <c r="AN42" s="169"/>
      <c r="AO42" s="169">
        <f>COUNTIF($J41,AO$41)</f>
        <v>0</v>
      </c>
      <c r="AP42" s="169"/>
      <c r="AQ42" s="169">
        <f>COUNTIF($J41,AQ$41)</f>
        <v>1</v>
      </c>
      <c r="AR42" s="169"/>
      <c r="AS42" s="169">
        <f>COUNTIF($J41,AS$41)</f>
        <v>0</v>
      </c>
      <c r="AT42" s="186"/>
      <c r="AU42" s="236">
        <f>AK42/$U42*100</f>
        <v>0</v>
      </c>
      <c r="AV42" s="235"/>
      <c r="AW42" s="235">
        <f>AM42/$U42*100</f>
        <v>0</v>
      </c>
      <c r="AX42" s="235"/>
      <c r="AY42" s="235">
        <f>AO42/$U42*100</f>
        <v>0</v>
      </c>
      <c r="AZ42" s="235"/>
      <c r="BA42" s="235">
        <f>AQ42/$U42*100</f>
        <v>100</v>
      </c>
      <c r="BB42" s="235"/>
      <c r="BC42" s="235">
        <f>AS42/$U42*100</f>
        <v>0</v>
      </c>
      <c r="BD42" s="248"/>
      <c r="BE42" s="168">
        <f>(AK42*$AK$41+AM42*$AM$41+AO42*$AO$41+AQ42*$AQ$41+AS42*$AS$41)/U42</f>
        <v>4</v>
      </c>
      <c r="BF42" s="268"/>
    </row>
    <row r="43" spans="1:61" ht="15" customHeight="1" thickTop="1" thickBot="1" x14ac:dyDescent="0.3">
      <c r="A43" s="8"/>
      <c r="B43" s="8"/>
      <c r="C43" s="8"/>
      <c r="D43" s="128" t="s">
        <v>12</v>
      </c>
      <c r="E43" s="129"/>
      <c r="F43" s="129"/>
      <c r="G43" s="129" t="s">
        <v>5</v>
      </c>
      <c r="H43" s="129"/>
      <c r="I43" s="129"/>
      <c r="J43" s="129">
        <v>4</v>
      </c>
      <c r="K43" s="129"/>
      <c r="L43" s="140"/>
      <c r="M43" s="8"/>
      <c r="R43" s="160"/>
      <c r="S43" s="161"/>
      <c r="T43" s="162"/>
      <c r="U43" s="170"/>
      <c r="V43" s="171"/>
      <c r="W43" s="171"/>
      <c r="X43" s="180"/>
      <c r="Y43" s="211"/>
      <c r="Z43" s="116"/>
      <c r="AA43" s="116"/>
      <c r="AB43" s="188"/>
      <c r="AC43" s="170"/>
      <c r="AD43" s="171"/>
      <c r="AE43" s="171"/>
      <c r="AF43" s="180"/>
      <c r="AG43" s="211"/>
      <c r="AH43" s="116"/>
      <c r="AI43" s="116"/>
      <c r="AJ43" s="188"/>
      <c r="AK43" s="170"/>
      <c r="AL43" s="171"/>
      <c r="AM43" s="171"/>
      <c r="AN43" s="171"/>
      <c r="AO43" s="171"/>
      <c r="AP43" s="171"/>
      <c r="AQ43" s="171"/>
      <c r="AR43" s="171"/>
      <c r="AS43" s="171"/>
      <c r="AT43" s="180"/>
      <c r="AU43" s="232"/>
      <c r="AV43" s="226"/>
      <c r="AW43" s="226"/>
      <c r="AX43" s="226"/>
      <c r="AY43" s="226"/>
      <c r="AZ43" s="226"/>
      <c r="BA43" s="226"/>
      <c r="BB43" s="226"/>
      <c r="BC43" s="226"/>
      <c r="BD43" s="227"/>
      <c r="BE43" s="269"/>
      <c r="BF43" s="270"/>
    </row>
    <row r="44" spans="1:61" ht="15" customHeight="1" thickTop="1" thickBot="1" x14ac:dyDescent="0.3">
      <c r="A44" s="8"/>
      <c r="B44" s="8"/>
      <c r="C44" s="8"/>
      <c r="D44" s="153" t="s">
        <v>12</v>
      </c>
      <c r="E44" s="141"/>
      <c r="F44" s="141"/>
      <c r="G44" s="141" t="s">
        <v>8</v>
      </c>
      <c r="H44" s="141"/>
      <c r="I44" s="141"/>
      <c r="J44" s="141">
        <v>1</v>
      </c>
      <c r="K44" s="141"/>
      <c r="L44" s="142"/>
      <c r="M44" s="8"/>
      <c r="R44" s="160" t="s">
        <v>16</v>
      </c>
      <c r="S44" s="161"/>
      <c r="T44" s="162"/>
      <c r="U44" s="184">
        <f>AE44+AC44</f>
        <v>1</v>
      </c>
      <c r="V44" s="181"/>
      <c r="W44" s="181">
        <f>U44/$U$61*100</f>
        <v>4</v>
      </c>
      <c r="X44" s="182"/>
      <c r="Y44" s="213">
        <f>Y42+U44</f>
        <v>2</v>
      </c>
      <c r="Z44" s="114"/>
      <c r="AA44" s="114">
        <f>AA42+W44</f>
        <v>8</v>
      </c>
      <c r="AB44" s="187"/>
      <c r="AC44" s="184">
        <f>COUNTIF(G42,$BD$77)</f>
        <v>0</v>
      </c>
      <c r="AD44" s="181"/>
      <c r="AE44" s="181">
        <f>COUNTIF(G42,$BD$76)</f>
        <v>1</v>
      </c>
      <c r="AF44" s="182"/>
      <c r="AG44" s="213">
        <f>$AC44/$U44*100</f>
        <v>0</v>
      </c>
      <c r="AH44" s="114"/>
      <c r="AI44" s="114">
        <f>$AE44/$U44*100</f>
        <v>100</v>
      </c>
      <c r="AJ44" s="187"/>
      <c r="AK44" s="184">
        <f>COUNTIF($J$42,AK$41)</f>
        <v>0</v>
      </c>
      <c r="AL44" s="181"/>
      <c r="AM44" s="171">
        <f>COUNTIF($J$42,AM$41)</f>
        <v>0</v>
      </c>
      <c r="AN44" s="171"/>
      <c r="AO44" s="171">
        <f>COUNTIF($J$42,AO$41)</f>
        <v>0</v>
      </c>
      <c r="AP44" s="171"/>
      <c r="AQ44" s="171">
        <f>COUNTIF($J$42,AQ$41)</f>
        <v>1</v>
      </c>
      <c r="AR44" s="171"/>
      <c r="AS44" s="181">
        <f>COUNTIF($J$42,AS$41)</f>
        <v>0</v>
      </c>
      <c r="AT44" s="182"/>
      <c r="AU44" s="237">
        <f>AK44/$U44*100</f>
        <v>0</v>
      </c>
      <c r="AV44" s="224"/>
      <c r="AW44" s="224">
        <f>AM44/$U44*100</f>
        <v>0</v>
      </c>
      <c r="AX44" s="224"/>
      <c r="AY44" s="224">
        <f>AO44/$U44*100</f>
        <v>0</v>
      </c>
      <c r="AZ44" s="224"/>
      <c r="BA44" s="224">
        <f>AQ44/$U44*100</f>
        <v>100</v>
      </c>
      <c r="BB44" s="224"/>
      <c r="BC44" s="224">
        <f>AS44/$U44*100</f>
        <v>0</v>
      </c>
      <c r="BD44" s="225"/>
      <c r="BE44" s="274">
        <f>(AK44*$AK$41+AM44*$AM$41+AO44*$AO$41+AQ44*$AQ$41+AS44*$AS$41)/U44</f>
        <v>4</v>
      </c>
      <c r="BF44" s="275"/>
    </row>
    <row r="45" spans="1:61" ht="15" customHeight="1" thickTop="1" thickBot="1" x14ac:dyDescent="0.3">
      <c r="A45" s="8"/>
      <c r="B45" s="8"/>
      <c r="C45" s="8"/>
      <c r="D45" s="153" t="s">
        <v>12</v>
      </c>
      <c r="E45" s="141"/>
      <c r="F45" s="141"/>
      <c r="G45" s="141" t="s">
        <v>8</v>
      </c>
      <c r="H45" s="141"/>
      <c r="I45" s="141"/>
      <c r="J45" s="141">
        <v>4</v>
      </c>
      <c r="K45" s="141"/>
      <c r="L45" s="142"/>
      <c r="M45" s="8"/>
      <c r="R45" s="160"/>
      <c r="S45" s="161"/>
      <c r="T45" s="162"/>
      <c r="U45" s="170"/>
      <c r="V45" s="171"/>
      <c r="W45" s="171"/>
      <c r="X45" s="180"/>
      <c r="Y45" s="211"/>
      <c r="Z45" s="116"/>
      <c r="AA45" s="116"/>
      <c r="AB45" s="188"/>
      <c r="AC45" s="170"/>
      <c r="AD45" s="171"/>
      <c r="AE45" s="171"/>
      <c r="AF45" s="180"/>
      <c r="AG45" s="211"/>
      <c r="AH45" s="116"/>
      <c r="AI45" s="116"/>
      <c r="AJ45" s="188"/>
      <c r="AK45" s="170"/>
      <c r="AL45" s="171"/>
      <c r="AM45" s="171"/>
      <c r="AN45" s="171"/>
      <c r="AO45" s="171"/>
      <c r="AP45" s="171"/>
      <c r="AQ45" s="171"/>
      <c r="AR45" s="171"/>
      <c r="AS45" s="171"/>
      <c r="AT45" s="180"/>
      <c r="AU45" s="232"/>
      <c r="AV45" s="226"/>
      <c r="AW45" s="226"/>
      <c r="AX45" s="226"/>
      <c r="AY45" s="226"/>
      <c r="AZ45" s="226"/>
      <c r="BA45" s="226"/>
      <c r="BB45" s="226"/>
      <c r="BC45" s="226"/>
      <c r="BD45" s="227"/>
      <c r="BE45" s="258"/>
      <c r="BF45" s="259"/>
    </row>
    <row r="46" spans="1:61" ht="15" customHeight="1" thickTop="1" thickBot="1" x14ac:dyDescent="0.3">
      <c r="A46" s="8"/>
      <c r="B46" s="8"/>
      <c r="C46" s="8"/>
      <c r="D46" s="153" t="s">
        <v>12</v>
      </c>
      <c r="E46" s="141"/>
      <c r="F46" s="141"/>
      <c r="G46" s="141" t="s">
        <v>8</v>
      </c>
      <c r="H46" s="141"/>
      <c r="I46" s="141"/>
      <c r="J46" s="141">
        <v>4</v>
      </c>
      <c r="K46" s="141"/>
      <c r="L46" s="142"/>
      <c r="M46" s="8"/>
      <c r="R46" s="160" t="s">
        <v>12</v>
      </c>
      <c r="S46" s="161"/>
      <c r="T46" s="162"/>
      <c r="U46" s="170">
        <f>AE46+AC46</f>
        <v>5</v>
      </c>
      <c r="V46" s="171"/>
      <c r="W46" s="171">
        <f>U46/$U$61*100</f>
        <v>20</v>
      </c>
      <c r="X46" s="180"/>
      <c r="Y46" s="213">
        <f t="shared" ref="Y46" si="0">Y44+U46</f>
        <v>7</v>
      </c>
      <c r="Z46" s="114"/>
      <c r="AA46" s="114">
        <f t="shared" ref="AA46" si="1">AA44+W46</f>
        <v>28</v>
      </c>
      <c r="AB46" s="187"/>
      <c r="AC46" s="184">
        <f>COUNTIF(G43:I47,$BD$77)</f>
        <v>1</v>
      </c>
      <c r="AD46" s="181"/>
      <c r="AE46" s="181">
        <f>COUNTIF(G43:I47,$BD$76)</f>
        <v>4</v>
      </c>
      <c r="AF46" s="182"/>
      <c r="AG46" s="211">
        <f>$AC46/$U46*100</f>
        <v>20</v>
      </c>
      <c r="AH46" s="116"/>
      <c r="AI46" s="116">
        <f>$AE46/$U46*100</f>
        <v>80</v>
      </c>
      <c r="AJ46" s="188"/>
      <c r="AK46" s="170">
        <f>COUNTIF($J$43:$L$47,AK$41)</f>
        <v>1</v>
      </c>
      <c r="AL46" s="171"/>
      <c r="AM46" s="171">
        <f>COUNTIF($J$43:$L$47,AM$41)</f>
        <v>0</v>
      </c>
      <c r="AN46" s="171"/>
      <c r="AO46" s="171">
        <f>COUNTIF($J$43:$L$47,AO$41)</f>
        <v>0</v>
      </c>
      <c r="AP46" s="171"/>
      <c r="AQ46" s="171">
        <f>COUNTIF($J$43:$L$47,AQ$41)</f>
        <v>4</v>
      </c>
      <c r="AR46" s="171"/>
      <c r="AS46" s="181">
        <f>COUNTIF($J$43:$L$47,AS$41)</f>
        <v>0</v>
      </c>
      <c r="AT46" s="182"/>
      <c r="AU46" s="232">
        <f>AK46/U46*100</f>
        <v>20</v>
      </c>
      <c r="AV46" s="226"/>
      <c r="AW46" s="226">
        <f>AM46/$U46*100</f>
        <v>0</v>
      </c>
      <c r="AX46" s="226"/>
      <c r="AY46" s="226">
        <f>AO46/$U46*100</f>
        <v>0</v>
      </c>
      <c r="AZ46" s="226"/>
      <c r="BA46" s="226">
        <f>AQ46/$U46*100</f>
        <v>80</v>
      </c>
      <c r="BB46" s="226"/>
      <c r="BC46" s="224">
        <f>AS46/$U46*100</f>
        <v>0</v>
      </c>
      <c r="BD46" s="225"/>
      <c r="BE46" s="256">
        <f>(AK46*$AK$41+AM46*$AM$41+AO46*$AO$41+AQ46*$AQ$41+AS46*$AS$41)/U46</f>
        <v>3.4</v>
      </c>
      <c r="BF46" s="257"/>
    </row>
    <row r="47" spans="1:61" ht="15" customHeight="1" thickTop="1" thickBot="1" x14ac:dyDescent="0.3">
      <c r="A47" s="8"/>
      <c r="B47" s="8"/>
      <c r="C47" s="8"/>
      <c r="D47" s="151" t="s">
        <v>12</v>
      </c>
      <c r="E47" s="144"/>
      <c r="F47" s="152"/>
      <c r="G47" s="143" t="s">
        <v>8</v>
      </c>
      <c r="H47" s="144"/>
      <c r="I47" s="152"/>
      <c r="J47" s="143">
        <v>4</v>
      </c>
      <c r="K47" s="144"/>
      <c r="L47" s="145"/>
      <c r="M47" s="8"/>
      <c r="R47" s="160"/>
      <c r="S47" s="161"/>
      <c r="T47" s="162"/>
      <c r="U47" s="170"/>
      <c r="V47" s="171"/>
      <c r="W47" s="171"/>
      <c r="X47" s="180"/>
      <c r="Y47" s="211"/>
      <c r="Z47" s="116"/>
      <c r="AA47" s="116"/>
      <c r="AB47" s="188"/>
      <c r="AC47" s="170"/>
      <c r="AD47" s="171"/>
      <c r="AE47" s="171"/>
      <c r="AF47" s="180"/>
      <c r="AG47" s="211"/>
      <c r="AH47" s="116"/>
      <c r="AI47" s="116"/>
      <c r="AJ47" s="188"/>
      <c r="AK47" s="170"/>
      <c r="AL47" s="171"/>
      <c r="AM47" s="171"/>
      <c r="AN47" s="171"/>
      <c r="AO47" s="171"/>
      <c r="AP47" s="171"/>
      <c r="AQ47" s="171"/>
      <c r="AR47" s="171"/>
      <c r="AS47" s="171"/>
      <c r="AT47" s="180"/>
      <c r="AU47" s="232"/>
      <c r="AV47" s="226"/>
      <c r="AW47" s="226"/>
      <c r="AX47" s="226"/>
      <c r="AY47" s="226"/>
      <c r="AZ47" s="226"/>
      <c r="BA47" s="226"/>
      <c r="BB47" s="226"/>
      <c r="BC47" s="226"/>
      <c r="BD47" s="227"/>
      <c r="BE47" s="258"/>
      <c r="BF47" s="259"/>
    </row>
    <row r="48" spans="1:61" ht="15" customHeight="1" thickTop="1" thickBot="1" x14ac:dyDescent="0.3">
      <c r="A48" s="8"/>
      <c r="B48" s="8"/>
      <c r="C48" s="8"/>
      <c r="D48" s="149" t="s">
        <v>11</v>
      </c>
      <c r="E48" s="147"/>
      <c r="F48" s="150"/>
      <c r="G48" s="146" t="s">
        <v>8</v>
      </c>
      <c r="H48" s="147"/>
      <c r="I48" s="150"/>
      <c r="J48" s="146">
        <v>4</v>
      </c>
      <c r="K48" s="147"/>
      <c r="L48" s="148"/>
      <c r="M48" s="8"/>
      <c r="R48" s="160" t="s">
        <v>11</v>
      </c>
      <c r="S48" s="161"/>
      <c r="T48" s="162"/>
      <c r="U48" s="170">
        <f>AE48+AC48</f>
        <v>1</v>
      </c>
      <c r="V48" s="171"/>
      <c r="W48" s="171">
        <f>U48/$U$61*100</f>
        <v>4</v>
      </c>
      <c r="X48" s="180"/>
      <c r="Y48" s="213">
        <f t="shared" ref="Y48" si="2">Y46+U48</f>
        <v>8</v>
      </c>
      <c r="Z48" s="114"/>
      <c r="AA48" s="114">
        <f t="shared" ref="AA48" si="3">AA46+W48</f>
        <v>32</v>
      </c>
      <c r="AB48" s="187"/>
      <c r="AC48" s="184">
        <f>COUNTIF(G48,$BD$77)</f>
        <v>0</v>
      </c>
      <c r="AD48" s="181"/>
      <c r="AE48" s="181">
        <f>COUNTIF(G48,$BD$76)</f>
        <v>1</v>
      </c>
      <c r="AF48" s="182"/>
      <c r="AG48" s="211">
        <f>$AC48/$U48*100</f>
        <v>0</v>
      </c>
      <c r="AH48" s="116"/>
      <c r="AI48" s="116">
        <f>$AE48/$U48*100</f>
        <v>100</v>
      </c>
      <c r="AJ48" s="188"/>
      <c r="AK48" s="170">
        <f>COUNTIF($J$48,AK$41)</f>
        <v>0</v>
      </c>
      <c r="AL48" s="171"/>
      <c r="AM48" s="171">
        <f>COUNTIF($J$48,AM$41)</f>
        <v>0</v>
      </c>
      <c r="AN48" s="171"/>
      <c r="AO48" s="171">
        <f>COUNTIF($J$48,AO$41)</f>
        <v>0</v>
      </c>
      <c r="AP48" s="171"/>
      <c r="AQ48" s="171">
        <f>COUNTIF($J$48,AQ$41)</f>
        <v>1</v>
      </c>
      <c r="AR48" s="171"/>
      <c r="AS48" s="181">
        <f>COUNTIF($J$48,AS$41)</f>
        <v>0</v>
      </c>
      <c r="AT48" s="182"/>
      <c r="AU48" s="232">
        <f>AK48/U48*100</f>
        <v>0</v>
      </c>
      <c r="AV48" s="226"/>
      <c r="AW48" s="226">
        <f>AM48/$U48*100</f>
        <v>0</v>
      </c>
      <c r="AX48" s="226"/>
      <c r="AY48" s="226">
        <f>AO48/$U48*100</f>
        <v>0</v>
      </c>
      <c r="AZ48" s="226"/>
      <c r="BA48" s="226">
        <f>AQ48/$U48*100</f>
        <v>100</v>
      </c>
      <c r="BB48" s="226"/>
      <c r="BC48" s="224">
        <f>AS48/$U48*100</f>
        <v>0</v>
      </c>
      <c r="BD48" s="225"/>
      <c r="BE48" s="256">
        <f>(AK48*$AK$41+AM48*$AM$41+AO48*$AO$41+AQ48*$AQ$41+AS48*$AS$41)/U48</f>
        <v>4</v>
      </c>
      <c r="BF48" s="257"/>
    </row>
    <row r="49" spans="1:58" ht="15" customHeight="1" thickTop="1" thickBot="1" x14ac:dyDescent="0.3">
      <c r="A49" s="8"/>
      <c r="B49" s="8"/>
      <c r="C49" s="8"/>
      <c r="D49" s="153" t="s">
        <v>7</v>
      </c>
      <c r="E49" s="141"/>
      <c r="F49" s="141"/>
      <c r="G49" s="141" t="s">
        <v>5</v>
      </c>
      <c r="H49" s="141"/>
      <c r="I49" s="141"/>
      <c r="J49" s="141">
        <v>5</v>
      </c>
      <c r="K49" s="141"/>
      <c r="L49" s="142"/>
      <c r="M49" s="8"/>
      <c r="R49" s="160"/>
      <c r="S49" s="161"/>
      <c r="T49" s="162"/>
      <c r="U49" s="170"/>
      <c r="V49" s="171"/>
      <c r="W49" s="171"/>
      <c r="X49" s="180"/>
      <c r="Y49" s="211"/>
      <c r="Z49" s="116"/>
      <c r="AA49" s="116"/>
      <c r="AB49" s="188"/>
      <c r="AC49" s="170"/>
      <c r="AD49" s="171"/>
      <c r="AE49" s="171"/>
      <c r="AF49" s="180"/>
      <c r="AG49" s="211"/>
      <c r="AH49" s="116"/>
      <c r="AI49" s="116"/>
      <c r="AJ49" s="188"/>
      <c r="AK49" s="170"/>
      <c r="AL49" s="171"/>
      <c r="AM49" s="171"/>
      <c r="AN49" s="171"/>
      <c r="AO49" s="171"/>
      <c r="AP49" s="171"/>
      <c r="AQ49" s="171"/>
      <c r="AR49" s="171"/>
      <c r="AS49" s="171"/>
      <c r="AT49" s="180"/>
      <c r="AU49" s="232"/>
      <c r="AV49" s="226"/>
      <c r="AW49" s="226"/>
      <c r="AX49" s="226"/>
      <c r="AY49" s="226"/>
      <c r="AZ49" s="226"/>
      <c r="BA49" s="226"/>
      <c r="BB49" s="226"/>
      <c r="BC49" s="226"/>
      <c r="BD49" s="227"/>
      <c r="BE49" s="258"/>
      <c r="BF49" s="259"/>
    </row>
    <row r="50" spans="1:58" ht="15" customHeight="1" thickTop="1" thickBot="1" x14ac:dyDescent="0.3">
      <c r="A50" s="8"/>
      <c r="B50" s="8"/>
      <c r="C50" s="8"/>
      <c r="D50" s="153" t="s">
        <v>7</v>
      </c>
      <c r="E50" s="141"/>
      <c r="F50" s="141"/>
      <c r="G50" s="141" t="s">
        <v>8</v>
      </c>
      <c r="H50" s="141"/>
      <c r="I50" s="141"/>
      <c r="J50" s="141">
        <v>4</v>
      </c>
      <c r="K50" s="141"/>
      <c r="L50" s="142"/>
      <c r="M50" s="8"/>
      <c r="R50" s="160" t="s">
        <v>29</v>
      </c>
      <c r="S50" s="161"/>
      <c r="T50" s="162"/>
      <c r="U50" s="170">
        <f>AE50+AC50</f>
        <v>4</v>
      </c>
      <c r="V50" s="171"/>
      <c r="W50" s="171">
        <f>U50/$U$61*100</f>
        <v>16</v>
      </c>
      <c r="X50" s="180"/>
      <c r="Y50" s="213">
        <f t="shared" ref="Y50" si="4">Y48+U50</f>
        <v>12</v>
      </c>
      <c r="Z50" s="114"/>
      <c r="AA50" s="114">
        <f t="shared" ref="AA50" si="5">AA48+W50</f>
        <v>48</v>
      </c>
      <c r="AB50" s="187"/>
      <c r="AC50" s="184">
        <f>COUNTIF(G49:I52,$BD$77)</f>
        <v>1</v>
      </c>
      <c r="AD50" s="181"/>
      <c r="AE50" s="181">
        <f>COUNTIF(G49:I52,$BD$76)</f>
        <v>3</v>
      </c>
      <c r="AF50" s="182"/>
      <c r="AG50" s="211">
        <f>$AC50/$U50*100</f>
        <v>25</v>
      </c>
      <c r="AH50" s="116"/>
      <c r="AI50" s="116">
        <f>$AE50/$U50*100</f>
        <v>75</v>
      </c>
      <c r="AJ50" s="188"/>
      <c r="AK50" s="170">
        <f>COUNTIF($J$49:$L$52,AK$41)</f>
        <v>0</v>
      </c>
      <c r="AL50" s="171"/>
      <c r="AM50" s="171">
        <f>COUNTIF($J$49:$L$52,AM$41)</f>
        <v>0</v>
      </c>
      <c r="AN50" s="171"/>
      <c r="AO50" s="171">
        <f>COUNTIF($J$49:$L$52,AO$41)</f>
        <v>0</v>
      </c>
      <c r="AP50" s="171"/>
      <c r="AQ50" s="171">
        <f>COUNTIF($J$49:$L$52,AQ$41)</f>
        <v>1</v>
      </c>
      <c r="AR50" s="171"/>
      <c r="AS50" s="181">
        <f>COUNTIF($J$49:$L$52,AS$41)</f>
        <v>3</v>
      </c>
      <c r="AT50" s="182"/>
      <c r="AU50" s="232">
        <f>AK50/U50*100</f>
        <v>0</v>
      </c>
      <c r="AV50" s="226"/>
      <c r="AW50" s="226">
        <f>AM50/$U50*100</f>
        <v>0</v>
      </c>
      <c r="AX50" s="226"/>
      <c r="AY50" s="226">
        <f>AO50/$U50*100</f>
        <v>0</v>
      </c>
      <c r="AZ50" s="226"/>
      <c r="BA50" s="226">
        <f>AQ50/$U50*100</f>
        <v>25</v>
      </c>
      <c r="BB50" s="226"/>
      <c r="BC50" s="224">
        <f>AS50/$U50*100</f>
        <v>75</v>
      </c>
      <c r="BD50" s="225"/>
      <c r="BE50" s="256">
        <f>(AK50*$AK$41+AM50*$AM$41+AO50*$AO$41+AQ50*$AQ$41+AS50*$AS$41)/U50</f>
        <v>4.75</v>
      </c>
      <c r="BF50" s="257"/>
    </row>
    <row r="51" spans="1:58" ht="15" customHeight="1" thickTop="1" thickBot="1" x14ac:dyDescent="0.3">
      <c r="A51" s="8"/>
      <c r="B51" s="8"/>
      <c r="C51" s="8"/>
      <c r="D51" s="153" t="s">
        <v>7</v>
      </c>
      <c r="E51" s="141"/>
      <c r="F51" s="141"/>
      <c r="G51" s="141" t="s">
        <v>8</v>
      </c>
      <c r="H51" s="141"/>
      <c r="I51" s="141"/>
      <c r="J51" s="141">
        <v>5</v>
      </c>
      <c r="K51" s="141"/>
      <c r="L51" s="142"/>
      <c r="M51" s="8"/>
      <c r="R51" s="160"/>
      <c r="S51" s="161"/>
      <c r="T51" s="162"/>
      <c r="U51" s="170"/>
      <c r="V51" s="171"/>
      <c r="W51" s="171"/>
      <c r="X51" s="180"/>
      <c r="Y51" s="211"/>
      <c r="Z51" s="116"/>
      <c r="AA51" s="116"/>
      <c r="AB51" s="188"/>
      <c r="AC51" s="170"/>
      <c r="AD51" s="171"/>
      <c r="AE51" s="171"/>
      <c r="AF51" s="180"/>
      <c r="AG51" s="211"/>
      <c r="AH51" s="116"/>
      <c r="AI51" s="116"/>
      <c r="AJ51" s="188"/>
      <c r="AK51" s="170"/>
      <c r="AL51" s="171"/>
      <c r="AM51" s="171"/>
      <c r="AN51" s="171"/>
      <c r="AO51" s="171"/>
      <c r="AP51" s="171"/>
      <c r="AQ51" s="171"/>
      <c r="AR51" s="171"/>
      <c r="AS51" s="171"/>
      <c r="AT51" s="180"/>
      <c r="AU51" s="232"/>
      <c r="AV51" s="226"/>
      <c r="AW51" s="226"/>
      <c r="AX51" s="226"/>
      <c r="AY51" s="226"/>
      <c r="AZ51" s="226"/>
      <c r="BA51" s="226"/>
      <c r="BB51" s="226"/>
      <c r="BC51" s="226"/>
      <c r="BD51" s="227"/>
      <c r="BE51" s="258"/>
      <c r="BF51" s="259"/>
    </row>
    <row r="52" spans="1:58" ht="15" customHeight="1" thickTop="1" thickBot="1" x14ac:dyDescent="0.3">
      <c r="A52" s="8"/>
      <c r="B52" s="8"/>
      <c r="C52" s="8"/>
      <c r="D52" s="151" t="s">
        <v>7</v>
      </c>
      <c r="E52" s="144"/>
      <c r="F52" s="152"/>
      <c r="G52" s="143" t="s">
        <v>8</v>
      </c>
      <c r="H52" s="144"/>
      <c r="I52" s="152"/>
      <c r="J52" s="143">
        <v>5</v>
      </c>
      <c r="K52" s="144"/>
      <c r="L52" s="145"/>
      <c r="M52" s="8"/>
      <c r="R52" s="160" t="s">
        <v>9</v>
      </c>
      <c r="S52" s="161"/>
      <c r="T52" s="162"/>
      <c r="U52" s="170">
        <f>AE52+AC52</f>
        <v>7</v>
      </c>
      <c r="V52" s="171"/>
      <c r="W52" s="171">
        <f>U52/$U$61*100</f>
        <v>28.000000000000004</v>
      </c>
      <c r="X52" s="180"/>
      <c r="Y52" s="213">
        <f t="shared" ref="Y52" si="6">Y50+U52</f>
        <v>19</v>
      </c>
      <c r="Z52" s="114"/>
      <c r="AA52" s="114">
        <f t="shared" ref="AA52" si="7">AA50+W52</f>
        <v>76</v>
      </c>
      <c r="AB52" s="187"/>
      <c r="AC52" s="184">
        <f>COUNTIF(G53:I59,$BD$77)</f>
        <v>0</v>
      </c>
      <c r="AD52" s="181"/>
      <c r="AE52" s="181">
        <f>COUNTIF(G53:I59,$BD$76)</f>
        <v>7</v>
      </c>
      <c r="AF52" s="182"/>
      <c r="AG52" s="211">
        <f>$AC52/$U52*100</f>
        <v>0</v>
      </c>
      <c r="AH52" s="116"/>
      <c r="AI52" s="116">
        <f>$AE52/$U52*100</f>
        <v>100</v>
      </c>
      <c r="AJ52" s="188"/>
      <c r="AK52" s="170">
        <f>COUNTIF($J$53:$L$59,AK$41)</f>
        <v>0</v>
      </c>
      <c r="AL52" s="171"/>
      <c r="AM52" s="171">
        <f>COUNTIF($J$53:$L$59,AM$41)</f>
        <v>0</v>
      </c>
      <c r="AN52" s="171"/>
      <c r="AO52" s="171">
        <f>COUNTIF($J$53:$L$59,AO$41)</f>
        <v>0</v>
      </c>
      <c r="AP52" s="171"/>
      <c r="AQ52" s="171">
        <f>COUNTIF($J$53:$L$59,AQ$41)</f>
        <v>3</v>
      </c>
      <c r="AR52" s="171"/>
      <c r="AS52" s="181">
        <f>COUNTIF($J$53:$L$59,AS$41)</f>
        <v>4</v>
      </c>
      <c r="AT52" s="182"/>
      <c r="AU52" s="232">
        <f>AK52/U52*100</f>
        <v>0</v>
      </c>
      <c r="AV52" s="226"/>
      <c r="AW52" s="226">
        <f>AM52/$U52*100</f>
        <v>0</v>
      </c>
      <c r="AX52" s="226"/>
      <c r="AY52" s="226">
        <f>AO52/$U52*100</f>
        <v>0</v>
      </c>
      <c r="AZ52" s="226"/>
      <c r="BA52" s="230">
        <f>AQ52/$U52*100</f>
        <v>42.857142857142854</v>
      </c>
      <c r="BB52" s="230"/>
      <c r="BC52" s="228">
        <f>AS52/$U52*100</f>
        <v>57.142857142857139</v>
      </c>
      <c r="BD52" s="229"/>
      <c r="BE52" s="260">
        <f>(AK52*$AK$41+AM52*$AM$41+AO52*$AO$41+AQ52*$AQ$41+AS52*$AS$41)/U52</f>
        <v>4.5714285714285712</v>
      </c>
      <c r="BF52" s="261"/>
    </row>
    <row r="53" spans="1:58" ht="15" customHeight="1" thickTop="1" thickBot="1" x14ac:dyDescent="0.3">
      <c r="A53" s="8"/>
      <c r="B53" s="8"/>
      <c r="C53" s="8"/>
      <c r="D53" s="156" t="s">
        <v>9</v>
      </c>
      <c r="E53" s="154"/>
      <c r="F53" s="154"/>
      <c r="G53" s="154" t="s">
        <v>8</v>
      </c>
      <c r="H53" s="154"/>
      <c r="I53" s="154"/>
      <c r="J53" s="154">
        <v>4</v>
      </c>
      <c r="K53" s="154"/>
      <c r="L53" s="155"/>
      <c r="M53" s="8"/>
      <c r="R53" s="160"/>
      <c r="S53" s="161"/>
      <c r="T53" s="162"/>
      <c r="U53" s="170"/>
      <c r="V53" s="171"/>
      <c r="W53" s="171"/>
      <c r="X53" s="180"/>
      <c r="Y53" s="211"/>
      <c r="Z53" s="116"/>
      <c r="AA53" s="116"/>
      <c r="AB53" s="188"/>
      <c r="AC53" s="170"/>
      <c r="AD53" s="171"/>
      <c r="AE53" s="171"/>
      <c r="AF53" s="180"/>
      <c r="AG53" s="211"/>
      <c r="AH53" s="116"/>
      <c r="AI53" s="116"/>
      <c r="AJ53" s="188"/>
      <c r="AK53" s="170"/>
      <c r="AL53" s="171"/>
      <c r="AM53" s="171"/>
      <c r="AN53" s="171"/>
      <c r="AO53" s="171"/>
      <c r="AP53" s="171"/>
      <c r="AQ53" s="171"/>
      <c r="AR53" s="171"/>
      <c r="AS53" s="171"/>
      <c r="AT53" s="180"/>
      <c r="AU53" s="232"/>
      <c r="AV53" s="226"/>
      <c r="AW53" s="226"/>
      <c r="AX53" s="226"/>
      <c r="AY53" s="226"/>
      <c r="AZ53" s="226"/>
      <c r="BA53" s="230"/>
      <c r="BB53" s="230"/>
      <c r="BC53" s="230"/>
      <c r="BD53" s="231"/>
      <c r="BE53" s="262"/>
      <c r="BF53" s="263"/>
    </row>
    <row r="54" spans="1:58" ht="15" customHeight="1" thickTop="1" thickBot="1" x14ac:dyDescent="0.3">
      <c r="A54" s="8"/>
      <c r="B54" s="8"/>
      <c r="C54" s="8"/>
      <c r="D54" s="156" t="s">
        <v>9</v>
      </c>
      <c r="E54" s="154"/>
      <c r="F54" s="154"/>
      <c r="G54" s="154" t="s">
        <v>8</v>
      </c>
      <c r="H54" s="154"/>
      <c r="I54" s="154"/>
      <c r="J54" s="154">
        <v>4</v>
      </c>
      <c r="K54" s="154"/>
      <c r="L54" s="155"/>
      <c r="M54" s="8"/>
      <c r="R54" s="160" t="s">
        <v>14</v>
      </c>
      <c r="S54" s="161"/>
      <c r="T54" s="162"/>
      <c r="U54" s="170">
        <f>AE54+AC54</f>
        <v>1</v>
      </c>
      <c r="V54" s="171"/>
      <c r="W54" s="171">
        <f>U54/$U$61*100</f>
        <v>4</v>
      </c>
      <c r="X54" s="180"/>
      <c r="Y54" s="213">
        <f t="shared" ref="Y54" si="8">Y52+U54</f>
        <v>20</v>
      </c>
      <c r="Z54" s="114"/>
      <c r="AA54" s="114">
        <f t="shared" ref="AA54" si="9">AA52+W54</f>
        <v>80</v>
      </c>
      <c r="AB54" s="187"/>
      <c r="AC54" s="184">
        <f>COUNTIF(G60,$BD$77)</f>
        <v>1</v>
      </c>
      <c r="AD54" s="181"/>
      <c r="AE54" s="181">
        <f>COUNTIF(G60,$BD$76)</f>
        <v>0</v>
      </c>
      <c r="AF54" s="182"/>
      <c r="AG54" s="211">
        <f>$AC54/$U54*100</f>
        <v>100</v>
      </c>
      <c r="AH54" s="116"/>
      <c r="AI54" s="116">
        <f>$AE54/$U54*100</f>
        <v>0</v>
      </c>
      <c r="AJ54" s="188"/>
      <c r="AK54" s="170">
        <f>COUNTIF($J60,AK$41)</f>
        <v>0</v>
      </c>
      <c r="AL54" s="171"/>
      <c r="AM54" s="171">
        <f>COUNTIF($J60,AM$41)</f>
        <v>0</v>
      </c>
      <c r="AN54" s="171"/>
      <c r="AO54" s="171">
        <f>COUNTIF($J60,AO$41)</f>
        <v>0</v>
      </c>
      <c r="AP54" s="171"/>
      <c r="AQ54" s="171">
        <f>COUNTIF($J60,AQ$41)</f>
        <v>0</v>
      </c>
      <c r="AR54" s="171"/>
      <c r="AS54" s="181">
        <f>COUNTIF($J60,AS$41)</f>
        <v>1</v>
      </c>
      <c r="AT54" s="182"/>
      <c r="AU54" s="232">
        <f>AK54/U54*100</f>
        <v>0</v>
      </c>
      <c r="AV54" s="226"/>
      <c r="AW54" s="226">
        <f>AM54/$U54*100</f>
        <v>0</v>
      </c>
      <c r="AX54" s="226"/>
      <c r="AY54" s="226">
        <f>AO54/$U54*100</f>
        <v>0</v>
      </c>
      <c r="AZ54" s="226"/>
      <c r="BA54" s="226">
        <f>AQ54/$U54*100</f>
        <v>0</v>
      </c>
      <c r="BB54" s="226"/>
      <c r="BC54" s="224">
        <f>AS54/$U54*100</f>
        <v>100</v>
      </c>
      <c r="BD54" s="225"/>
      <c r="BE54" s="256">
        <f>(AK54*$AK$41+AM54*$AM$41+AO54*$AO$41+AQ54*$AQ$41+AS54*$AS$41)/U54</f>
        <v>5</v>
      </c>
      <c r="BF54" s="257"/>
    </row>
    <row r="55" spans="1:58" ht="15" customHeight="1" thickTop="1" thickBot="1" x14ac:dyDescent="0.3">
      <c r="A55" s="8"/>
      <c r="B55" s="8"/>
      <c r="C55" s="8"/>
      <c r="D55" s="156" t="s">
        <v>9</v>
      </c>
      <c r="E55" s="154"/>
      <c r="F55" s="154"/>
      <c r="G55" s="154" t="s">
        <v>8</v>
      </c>
      <c r="H55" s="154"/>
      <c r="I55" s="154"/>
      <c r="J55" s="154">
        <v>4</v>
      </c>
      <c r="K55" s="154"/>
      <c r="L55" s="155"/>
      <c r="M55" s="8"/>
      <c r="R55" s="160"/>
      <c r="S55" s="161"/>
      <c r="T55" s="162"/>
      <c r="U55" s="170"/>
      <c r="V55" s="171"/>
      <c r="W55" s="171"/>
      <c r="X55" s="180"/>
      <c r="Y55" s="211"/>
      <c r="Z55" s="116"/>
      <c r="AA55" s="116"/>
      <c r="AB55" s="188"/>
      <c r="AC55" s="170"/>
      <c r="AD55" s="171"/>
      <c r="AE55" s="171"/>
      <c r="AF55" s="180"/>
      <c r="AG55" s="211"/>
      <c r="AH55" s="116"/>
      <c r="AI55" s="116"/>
      <c r="AJ55" s="188"/>
      <c r="AK55" s="170"/>
      <c r="AL55" s="171"/>
      <c r="AM55" s="171"/>
      <c r="AN55" s="171"/>
      <c r="AO55" s="171"/>
      <c r="AP55" s="171"/>
      <c r="AQ55" s="171"/>
      <c r="AR55" s="171"/>
      <c r="AS55" s="171"/>
      <c r="AT55" s="180"/>
      <c r="AU55" s="232"/>
      <c r="AV55" s="226"/>
      <c r="AW55" s="226"/>
      <c r="AX55" s="226"/>
      <c r="AY55" s="226"/>
      <c r="AZ55" s="226"/>
      <c r="BA55" s="226"/>
      <c r="BB55" s="226"/>
      <c r="BC55" s="226"/>
      <c r="BD55" s="227"/>
      <c r="BE55" s="258"/>
      <c r="BF55" s="259"/>
    </row>
    <row r="56" spans="1:58" ht="15" customHeight="1" thickTop="1" thickBot="1" x14ac:dyDescent="0.3">
      <c r="A56" s="8"/>
      <c r="B56" s="8"/>
      <c r="C56" s="8"/>
      <c r="D56" s="156" t="s">
        <v>9</v>
      </c>
      <c r="E56" s="154"/>
      <c r="F56" s="154"/>
      <c r="G56" s="154" t="s">
        <v>8</v>
      </c>
      <c r="H56" s="154"/>
      <c r="I56" s="154"/>
      <c r="J56" s="154">
        <v>5</v>
      </c>
      <c r="K56" s="154"/>
      <c r="L56" s="155"/>
      <c r="M56" s="8"/>
      <c r="R56" s="160" t="s">
        <v>13</v>
      </c>
      <c r="S56" s="161"/>
      <c r="T56" s="162"/>
      <c r="U56" s="170">
        <f>AE56+AC56</f>
        <v>4</v>
      </c>
      <c r="V56" s="171"/>
      <c r="W56" s="171">
        <f>U56/$U$61*100</f>
        <v>16</v>
      </c>
      <c r="X56" s="180"/>
      <c r="Y56" s="213">
        <f t="shared" ref="Y56" si="10">Y54+U56</f>
        <v>24</v>
      </c>
      <c r="Z56" s="114"/>
      <c r="AA56" s="114">
        <f t="shared" ref="AA56" si="11">AA54+W56</f>
        <v>96</v>
      </c>
      <c r="AB56" s="187"/>
      <c r="AC56" s="184">
        <f>COUNTIF(G61:I64,$BD$77)</f>
        <v>0</v>
      </c>
      <c r="AD56" s="181"/>
      <c r="AE56" s="181">
        <f>COUNTIF(G61:I64,$BD$76)</f>
        <v>4</v>
      </c>
      <c r="AF56" s="182"/>
      <c r="AG56" s="211">
        <f>$AC56/$U56*100</f>
        <v>0</v>
      </c>
      <c r="AH56" s="116"/>
      <c r="AI56" s="116">
        <f>$AE56/$U56*100</f>
        <v>100</v>
      </c>
      <c r="AJ56" s="188"/>
      <c r="AK56" s="170">
        <f>COUNTIF($J$61:$L$64,AK$41)</f>
        <v>0</v>
      </c>
      <c r="AL56" s="171"/>
      <c r="AM56" s="171">
        <f>COUNTIF($J$61:$L$64,AM$41)</f>
        <v>1</v>
      </c>
      <c r="AN56" s="171"/>
      <c r="AO56" s="171">
        <f>COUNTIF($J$61:$L$64,AO$41)</f>
        <v>0</v>
      </c>
      <c r="AP56" s="171"/>
      <c r="AQ56" s="171">
        <f>COUNTIF($J$61:$L$64,AQ$41)</f>
        <v>1</v>
      </c>
      <c r="AR56" s="171"/>
      <c r="AS56" s="181">
        <f>COUNTIF($J$61:$L$64,AS$41)</f>
        <v>2</v>
      </c>
      <c r="AT56" s="182"/>
      <c r="AU56" s="232">
        <f>AK56/U56*100</f>
        <v>0</v>
      </c>
      <c r="AV56" s="226"/>
      <c r="AW56" s="226">
        <f>AM56/$U56*100</f>
        <v>25</v>
      </c>
      <c r="AX56" s="226"/>
      <c r="AY56" s="226">
        <f>AO56/$U56*100</f>
        <v>0</v>
      </c>
      <c r="AZ56" s="226"/>
      <c r="BA56" s="226">
        <f>AQ56/$U56*100</f>
        <v>25</v>
      </c>
      <c r="BB56" s="226"/>
      <c r="BC56" s="224">
        <f>AS56/$U56*100</f>
        <v>50</v>
      </c>
      <c r="BD56" s="225"/>
      <c r="BE56" s="256">
        <f>(AK56*$AK$41+AM56*$AM$41+AO56*$AO$41+AQ56*$AQ$41+AS56*$AS$41)/U56</f>
        <v>4</v>
      </c>
      <c r="BF56" s="257"/>
    </row>
    <row r="57" spans="1:58" ht="15" customHeight="1" thickTop="1" thickBot="1" x14ac:dyDescent="0.3">
      <c r="A57" s="8"/>
      <c r="B57" s="8"/>
      <c r="C57" s="8"/>
      <c r="D57" s="156" t="s">
        <v>9</v>
      </c>
      <c r="E57" s="154"/>
      <c r="F57" s="154"/>
      <c r="G57" s="154" t="s">
        <v>8</v>
      </c>
      <c r="H57" s="154"/>
      <c r="I57" s="154"/>
      <c r="J57" s="154">
        <v>5</v>
      </c>
      <c r="K57" s="154"/>
      <c r="L57" s="155"/>
      <c r="M57" s="8"/>
      <c r="R57" s="160"/>
      <c r="S57" s="161"/>
      <c r="T57" s="162"/>
      <c r="U57" s="170"/>
      <c r="V57" s="171"/>
      <c r="W57" s="171"/>
      <c r="X57" s="180"/>
      <c r="Y57" s="211"/>
      <c r="Z57" s="116"/>
      <c r="AA57" s="116"/>
      <c r="AB57" s="188"/>
      <c r="AC57" s="170"/>
      <c r="AD57" s="171"/>
      <c r="AE57" s="171"/>
      <c r="AF57" s="180"/>
      <c r="AG57" s="211"/>
      <c r="AH57" s="116"/>
      <c r="AI57" s="116"/>
      <c r="AJ57" s="188"/>
      <c r="AK57" s="170"/>
      <c r="AL57" s="171"/>
      <c r="AM57" s="171"/>
      <c r="AN57" s="171"/>
      <c r="AO57" s="171"/>
      <c r="AP57" s="171"/>
      <c r="AQ57" s="171"/>
      <c r="AR57" s="171"/>
      <c r="AS57" s="171"/>
      <c r="AT57" s="180"/>
      <c r="AU57" s="232"/>
      <c r="AV57" s="226"/>
      <c r="AW57" s="226"/>
      <c r="AX57" s="226"/>
      <c r="AY57" s="226"/>
      <c r="AZ57" s="226"/>
      <c r="BA57" s="226"/>
      <c r="BB57" s="226"/>
      <c r="BC57" s="226"/>
      <c r="BD57" s="227"/>
      <c r="BE57" s="258"/>
      <c r="BF57" s="259"/>
    </row>
    <row r="58" spans="1:58" ht="15" customHeight="1" thickTop="1" thickBot="1" x14ac:dyDescent="0.3">
      <c r="A58" s="8"/>
      <c r="B58" s="8"/>
      <c r="C58" s="8"/>
      <c r="D58" s="156" t="s">
        <v>9</v>
      </c>
      <c r="E58" s="154"/>
      <c r="F58" s="154"/>
      <c r="G58" s="154" t="s">
        <v>8</v>
      </c>
      <c r="H58" s="154"/>
      <c r="I58" s="154"/>
      <c r="J58" s="154">
        <v>5</v>
      </c>
      <c r="K58" s="154"/>
      <c r="L58" s="155"/>
      <c r="M58" s="8"/>
      <c r="R58" s="160" t="s">
        <v>10</v>
      </c>
      <c r="S58" s="161"/>
      <c r="T58" s="162"/>
      <c r="U58" s="170">
        <f>AE58+AC58</f>
        <v>1</v>
      </c>
      <c r="V58" s="171"/>
      <c r="W58" s="171">
        <f>U58/$U$61*100</f>
        <v>4</v>
      </c>
      <c r="X58" s="180"/>
      <c r="Y58" s="254">
        <f t="shared" ref="Y58" si="12">Y56+U58</f>
        <v>25</v>
      </c>
      <c r="Z58" s="116"/>
      <c r="AA58" s="116">
        <f t="shared" ref="AA58" si="13">AA56+W58</f>
        <v>100</v>
      </c>
      <c r="AB58" s="188"/>
      <c r="AC58" s="170">
        <f>COUNTIF(G65,$BD$77)</f>
        <v>0</v>
      </c>
      <c r="AD58" s="171"/>
      <c r="AE58" s="181">
        <f>COUNTIF(G65,$BD$76)</f>
        <v>1</v>
      </c>
      <c r="AF58" s="182"/>
      <c r="AG58" s="211">
        <f>$AC58/$U58*100</f>
        <v>0</v>
      </c>
      <c r="AH58" s="116"/>
      <c r="AI58" s="116">
        <f>$AE58/$U58*100</f>
        <v>100</v>
      </c>
      <c r="AJ58" s="188"/>
      <c r="AK58" s="170">
        <f>COUNTIF($J$65,AK$41)</f>
        <v>0</v>
      </c>
      <c r="AL58" s="171"/>
      <c r="AM58" s="171">
        <f>COUNTIF($J$65,AM$41)</f>
        <v>0</v>
      </c>
      <c r="AN58" s="171"/>
      <c r="AO58" s="171">
        <f>COUNTIF($J$65,AO$41)</f>
        <v>1</v>
      </c>
      <c r="AP58" s="171"/>
      <c r="AQ58" s="171">
        <f>COUNTIF($J$65,AQ$41)</f>
        <v>0</v>
      </c>
      <c r="AR58" s="171"/>
      <c r="AS58" s="171">
        <f>COUNTIF($J$65,AS$41)</f>
        <v>0</v>
      </c>
      <c r="AT58" s="180"/>
      <c r="AU58" s="232">
        <f>AK58/U58*100</f>
        <v>0</v>
      </c>
      <c r="AV58" s="226"/>
      <c r="AW58" s="226">
        <f>AM58/$U58*100</f>
        <v>0</v>
      </c>
      <c r="AX58" s="226"/>
      <c r="AY58" s="226">
        <f>AO58/$U58*100</f>
        <v>100</v>
      </c>
      <c r="AZ58" s="226"/>
      <c r="BA58" s="226">
        <f>AQ58/$U58*100</f>
        <v>0</v>
      </c>
      <c r="BB58" s="226"/>
      <c r="BC58" s="226">
        <f>AS58/$U58*100</f>
        <v>0</v>
      </c>
      <c r="BD58" s="227"/>
      <c r="BE58" s="256">
        <f>(AK58*$AK$41+AM58*$AM$41+AO58*$AO$41+AQ58*$AQ$41+AS58*$AS$41)/U58</f>
        <v>3</v>
      </c>
      <c r="BF58" s="257"/>
    </row>
    <row r="59" spans="1:58" ht="15" customHeight="1" thickTop="1" thickBot="1" x14ac:dyDescent="0.3">
      <c r="A59" s="8"/>
      <c r="B59" s="8"/>
      <c r="C59" s="8"/>
      <c r="D59" s="149" t="s">
        <v>9</v>
      </c>
      <c r="E59" s="147"/>
      <c r="F59" s="150"/>
      <c r="G59" s="146" t="s">
        <v>8</v>
      </c>
      <c r="H59" s="147"/>
      <c r="I59" s="150"/>
      <c r="J59" s="146">
        <v>5</v>
      </c>
      <c r="K59" s="147"/>
      <c r="L59" s="148"/>
      <c r="M59" s="8"/>
      <c r="R59" s="163"/>
      <c r="S59" s="164"/>
      <c r="T59" s="165"/>
      <c r="U59" s="178"/>
      <c r="V59" s="179"/>
      <c r="W59" s="179"/>
      <c r="X59" s="183"/>
      <c r="Y59" s="255"/>
      <c r="Z59" s="189"/>
      <c r="AA59" s="189"/>
      <c r="AB59" s="190"/>
      <c r="AC59" s="178"/>
      <c r="AD59" s="179"/>
      <c r="AE59" s="179"/>
      <c r="AF59" s="183"/>
      <c r="AG59" s="212"/>
      <c r="AH59" s="189"/>
      <c r="AI59" s="189"/>
      <c r="AJ59" s="190"/>
      <c r="AK59" s="178"/>
      <c r="AL59" s="179"/>
      <c r="AM59" s="179"/>
      <c r="AN59" s="179"/>
      <c r="AO59" s="179"/>
      <c r="AP59" s="179"/>
      <c r="AQ59" s="179"/>
      <c r="AR59" s="179"/>
      <c r="AS59" s="179"/>
      <c r="AT59" s="183"/>
      <c r="AU59" s="233"/>
      <c r="AV59" s="234"/>
      <c r="AW59" s="234"/>
      <c r="AX59" s="234"/>
      <c r="AY59" s="234"/>
      <c r="AZ59" s="234"/>
      <c r="BA59" s="234"/>
      <c r="BB59" s="234"/>
      <c r="BC59" s="234"/>
      <c r="BD59" s="276"/>
      <c r="BE59" s="264"/>
      <c r="BF59" s="265"/>
    </row>
    <row r="60" spans="1:58" ht="15" customHeight="1" thickTop="1" thickBot="1" x14ac:dyDescent="0.3">
      <c r="A60" s="8"/>
      <c r="B60" s="8"/>
      <c r="C60" s="8"/>
      <c r="D60" s="151" t="s">
        <v>14</v>
      </c>
      <c r="E60" s="144"/>
      <c r="F60" s="152"/>
      <c r="G60" s="143" t="s">
        <v>5</v>
      </c>
      <c r="H60" s="144"/>
      <c r="I60" s="152"/>
      <c r="J60" s="143">
        <v>5</v>
      </c>
      <c r="K60" s="144"/>
      <c r="L60" s="145"/>
      <c r="M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</row>
    <row r="61" spans="1:58" ht="15" customHeight="1" thickTop="1" x14ac:dyDescent="0.25">
      <c r="A61" s="8"/>
      <c r="B61" s="8"/>
      <c r="C61" s="8"/>
      <c r="D61" s="156" t="s">
        <v>13</v>
      </c>
      <c r="E61" s="154"/>
      <c r="F61" s="154"/>
      <c r="G61" s="154" t="s">
        <v>8</v>
      </c>
      <c r="H61" s="154"/>
      <c r="I61" s="154"/>
      <c r="J61" s="154">
        <v>2</v>
      </c>
      <c r="K61" s="154"/>
      <c r="L61" s="155"/>
      <c r="M61" s="8"/>
      <c r="R61" s="8"/>
      <c r="S61" s="191" t="s">
        <v>32</v>
      </c>
      <c r="T61" s="192"/>
      <c r="U61" s="194">
        <f>SUM(U42:V59)</f>
        <v>25</v>
      </c>
      <c r="V61" s="193"/>
      <c r="W61" s="193">
        <f>SUM(W42:X59)</f>
        <v>100</v>
      </c>
      <c r="X61" s="218"/>
      <c r="Y61" s="249">
        <f>Y58</f>
        <v>25</v>
      </c>
      <c r="Z61" s="250"/>
      <c r="AA61" s="250">
        <f>AA58</f>
        <v>100</v>
      </c>
      <c r="AB61" s="251"/>
      <c r="AC61" s="194">
        <f>SUM(AC42:AD59)</f>
        <v>3</v>
      </c>
      <c r="AD61" s="193"/>
      <c r="AE61" s="193">
        <f>SUM(AE42:AF59)</f>
        <v>22</v>
      </c>
      <c r="AF61" s="193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</row>
    <row r="62" spans="1:58" ht="15" customHeight="1" x14ac:dyDescent="0.25">
      <c r="A62" s="8"/>
      <c r="B62" s="8"/>
      <c r="C62" s="8"/>
      <c r="D62" s="156" t="s">
        <v>13</v>
      </c>
      <c r="E62" s="154"/>
      <c r="F62" s="154"/>
      <c r="G62" s="154" t="s">
        <v>8</v>
      </c>
      <c r="H62" s="154"/>
      <c r="I62" s="154"/>
      <c r="J62" s="154">
        <v>4</v>
      </c>
      <c r="K62" s="154"/>
      <c r="L62" s="155"/>
      <c r="M62" s="8"/>
      <c r="R62" s="8"/>
      <c r="S62" s="8"/>
      <c r="T62" s="8"/>
      <c r="U62" s="8"/>
      <c r="V62" s="8"/>
      <c r="W62" s="8"/>
      <c r="X62" s="8"/>
      <c r="Y62" s="8"/>
      <c r="Z62" s="8"/>
      <c r="AA62" s="191" t="s">
        <v>38</v>
      </c>
      <c r="AB62" s="192"/>
      <c r="AC62" s="194">
        <f>AC61/$U$61*100</f>
        <v>12</v>
      </c>
      <c r="AD62" s="193"/>
      <c r="AE62" s="193">
        <f>AE61/$U$61*100</f>
        <v>88</v>
      </c>
      <c r="AF62" s="193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</row>
    <row r="63" spans="1:58" ht="15" customHeight="1" x14ac:dyDescent="0.25">
      <c r="A63" s="8"/>
      <c r="B63" s="8"/>
      <c r="C63" s="8"/>
      <c r="D63" s="156" t="s">
        <v>13</v>
      </c>
      <c r="E63" s="154"/>
      <c r="F63" s="154"/>
      <c r="G63" s="154" t="s">
        <v>8</v>
      </c>
      <c r="H63" s="154"/>
      <c r="I63" s="154"/>
      <c r="J63" s="154">
        <v>5</v>
      </c>
      <c r="K63" s="154"/>
      <c r="L63" s="155"/>
      <c r="M63" s="8"/>
      <c r="R63" s="8"/>
      <c r="BA63" s="13"/>
    </row>
    <row r="64" spans="1:58" ht="15" customHeight="1" thickBot="1" x14ac:dyDescent="0.3">
      <c r="A64" s="8"/>
      <c r="B64" s="8"/>
      <c r="C64" s="8"/>
      <c r="D64" s="149" t="s">
        <v>13</v>
      </c>
      <c r="E64" s="147"/>
      <c r="F64" s="150"/>
      <c r="G64" s="146" t="s">
        <v>8</v>
      </c>
      <c r="H64" s="147"/>
      <c r="I64" s="150"/>
      <c r="J64" s="146">
        <v>5</v>
      </c>
      <c r="K64" s="147"/>
      <c r="L64" s="148"/>
      <c r="M64" s="8"/>
      <c r="N64" s="8"/>
      <c r="O64" s="8"/>
      <c r="P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13"/>
      <c r="BB64" s="8"/>
      <c r="BC64" s="8"/>
    </row>
    <row r="65" spans="1:63" ht="15" customHeight="1" thickTop="1" thickBot="1" x14ac:dyDescent="0.3">
      <c r="A65" s="8"/>
      <c r="B65" s="8"/>
      <c r="C65" s="8"/>
      <c r="D65" s="159" t="s">
        <v>10</v>
      </c>
      <c r="E65" s="157"/>
      <c r="F65" s="157"/>
      <c r="G65" s="157" t="s">
        <v>8</v>
      </c>
      <c r="H65" s="157"/>
      <c r="I65" s="157"/>
      <c r="J65" s="157">
        <v>3</v>
      </c>
      <c r="K65" s="157"/>
      <c r="L65" s="158"/>
      <c r="M65" s="8"/>
      <c r="N65" s="8"/>
      <c r="O65" s="8"/>
      <c r="P65" s="8"/>
      <c r="AB65" s="8"/>
      <c r="AC65" s="8"/>
      <c r="AS65" s="8"/>
      <c r="AT65" s="8"/>
      <c r="AU65" s="8"/>
      <c r="AV65" s="8"/>
      <c r="AW65" s="8"/>
      <c r="AX65" s="8"/>
      <c r="AY65" s="8"/>
      <c r="AZ65" s="8"/>
      <c r="BA65" s="13"/>
      <c r="BB65" s="8"/>
      <c r="BC65" s="8"/>
    </row>
    <row r="66" spans="1:63" ht="15" customHeight="1" thickTop="1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AB66" s="8"/>
      <c r="AC66" s="8"/>
      <c r="AS66" s="8"/>
      <c r="AT66" s="8"/>
      <c r="AU66" s="8"/>
      <c r="AV66" s="8"/>
      <c r="AW66" s="8"/>
      <c r="AX66" s="8"/>
      <c r="AY66" s="8"/>
      <c r="AZ66" s="8"/>
      <c r="BA66" s="13"/>
      <c r="BB66" s="8"/>
      <c r="BC66" s="8"/>
    </row>
    <row r="67" spans="1:63" ht="15" customHeight="1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AB67" s="8"/>
      <c r="AC67" s="8"/>
      <c r="AP67" s="8"/>
      <c r="BB67" s="8"/>
      <c r="BC67" s="8"/>
    </row>
    <row r="69" spans="1:63" ht="15" customHeight="1" thickBot="1" x14ac:dyDescent="0.3"/>
    <row r="70" spans="1:63" ht="15" customHeight="1" x14ac:dyDescent="0.25">
      <c r="D70" s="19" t="s">
        <v>55</v>
      </c>
      <c r="E70" s="20"/>
      <c r="F70" s="20"/>
      <c r="G70" s="20"/>
      <c r="H70" s="20"/>
      <c r="I70" s="20"/>
      <c r="J70" s="20"/>
      <c r="K70" s="20"/>
      <c r="L70" s="20"/>
      <c r="M70" s="20"/>
      <c r="N70" s="21"/>
      <c r="Q70" s="19" t="s">
        <v>57</v>
      </c>
      <c r="R70" s="20"/>
      <c r="S70" s="20"/>
      <c r="T70" s="20"/>
      <c r="U70" s="20"/>
      <c r="V70" s="20"/>
      <c r="W70" s="20"/>
      <c r="X70" s="20"/>
      <c r="Y70" s="20"/>
      <c r="Z70" s="20"/>
      <c r="AA70" s="21"/>
      <c r="AD70" s="19" t="s">
        <v>56</v>
      </c>
      <c r="AE70" s="20"/>
      <c r="AF70" s="20"/>
      <c r="AG70" s="20"/>
      <c r="AH70" s="20"/>
      <c r="AI70" s="20"/>
      <c r="AJ70" s="20"/>
      <c r="AK70" s="20"/>
      <c r="AL70" s="20"/>
      <c r="AM70" s="20"/>
      <c r="AN70" s="21"/>
      <c r="AQ70" s="19" t="s">
        <v>64</v>
      </c>
      <c r="AR70" s="20"/>
      <c r="AS70" s="20"/>
      <c r="AT70" s="20"/>
      <c r="AU70" s="20"/>
      <c r="AV70" s="20"/>
      <c r="AW70" s="20"/>
      <c r="AX70" s="20"/>
      <c r="AY70" s="20"/>
      <c r="AZ70" s="20"/>
      <c r="BA70" s="21"/>
      <c r="BD70" s="19" t="s">
        <v>65</v>
      </c>
      <c r="BE70" s="20"/>
      <c r="BF70" s="20"/>
      <c r="BG70" s="20"/>
      <c r="BH70" s="20"/>
      <c r="BI70" s="20"/>
      <c r="BJ70" s="20"/>
      <c r="BK70" s="21"/>
    </row>
    <row r="71" spans="1:63" ht="15" customHeight="1" thickBot="1" x14ac:dyDescent="0.3">
      <c r="D71" s="25"/>
      <c r="E71" s="26"/>
      <c r="F71" s="26"/>
      <c r="G71" s="26"/>
      <c r="H71" s="26"/>
      <c r="I71" s="26"/>
      <c r="J71" s="26"/>
      <c r="K71" s="26"/>
      <c r="L71" s="26"/>
      <c r="M71" s="26"/>
      <c r="N71" s="27"/>
      <c r="Q71" s="25"/>
      <c r="R71" s="26"/>
      <c r="S71" s="26"/>
      <c r="T71" s="26"/>
      <c r="U71" s="26"/>
      <c r="V71" s="26"/>
      <c r="W71" s="26"/>
      <c r="X71" s="26"/>
      <c r="Y71" s="26"/>
      <c r="Z71" s="26"/>
      <c r="AA71" s="27"/>
      <c r="AD71" s="25"/>
      <c r="AE71" s="26"/>
      <c r="AF71" s="26"/>
      <c r="AG71" s="26"/>
      <c r="AH71" s="26"/>
      <c r="AI71" s="26"/>
      <c r="AJ71" s="26"/>
      <c r="AK71" s="26"/>
      <c r="AL71" s="26"/>
      <c r="AM71" s="26"/>
      <c r="AN71" s="27"/>
      <c r="AQ71" s="22"/>
      <c r="AR71" s="23"/>
      <c r="AS71" s="23"/>
      <c r="AT71" s="23"/>
      <c r="AU71" s="23"/>
      <c r="AV71" s="23"/>
      <c r="AW71" s="23"/>
      <c r="AX71" s="23"/>
      <c r="AY71" s="23"/>
      <c r="AZ71" s="23"/>
      <c r="BA71" s="24"/>
      <c r="BD71" s="22"/>
      <c r="BE71" s="23"/>
      <c r="BF71" s="23"/>
      <c r="BG71" s="23"/>
      <c r="BH71" s="23"/>
      <c r="BI71" s="23"/>
      <c r="BJ71" s="23"/>
      <c r="BK71" s="24"/>
    </row>
    <row r="72" spans="1:63" ht="15" customHeight="1" thickBot="1" x14ac:dyDescent="0.3">
      <c r="AQ72" s="25"/>
      <c r="AR72" s="26"/>
      <c r="AS72" s="26"/>
      <c r="AT72" s="26"/>
      <c r="AU72" s="26"/>
      <c r="AV72" s="26"/>
      <c r="AW72" s="26"/>
      <c r="AX72" s="26"/>
      <c r="AY72" s="26"/>
      <c r="AZ72" s="26"/>
      <c r="BA72" s="27"/>
      <c r="BD72" s="22"/>
      <c r="BE72" s="23"/>
      <c r="BF72" s="23"/>
      <c r="BG72" s="23"/>
      <c r="BH72" s="23"/>
      <c r="BI72" s="23"/>
      <c r="BJ72" s="23"/>
      <c r="BK72" s="24"/>
    </row>
    <row r="73" spans="1:63" ht="15" customHeight="1" thickBot="1" x14ac:dyDescent="0.3">
      <c r="D73" s="62" t="s">
        <v>1</v>
      </c>
      <c r="E73" s="63"/>
      <c r="F73" s="64"/>
      <c r="G73" s="45" t="s">
        <v>37</v>
      </c>
      <c r="H73" s="41"/>
      <c r="I73" s="45" t="s">
        <v>53</v>
      </c>
      <c r="J73" s="41"/>
      <c r="K73" s="45" t="s">
        <v>35</v>
      </c>
      <c r="L73" s="41"/>
      <c r="M73" s="45" t="s">
        <v>54</v>
      </c>
      <c r="N73" s="41"/>
      <c r="O73" s="7"/>
      <c r="P73" s="7"/>
      <c r="Q73" s="39" t="s">
        <v>2</v>
      </c>
      <c r="R73" s="40"/>
      <c r="S73" s="41"/>
      <c r="T73" s="45" t="s">
        <v>37</v>
      </c>
      <c r="U73" s="41"/>
      <c r="V73" s="45" t="s">
        <v>53</v>
      </c>
      <c r="W73" s="41"/>
      <c r="X73" s="45" t="s">
        <v>35</v>
      </c>
      <c r="Y73" s="41"/>
      <c r="Z73" s="45" t="s">
        <v>54</v>
      </c>
      <c r="AA73" s="41"/>
      <c r="AD73" s="39" t="s">
        <v>2</v>
      </c>
      <c r="AE73" s="40"/>
      <c r="AF73" s="41"/>
      <c r="AG73" s="45" t="s">
        <v>37</v>
      </c>
      <c r="AH73" s="41"/>
      <c r="AI73" s="45" t="s">
        <v>53</v>
      </c>
      <c r="AJ73" s="41"/>
      <c r="AK73" s="45" t="s">
        <v>35</v>
      </c>
      <c r="AL73" s="41"/>
      <c r="AM73" s="45" t="s">
        <v>54</v>
      </c>
      <c r="AN73" s="41"/>
      <c r="BD73" s="25"/>
      <c r="BE73" s="26"/>
      <c r="BF73" s="26"/>
      <c r="BG73" s="26"/>
      <c r="BH73" s="26"/>
      <c r="BI73" s="26"/>
      <c r="BJ73" s="26"/>
      <c r="BK73" s="27"/>
    </row>
    <row r="74" spans="1:63" ht="15" customHeight="1" thickBot="1" x14ac:dyDescent="0.3">
      <c r="D74" s="65"/>
      <c r="E74" s="66"/>
      <c r="F74" s="67"/>
      <c r="G74" s="46"/>
      <c r="H74" s="44"/>
      <c r="I74" s="46"/>
      <c r="J74" s="44"/>
      <c r="K74" s="46"/>
      <c r="L74" s="44"/>
      <c r="M74" s="46"/>
      <c r="N74" s="44"/>
      <c r="Q74" s="42"/>
      <c r="R74" s="43"/>
      <c r="S74" s="44"/>
      <c r="T74" s="46"/>
      <c r="U74" s="44"/>
      <c r="V74" s="46"/>
      <c r="W74" s="44"/>
      <c r="X74" s="46"/>
      <c r="Y74" s="44"/>
      <c r="Z74" s="46"/>
      <c r="AA74" s="44"/>
      <c r="AD74" s="42"/>
      <c r="AE74" s="43"/>
      <c r="AF74" s="44"/>
      <c r="AG74" s="46"/>
      <c r="AH74" s="44"/>
      <c r="AI74" s="46"/>
      <c r="AJ74" s="44"/>
      <c r="AK74" s="46"/>
      <c r="AL74" s="44"/>
      <c r="AM74" s="46"/>
      <c r="AN74" s="44"/>
      <c r="AQ74" s="62" t="s">
        <v>48</v>
      </c>
      <c r="AR74" s="63"/>
      <c r="AS74" s="64"/>
      <c r="AT74" s="45" t="s">
        <v>37</v>
      </c>
      <c r="AU74" s="41"/>
      <c r="AV74" s="45" t="s">
        <v>33</v>
      </c>
      <c r="AW74" s="41"/>
      <c r="AX74" s="45" t="s">
        <v>35</v>
      </c>
      <c r="AY74" s="41"/>
      <c r="AZ74" s="45" t="s">
        <v>34</v>
      </c>
      <c r="BA74" s="41"/>
    </row>
    <row r="75" spans="1:63" ht="15" customHeight="1" thickTop="1" thickBot="1" x14ac:dyDescent="0.3">
      <c r="D75" s="55">
        <v>165</v>
      </c>
      <c r="E75" s="56"/>
      <c r="F75" s="57"/>
      <c r="G75" s="50">
        <f>COUNTIF($G$8:$I$32,D75)</f>
        <v>2</v>
      </c>
      <c r="H75" s="50"/>
      <c r="I75" s="51">
        <f t="shared" ref="I75:I88" si="14">G75/$G$89*100</f>
        <v>8</v>
      </c>
      <c r="J75" s="50"/>
      <c r="K75" s="51">
        <f>G75</f>
        <v>2</v>
      </c>
      <c r="L75" s="50"/>
      <c r="M75" s="51">
        <f t="shared" ref="M75:M88" si="15">K75/$G$89*100</f>
        <v>8</v>
      </c>
      <c r="N75" s="52"/>
      <c r="Q75" s="55">
        <v>18</v>
      </c>
      <c r="R75" s="56"/>
      <c r="S75" s="57"/>
      <c r="T75" s="50">
        <f>COUNTIF($J$8:$K$32,Q75)</f>
        <v>3</v>
      </c>
      <c r="U75" s="50"/>
      <c r="V75" s="51">
        <f t="shared" ref="V75:V82" si="16">T75/$G$89*100</f>
        <v>12</v>
      </c>
      <c r="W75" s="50"/>
      <c r="X75" s="51">
        <f>T75</f>
        <v>3</v>
      </c>
      <c r="Y75" s="50"/>
      <c r="Z75" s="51">
        <f t="shared" ref="Z75:Z82" si="17">X75/$G$89*100</f>
        <v>12</v>
      </c>
      <c r="AA75" s="52"/>
      <c r="AD75" s="47" t="s">
        <v>58</v>
      </c>
      <c r="AE75" s="48"/>
      <c r="AF75" s="49"/>
      <c r="AG75" s="50">
        <f>COUNTIFS($L$8:$M$32,"&gt;=48", $L$8:$M$32,"&lt;58")</f>
        <v>5</v>
      </c>
      <c r="AH75" s="50"/>
      <c r="AI75" s="51">
        <f t="shared" ref="AI75:AI80" si="18">AG75/$G$89*100</f>
        <v>20</v>
      </c>
      <c r="AJ75" s="50"/>
      <c r="AK75" s="51">
        <f>AG75</f>
        <v>5</v>
      </c>
      <c r="AL75" s="50"/>
      <c r="AM75" s="51">
        <f t="shared" ref="AM75:AM80" si="19">AK75/$G$89*100</f>
        <v>20</v>
      </c>
      <c r="AN75" s="52"/>
      <c r="AQ75" s="65"/>
      <c r="AR75" s="66"/>
      <c r="AS75" s="67"/>
      <c r="AT75" s="46"/>
      <c r="AU75" s="44"/>
      <c r="AV75" s="46"/>
      <c r="AW75" s="44"/>
      <c r="AX75" s="46"/>
      <c r="AY75" s="44"/>
      <c r="AZ75" s="46"/>
      <c r="BA75" s="44"/>
      <c r="BD75" s="215" t="s">
        <v>0</v>
      </c>
      <c r="BE75" s="216"/>
      <c r="BF75" s="216"/>
      <c r="BG75" s="217"/>
      <c r="BH75" s="241" t="s">
        <v>37</v>
      </c>
      <c r="BI75" s="241"/>
      <c r="BJ75" s="241" t="s">
        <v>33</v>
      </c>
      <c r="BK75" s="242"/>
    </row>
    <row r="76" spans="1:63" ht="15" customHeight="1" thickTop="1" thickBot="1" x14ac:dyDescent="0.3">
      <c r="D76" s="55">
        <v>166</v>
      </c>
      <c r="E76" s="56"/>
      <c r="F76" s="57"/>
      <c r="G76" s="31">
        <f>COUNTIF($G$8:$I$32,D76)</f>
        <v>1</v>
      </c>
      <c r="H76" s="31"/>
      <c r="I76" s="32">
        <f t="shared" si="14"/>
        <v>4</v>
      </c>
      <c r="J76" s="31"/>
      <c r="K76" s="32">
        <f t="shared" ref="K76:K88" si="20">$G76+$K75</f>
        <v>3</v>
      </c>
      <c r="L76" s="31"/>
      <c r="M76" s="32">
        <f t="shared" si="15"/>
        <v>12</v>
      </c>
      <c r="N76" s="33"/>
      <c r="Q76" s="55">
        <v>19</v>
      </c>
      <c r="R76" s="56"/>
      <c r="S76" s="57"/>
      <c r="T76" s="31">
        <f t="shared" ref="T76:T82" si="21">COUNTIF($J$8:$K$32,Q76)</f>
        <v>15</v>
      </c>
      <c r="U76" s="31"/>
      <c r="V76" s="32">
        <f t="shared" si="16"/>
        <v>60</v>
      </c>
      <c r="W76" s="31"/>
      <c r="X76" s="32">
        <f t="shared" ref="X76:X82" si="22">$T76+$X75</f>
        <v>18</v>
      </c>
      <c r="Y76" s="31"/>
      <c r="Z76" s="32">
        <f t="shared" si="17"/>
        <v>72</v>
      </c>
      <c r="AA76" s="33"/>
      <c r="AD76" s="28" t="s">
        <v>59</v>
      </c>
      <c r="AE76" s="29"/>
      <c r="AF76" s="30"/>
      <c r="AG76" s="31">
        <f>COUNTIFS($L$8:$M$32,"&gt;=58", $L$8:$M$32,"&lt;68")</f>
        <v>8</v>
      </c>
      <c r="AH76" s="31"/>
      <c r="AI76" s="32">
        <f t="shared" si="18"/>
        <v>32</v>
      </c>
      <c r="AJ76" s="31"/>
      <c r="AK76" s="32">
        <f>AG76+AK75</f>
        <v>13</v>
      </c>
      <c r="AL76" s="31"/>
      <c r="AM76" s="32">
        <f t="shared" si="19"/>
        <v>52</v>
      </c>
      <c r="AN76" s="33"/>
      <c r="AQ76" s="55">
        <v>1</v>
      </c>
      <c r="AR76" s="56"/>
      <c r="AS76" s="57"/>
      <c r="AT76" s="50">
        <f>COUNTIF($T$8:$V$32,$AQ76)</f>
        <v>1</v>
      </c>
      <c r="AU76" s="50"/>
      <c r="AV76" s="51">
        <f>AT76/$AT$81*100</f>
        <v>4</v>
      </c>
      <c r="AW76" s="50"/>
      <c r="AX76" s="51">
        <f>AT76</f>
        <v>1</v>
      </c>
      <c r="AY76" s="50"/>
      <c r="AZ76" s="51">
        <f>$AX76/$AT$81*100</f>
        <v>4</v>
      </c>
      <c r="BA76" s="52"/>
      <c r="BD76" s="55" t="s">
        <v>8</v>
      </c>
      <c r="BE76" s="56"/>
      <c r="BF76" s="56"/>
      <c r="BG76" s="57"/>
      <c r="BH76" s="246">
        <f>COUNTIF($D$8:$F$32,BD76)</f>
        <v>22</v>
      </c>
      <c r="BI76" s="243"/>
      <c r="BJ76" s="243">
        <f>BH76/AT81*100</f>
        <v>88</v>
      </c>
      <c r="BK76" s="244"/>
    </row>
    <row r="77" spans="1:63" ht="15" customHeight="1" thickTop="1" thickBot="1" x14ac:dyDescent="0.3">
      <c r="D77" s="55">
        <v>167</v>
      </c>
      <c r="E77" s="56"/>
      <c r="F77" s="57"/>
      <c r="G77" s="31">
        <f t="shared" ref="G77:G87" si="23">COUNTIF($G$8:$I$32,D77)</f>
        <v>1</v>
      </c>
      <c r="H77" s="31"/>
      <c r="I77" s="32">
        <f t="shared" si="14"/>
        <v>4</v>
      </c>
      <c r="J77" s="31"/>
      <c r="K77" s="32">
        <f t="shared" si="20"/>
        <v>4</v>
      </c>
      <c r="L77" s="31"/>
      <c r="M77" s="32">
        <f t="shared" si="15"/>
        <v>16</v>
      </c>
      <c r="N77" s="33"/>
      <c r="Q77" s="55">
        <v>20</v>
      </c>
      <c r="R77" s="56"/>
      <c r="S77" s="57"/>
      <c r="T77" s="31">
        <f t="shared" si="21"/>
        <v>1</v>
      </c>
      <c r="U77" s="31"/>
      <c r="V77" s="32">
        <f t="shared" si="16"/>
        <v>4</v>
      </c>
      <c r="W77" s="31"/>
      <c r="X77" s="32">
        <f t="shared" si="22"/>
        <v>19</v>
      </c>
      <c r="Y77" s="31"/>
      <c r="Z77" s="32">
        <f t="shared" si="17"/>
        <v>76</v>
      </c>
      <c r="AA77" s="33"/>
      <c r="AD77" s="28" t="s">
        <v>60</v>
      </c>
      <c r="AE77" s="29"/>
      <c r="AF77" s="30"/>
      <c r="AG77" s="31">
        <f>COUNTIFS($L$8:$M$32,"&gt;=68", $L$8:$M$32,"&lt;78")</f>
        <v>6</v>
      </c>
      <c r="AH77" s="31"/>
      <c r="AI77" s="32">
        <f t="shared" si="18"/>
        <v>24</v>
      </c>
      <c r="AJ77" s="31"/>
      <c r="AK77" s="32">
        <f t="shared" ref="AK77:AK80" si="24">AG77+AK76</f>
        <v>19</v>
      </c>
      <c r="AL77" s="31"/>
      <c r="AM77" s="32">
        <f t="shared" si="19"/>
        <v>76</v>
      </c>
      <c r="AN77" s="33"/>
      <c r="AQ77" s="55">
        <v>2</v>
      </c>
      <c r="AR77" s="56"/>
      <c r="AS77" s="57"/>
      <c r="AT77" s="31">
        <f>COUNTIF($T$8:$V$32,$AQ77)</f>
        <v>1</v>
      </c>
      <c r="AU77" s="31"/>
      <c r="AV77" s="32">
        <f>AT77/$AT$81*100</f>
        <v>4</v>
      </c>
      <c r="AW77" s="31"/>
      <c r="AX77" s="32">
        <f>$AX76+$AT77</f>
        <v>2</v>
      </c>
      <c r="AY77" s="31"/>
      <c r="AZ77" s="32">
        <f>$AX77/$AT$81*100</f>
        <v>8</v>
      </c>
      <c r="BA77" s="33"/>
      <c r="BD77" s="58" t="s">
        <v>5</v>
      </c>
      <c r="BE77" s="59"/>
      <c r="BF77" s="59"/>
      <c r="BG77" s="60"/>
      <c r="BH77" s="117">
        <f>COUNTIF($D$8:$F$32,BD77)</f>
        <v>3</v>
      </c>
      <c r="BI77" s="118"/>
      <c r="BJ77" s="118">
        <f>BH77/AT81*100</f>
        <v>12</v>
      </c>
      <c r="BK77" s="245"/>
    </row>
    <row r="78" spans="1:63" ht="15" customHeight="1" thickTop="1" thickBot="1" x14ac:dyDescent="0.3">
      <c r="D78" s="55">
        <v>168</v>
      </c>
      <c r="E78" s="56"/>
      <c r="F78" s="57"/>
      <c r="G78" s="31">
        <f t="shared" si="23"/>
        <v>1</v>
      </c>
      <c r="H78" s="31"/>
      <c r="I78" s="32">
        <f t="shared" si="14"/>
        <v>4</v>
      </c>
      <c r="J78" s="31"/>
      <c r="K78" s="32">
        <f t="shared" si="20"/>
        <v>5</v>
      </c>
      <c r="L78" s="31"/>
      <c r="M78" s="32">
        <f t="shared" si="15"/>
        <v>20</v>
      </c>
      <c r="N78" s="33"/>
      <c r="Q78" s="55">
        <v>21</v>
      </c>
      <c r="R78" s="56"/>
      <c r="S78" s="57"/>
      <c r="T78" s="31">
        <f t="shared" si="21"/>
        <v>1</v>
      </c>
      <c r="U78" s="31"/>
      <c r="V78" s="32">
        <f t="shared" si="16"/>
        <v>4</v>
      </c>
      <c r="W78" s="31"/>
      <c r="X78" s="32">
        <f t="shared" si="22"/>
        <v>20</v>
      </c>
      <c r="Y78" s="31"/>
      <c r="Z78" s="32">
        <f t="shared" si="17"/>
        <v>80</v>
      </c>
      <c r="AA78" s="33"/>
      <c r="AD78" s="28" t="s">
        <v>61</v>
      </c>
      <c r="AE78" s="29"/>
      <c r="AF78" s="30"/>
      <c r="AG78" s="31">
        <f>COUNTIFS($L$8:$M$32,"&gt;=78", $L$8:$M$32,"&lt;88")</f>
        <v>5</v>
      </c>
      <c r="AH78" s="31"/>
      <c r="AI78" s="32">
        <f t="shared" si="18"/>
        <v>20</v>
      </c>
      <c r="AJ78" s="31"/>
      <c r="AK78" s="32">
        <f t="shared" si="24"/>
        <v>24</v>
      </c>
      <c r="AL78" s="31"/>
      <c r="AM78" s="32">
        <f t="shared" si="19"/>
        <v>96</v>
      </c>
      <c r="AN78" s="33"/>
      <c r="AQ78" s="55">
        <v>3</v>
      </c>
      <c r="AR78" s="56"/>
      <c r="AS78" s="57"/>
      <c r="AT78" s="31">
        <f>COUNTIF($T$8:$V$32,$AQ78)</f>
        <v>1</v>
      </c>
      <c r="AU78" s="31"/>
      <c r="AV78" s="32">
        <f>AT78/$AT$81*100</f>
        <v>4</v>
      </c>
      <c r="AW78" s="31"/>
      <c r="AX78" s="32">
        <f>$AX77+$AT78</f>
        <v>3</v>
      </c>
      <c r="AY78" s="31"/>
      <c r="AZ78" s="32">
        <f>$AX78/$AT$81*100</f>
        <v>12</v>
      </c>
      <c r="BA78" s="33"/>
      <c r="BD78" s="8"/>
      <c r="BE78" s="8"/>
      <c r="BF78" s="53" t="s">
        <v>32</v>
      </c>
      <c r="BG78" s="214"/>
      <c r="BH78" s="247">
        <f>SUM(BH76:BI77)</f>
        <v>25</v>
      </c>
      <c r="BI78" s="239"/>
      <c r="BJ78" s="239">
        <f>SUM(BJ76:BK77)</f>
        <v>100</v>
      </c>
      <c r="BK78" s="240"/>
    </row>
    <row r="79" spans="1:63" ht="15" customHeight="1" thickTop="1" thickBot="1" x14ac:dyDescent="0.3">
      <c r="D79" s="58">
        <v>170</v>
      </c>
      <c r="E79" s="59"/>
      <c r="F79" s="60"/>
      <c r="G79" s="31">
        <f t="shared" si="23"/>
        <v>2</v>
      </c>
      <c r="H79" s="31"/>
      <c r="I79" s="32">
        <f t="shared" si="14"/>
        <v>8</v>
      </c>
      <c r="J79" s="31"/>
      <c r="K79" s="32">
        <f t="shared" si="20"/>
        <v>7</v>
      </c>
      <c r="L79" s="31"/>
      <c r="M79" s="32">
        <f t="shared" si="15"/>
        <v>28.000000000000004</v>
      </c>
      <c r="N79" s="33"/>
      <c r="Q79" s="58">
        <v>22</v>
      </c>
      <c r="R79" s="59"/>
      <c r="S79" s="60"/>
      <c r="T79" s="31">
        <f t="shared" si="21"/>
        <v>1</v>
      </c>
      <c r="U79" s="31"/>
      <c r="V79" s="32">
        <f t="shared" si="16"/>
        <v>4</v>
      </c>
      <c r="W79" s="31"/>
      <c r="X79" s="32">
        <f t="shared" si="22"/>
        <v>21</v>
      </c>
      <c r="Y79" s="31"/>
      <c r="Z79" s="32">
        <f t="shared" si="17"/>
        <v>84</v>
      </c>
      <c r="AA79" s="33"/>
      <c r="AD79" s="28" t="s">
        <v>62</v>
      </c>
      <c r="AE79" s="29"/>
      <c r="AF79" s="30"/>
      <c r="AG79" s="31">
        <f>COUNTIFS($L$8:$M$32,"&gt;=88", $L$8:$M$32,"&lt;98")</f>
        <v>0</v>
      </c>
      <c r="AH79" s="31"/>
      <c r="AI79" s="32">
        <f t="shared" si="18"/>
        <v>0</v>
      </c>
      <c r="AJ79" s="31"/>
      <c r="AK79" s="32">
        <f t="shared" si="24"/>
        <v>24</v>
      </c>
      <c r="AL79" s="31"/>
      <c r="AM79" s="32">
        <f t="shared" si="19"/>
        <v>96</v>
      </c>
      <c r="AN79" s="33"/>
      <c r="AQ79" s="55">
        <v>4</v>
      </c>
      <c r="AR79" s="56"/>
      <c r="AS79" s="57"/>
      <c r="AT79" s="31">
        <f>COUNTIF($T$8:$V$32,$AQ79)</f>
        <v>12</v>
      </c>
      <c r="AU79" s="31"/>
      <c r="AV79" s="32">
        <f>AT79/$AT$81*100</f>
        <v>48</v>
      </c>
      <c r="AW79" s="31"/>
      <c r="AX79" s="32">
        <f>$AX78+$AT79</f>
        <v>15</v>
      </c>
      <c r="AY79" s="31"/>
      <c r="AZ79" s="32">
        <f>$AX79/$AT$81*100</f>
        <v>60</v>
      </c>
      <c r="BA79" s="33"/>
    </row>
    <row r="80" spans="1:63" ht="15" customHeight="1" thickTop="1" thickBot="1" x14ac:dyDescent="0.3">
      <c r="D80" s="55">
        <v>171</v>
      </c>
      <c r="E80" s="56"/>
      <c r="F80" s="57"/>
      <c r="G80" s="31">
        <f t="shared" si="23"/>
        <v>2</v>
      </c>
      <c r="H80" s="31"/>
      <c r="I80" s="32">
        <f t="shared" si="14"/>
        <v>8</v>
      </c>
      <c r="J80" s="31"/>
      <c r="K80" s="32">
        <f t="shared" si="20"/>
        <v>9</v>
      </c>
      <c r="L80" s="31"/>
      <c r="M80" s="32">
        <f t="shared" si="15"/>
        <v>36</v>
      </c>
      <c r="N80" s="33"/>
      <c r="Q80" s="55">
        <v>25</v>
      </c>
      <c r="R80" s="56"/>
      <c r="S80" s="57"/>
      <c r="T80" s="31">
        <f t="shared" si="21"/>
        <v>2</v>
      </c>
      <c r="U80" s="31"/>
      <c r="V80" s="32">
        <f t="shared" si="16"/>
        <v>8</v>
      </c>
      <c r="W80" s="31"/>
      <c r="X80" s="32">
        <f t="shared" si="22"/>
        <v>23</v>
      </c>
      <c r="Y80" s="31"/>
      <c r="Z80" s="32">
        <f t="shared" si="17"/>
        <v>92</v>
      </c>
      <c r="AA80" s="33"/>
      <c r="AD80" s="28" t="s">
        <v>63</v>
      </c>
      <c r="AE80" s="34"/>
      <c r="AF80" s="35"/>
      <c r="AG80" s="36">
        <f>COUNTIFS($L$8:$M$32,"&gt;=98", $L$8:$M$32,"&lt;108")</f>
        <v>1</v>
      </c>
      <c r="AH80" s="37"/>
      <c r="AI80" s="36">
        <f t="shared" si="18"/>
        <v>4</v>
      </c>
      <c r="AJ80" s="37"/>
      <c r="AK80" s="36">
        <f t="shared" si="24"/>
        <v>25</v>
      </c>
      <c r="AL80" s="37"/>
      <c r="AM80" s="36">
        <f t="shared" si="19"/>
        <v>100</v>
      </c>
      <c r="AN80" s="38"/>
      <c r="AQ80" s="58">
        <v>5</v>
      </c>
      <c r="AR80" s="59"/>
      <c r="AS80" s="60"/>
      <c r="AT80" s="61">
        <f>COUNTIF($T$8:$V$32,$AQ80)</f>
        <v>10</v>
      </c>
      <c r="AU80" s="61"/>
      <c r="AV80" s="36">
        <f>AT80/$AT$81*100</f>
        <v>40</v>
      </c>
      <c r="AW80" s="61"/>
      <c r="AX80" s="36">
        <f>$AX79+$AT80</f>
        <v>25</v>
      </c>
      <c r="AY80" s="61"/>
      <c r="AZ80" s="36">
        <f>$AX80/$AT$81*100</f>
        <v>100</v>
      </c>
      <c r="BA80" s="38"/>
    </row>
    <row r="81" spans="4:53" ht="15" customHeight="1" thickTop="1" thickBot="1" x14ac:dyDescent="0.3">
      <c r="D81" s="55">
        <v>177</v>
      </c>
      <c r="E81" s="56"/>
      <c r="F81" s="57"/>
      <c r="G81" s="31">
        <f t="shared" si="23"/>
        <v>1</v>
      </c>
      <c r="H81" s="31"/>
      <c r="I81" s="32">
        <f t="shared" si="14"/>
        <v>4</v>
      </c>
      <c r="J81" s="31"/>
      <c r="K81" s="32">
        <f t="shared" si="20"/>
        <v>10</v>
      </c>
      <c r="L81" s="31"/>
      <c r="M81" s="32">
        <f t="shared" si="15"/>
        <v>40</v>
      </c>
      <c r="N81" s="33"/>
      <c r="Q81" s="55">
        <v>26</v>
      </c>
      <c r="R81" s="56"/>
      <c r="S81" s="57"/>
      <c r="T81" s="31">
        <f t="shared" si="21"/>
        <v>1</v>
      </c>
      <c r="U81" s="31"/>
      <c r="V81" s="32">
        <f t="shared" si="16"/>
        <v>4</v>
      </c>
      <c r="W81" s="31"/>
      <c r="X81" s="32">
        <f t="shared" si="22"/>
        <v>24</v>
      </c>
      <c r="Y81" s="31"/>
      <c r="Z81" s="32">
        <f t="shared" si="17"/>
        <v>96</v>
      </c>
      <c r="AA81" s="33"/>
      <c r="AE81" s="14" t="s">
        <v>32</v>
      </c>
      <c r="AF81" s="15"/>
      <c r="AG81" s="16">
        <f>SUM(AG75:AH80)</f>
        <v>25</v>
      </c>
      <c r="AH81" s="17"/>
      <c r="AI81" s="16">
        <f>SUM(AI75:AJ80)</f>
        <v>100</v>
      </c>
      <c r="AJ81" s="18"/>
      <c r="AQ81" s="8"/>
      <c r="AR81" s="53" t="s">
        <v>46</v>
      </c>
      <c r="AS81" s="54"/>
      <c r="AT81" s="16">
        <f>SUM(AT76:AU80)</f>
        <v>25</v>
      </c>
      <c r="AU81" s="17"/>
      <c r="AV81" s="16">
        <f>SUM(AV76:AW80)</f>
        <v>100</v>
      </c>
      <c r="AW81" s="18"/>
      <c r="AX81" s="238"/>
      <c r="AY81" s="238"/>
      <c r="AZ81" s="238"/>
      <c r="BA81" s="238"/>
    </row>
    <row r="82" spans="4:53" ht="15" customHeight="1" thickTop="1" thickBot="1" x14ac:dyDescent="0.3">
      <c r="D82" s="55">
        <v>178</v>
      </c>
      <c r="E82" s="56"/>
      <c r="F82" s="57"/>
      <c r="G82" s="31">
        <f t="shared" si="23"/>
        <v>2</v>
      </c>
      <c r="H82" s="31"/>
      <c r="I82" s="32">
        <f t="shared" si="14"/>
        <v>8</v>
      </c>
      <c r="J82" s="31"/>
      <c r="K82" s="32">
        <f t="shared" si="20"/>
        <v>12</v>
      </c>
      <c r="L82" s="31"/>
      <c r="M82" s="32">
        <f t="shared" si="15"/>
        <v>48</v>
      </c>
      <c r="N82" s="33"/>
      <c r="Q82" s="55">
        <v>30</v>
      </c>
      <c r="R82" s="56"/>
      <c r="S82" s="57"/>
      <c r="T82" s="31">
        <f t="shared" si="21"/>
        <v>1</v>
      </c>
      <c r="U82" s="31"/>
      <c r="V82" s="32">
        <f t="shared" si="16"/>
        <v>4</v>
      </c>
      <c r="W82" s="31"/>
      <c r="X82" s="36">
        <f t="shared" si="22"/>
        <v>25</v>
      </c>
      <c r="Y82" s="37"/>
      <c r="Z82" s="36">
        <f t="shared" si="17"/>
        <v>100</v>
      </c>
      <c r="AA82" s="38"/>
      <c r="BA82" s="13"/>
    </row>
    <row r="83" spans="4:53" ht="15" customHeight="1" thickTop="1" thickBot="1" x14ac:dyDescent="0.3">
      <c r="D83" s="55">
        <v>180</v>
      </c>
      <c r="E83" s="56"/>
      <c r="F83" s="57"/>
      <c r="G83" s="31">
        <f t="shared" si="23"/>
        <v>8</v>
      </c>
      <c r="H83" s="31"/>
      <c r="I83" s="32">
        <f t="shared" si="14"/>
        <v>32</v>
      </c>
      <c r="J83" s="31"/>
      <c r="K83" s="32">
        <f t="shared" si="20"/>
        <v>20</v>
      </c>
      <c r="L83" s="31"/>
      <c r="M83" s="32">
        <f t="shared" si="15"/>
        <v>80</v>
      </c>
      <c r="N83" s="33"/>
      <c r="R83" s="53" t="s">
        <v>32</v>
      </c>
      <c r="S83" s="54"/>
      <c r="T83" s="16">
        <f>SUM(T75:U82)</f>
        <v>25</v>
      </c>
      <c r="U83" s="17"/>
      <c r="V83" s="16">
        <f>SUM(V75:W82)</f>
        <v>100</v>
      </c>
      <c r="W83" s="18"/>
    </row>
    <row r="84" spans="4:53" ht="15" customHeight="1" thickTop="1" thickBot="1" x14ac:dyDescent="0.3">
      <c r="D84" s="58">
        <v>181</v>
      </c>
      <c r="E84" s="59"/>
      <c r="F84" s="60"/>
      <c r="G84" s="31">
        <f t="shared" si="23"/>
        <v>1</v>
      </c>
      <c r="H84" s="31"/>
      <c r="I84" s="32">
        <f t="shared" si="14"/>
        <v>4</v>
      </c>
      <c r="J84" s="31"/>
      <c r="K84" s="32">
        <f t="shared" si="20"/>
        <v>21</v>
      </c>
      <c r="L84" s="31"/>
      <c r="M84" s="32">
        <f t="shared" si="15"/>
        <v>84</v>
      </c>
      <c r="N84" s="33"/>
    </row>
    <row r="85" spans="4:53" ht="15" customHeight="1" thickTop="1" thickBot="1" x14ac:dyDescent="0.3">
      <c r="D85" s="55">
        <v>184</v>
      </c>
      <c r="E85" s="56"/>
      <c r="F85" s="57"/>
      <c r="G85" s="31">
        <f t="shared" si="23"/>
        <v>1</v>
      </c>
      <c r="H85" s="31"/>
      <c r="I85" s="32">
        <f t="shared" si="14"/>
        <v>4</v>
      </c>
      <c r="J85" s="31"/>
      <c r="K85" s="32">
        <f t="shared" si="20"/>
        <v>22</v>
      </c>
      <c r="L85" s="31"/>
      <c r="M85" s="32">
        <f t="shared" si="15"/>
        <v>88</v>
      </c>
      <c r="N85" s="33"/>
    </row>
    <row r="86" spans="4:53" ht="15" customHeight="1" thickTop="1" thickBot="1" x14ac:dyDescent="0.3">
      <c r="D86" s="55">
        <v>185</v>
      </c>
      <c r="E86" s="56"/>
      <c r="F86" s="57"/>
      <c r="G86" s="31">
        <f t="shared" si="23"/>
        <v>1</v>
      </c>
      <c r="H86" s="31"/>
      <c r="I86" s="32">
        <f t="shared" si="14"/>
        <v>4</v>
      </c>
      <c r="J86" s="31"/>
      <c r="K86" s="32">
        <f t="shared" si="20"/>
        <v>23</v>
      </c>
      <c r="L86" s="31"/>
      <c r="M86" s="32">
        <f t="shared" si="15"/>
        <v>92</v>
      </c>
      <c r="N86" s="33"/>
    </row>
    <row r="87" spans="4:53" ht="15" customHeight="1" thickTop="1" thickBot="1" x14ac:dyDescent="0.3">
      <c r="D87" s="55">
        <v>186</v>
      </c>
      <c r="E87" s="56"/>
      <c r="F87" s="57"/>
      <c r="G87" s="31">
        <f t="shared" si="23"/>
        <v>1</v>
      </c>
      <c r="H87" s="31"/>
      <c r="I87" s="32">
        <f t="shared" si="14"/>
        <v>4</v>
      </c>
      <c r="J87" s="31"/>
      <c r="K87" s="32">
        <f t="shared" si="20"/>
        <v>24</v>
      </c>
      <c r="L87" s="31"/>
      <c r="M87" s="32">
        <f t="shared" si="15"/>
        <v>96</v>
      </c>
      <c r="N87" s="33"/>
    </row>
    <row r="88" spans="4:53" ht="15" customHeight="1" thickTop="1" thickBot="1" x14ac:dyDescent="0.3">
      <c r="D88" s="55">
        <v>188</v>
      </c>
      <c r="E88" s="56"/>
      <c r="F88" s="57"/>
      <c r="G88" s="61">
        <f t="shared" ref="G88" si="25">COUNTIF($G$8:$I$32,D88)</f>
        <v>1</v>
      </c>
      <c r="H88" s="61"/>
      <c r="I88" s="36">
        <f t="shared" si="14"/>
        <v>4</v>
      </c>
      <c r="J88" s="61"/>
      <c r="K88" s="36">
        <f t="shared" si="20"/>
        <v>25</v>
      </c>
      <c r="L88" s="61"/>
      <c r="M88" s="36">
        <f t="shared" si="15"/>
        <v>100</v>
      </c>
      <c r="N88" s="38"/>
    </row>
    <row r="89" spans="4:53" ht="15" customHeight="1" thickTop="1" thickBot="1" x14ac:dyDescent="0.3">
      <c r="E89" s="53" t="s">
        <v>32</v>
      </c>
      <c r="F89" s="54"/>
      <c r="G89" s="16">
        <f>SUM(G75:H88)</f>
        <v>25</v>
      </c>
      <c r="H89" s="17"/>
      <c r="I89" s="16">
        <f>SUM(I75:J88)</f>
        <v>100</v>
      </c>
      <c r="J89" s="18"/>
    </row>
    <row r="91" spans="4:53" ht="15" customHeight="1" x14ac:dyDescent="0.25">
      <c r="BA91" s="13"/>
    </row>
    <row r="110" spans="6:6" ht="15" customHeight="1" x14ac:dyDescent="0.25">
      <c r="F110" t="s">
        <v>66</v>
      </c>
    </row>
    <row r="119" spans="1:1" ht="15" customHeight="1" x14ac:dyDescent="0.25">
      <c r="A119" t="s">
        <v>66</v>
      </c>
    </row>
  </sheetData>
  <sortState ref="BA64:BA88">
    <sortCondition ref="BA64"/>
  </sortState>
  <mergeCells count="728">
    <mergeCell ref="N6:P7"/>
    <mergeCell ref="Q13:S13"/>
    <mergeCell ref="Q12:S12"/>
    <mergeCell ref="Q11:S11"/>
    <mergeCell ref="Q10:S10"/>
    <mergeCell ref="Q9:S9"/>
    <mergeCell ref="Q8:S8"/>
    <mergeCell ref="Q14:S14"/>
    <mergeCell ref="Q15:S15"/>
    <mergeCell ref="Q6:S7"/>
    <mergeCell ref="AF7:AH8"/>
    <mergeCell ref="AD7:AE8"/>
    <mergeCell ref="AA7:AC8"/>
    <mergeCell ref="U44:V45"/>
    <mergeCell ref="W44:X45"/>
    <mergeCell ref="Y44:Z45"/>
    <mergeCell ref="AA44:AB45"/>
    <mergeCell ref="AC44:AD45"/>
    <mergeCell ref="AE44:AF45"/>
    <mergeCell ref="Y42:Z43"/>
    <mergeCell ref="AA40:AB41"/>
    <mergeCell ref="AA42:AB43"/>
    <mergeCell ref="AT81:AU81"/>
    <mergeCell ref="AR81:AS81"/>
    <mergeCell ref="U61:V61"/>
    <mergeCell ref="AA62:AB62"/>
    <mergeCell ref="Y61:Z61"/>
    <mergeCell ref="AA61:AB61"/>
    <mergeCell ref="U50:V51"/>
    <mergeCell ref="U52:V53"/>
    <mergeCell ref="U54:V55"/>
    <mergeCell ref="U56:V57"/>
    <mergeCell ref="Y58:Z59"/>
    <mergeCell ref="AT78:AU78"/>
    <mergeCell ref="AT79:AU79"/>
    <mergeCell ref="AT80:AU80"/>
    <mergeCell ref="BH78:BI78"/>
    <mergeCell ref="AY42:AZ43"/>
    <mergeCell ref="BA42:BB43"/>
    <mergeCell ref="BC42:BD43"/>
    <mergeCell ref="BC46:BD47"/>
    <mergeCell ref="AO42:AP43"/>
    <mergeCell ref="AQ42:AR43"/>
    <mergeCell ref="AS42:AT43"/>
    <mergeCell ref="BE48:BF49"/>
    <mergeCell ref="BE50:BF51"/>
    <mergeCell ref="BE52:BF53"/>
    <mergeCell ref="BE54:BF55"/>
    <mergeCell ref="BE56:BF57"/>
    <mergeCell ref="BE58:BF59"/>
    <mergeCell ref="BE42:BF43"/>
    <mergeCell ref="BE44:BF45"/>
    <mergeCell ref="BE46:BF47"/>
    <mergeCell ref="BC54:BD55"/>
    <mergeCell ref="BC56:BD57"/>
    <mergeCell ref="BC58:BD59"/>
    <mergeCell ref="AY54:AZ55"/>
    <mergeCell ref="AV74:AW75"/>
    <mergeCell ref="Q18:S18"/>
    <mergeCell ref="Q17:S17"/>
    <mergeCell ref="AG41:AH41"/>
    <mergeCell ref="AG42:AH43"/>
    <mergeCell ref="AG46:AH47"/>
    <mergeCell ref="BD77:BG77"/>
    <mergeCell ref="BH76:BI76"/>
    <mergeCell ref="BH77:BI77"/>
    <mergeCell ref="AT74:AU75"/>
    <mergeCell ref="AT76:AU76"/>
    <mergeCell ref="AT77:AU77"/>
    <mergeCell ref="Y46:Z47"/>
    <mergeCell ref="AA46:AB47"/>
    <mergeCell ref="AA48:AB49"/>
    <mergeCell ref="BE41:BF41"/>
    <mergeCell ref="AK40:BF40"/>
    <mergeCell ref="AY56:AZ57"/>
    <mergeCell ref="AY58:AZ59"/>
    <mergeCell ref="BA46:BB47"/>
    <mergeCell ref="BA48:BB49"/>
    <mergeCell ref="BA50:BB51"/>
    <mergeCell ref="BA52:BB53"/>
    <mergeCell ref="BA54:BB55"/>
    <mergeCell ref="BJ78:BK78"/>
    <mergeCell ref="AX74:AY75"/>
    <mergeCell ref="AZ74:BA75"/>
    <mergeCell ref="BH75:BI75"/>
    <mergeCell ref="BJ75:BK75"/>
    <mergeCell ref="BJ76:BK76"/>
    <mergeCell ref="BJ77:BK77"/>
    <mergeCell ref="BG22:BH22"/>
    <mergeCell ref="BG23:BH23"/>
    <mergeCell ref="BA56:BB57"/>
    <mergeCell ref="BA58:BB59"/>
    <mergeCell ref="AV76:AW76"/>
    <mergeCell ref="AX76:AY76"/>
    <mergeCell ref="AZ76:BA76"/>
    <mergeCell ref="AV77:AW77"/>
    <mergeCell ref="AX77:AY77"/>
    <mergeCell ref="AZ77:BA77"/>
    <mergeCell ref="AV78:AW78"/>
    <mergeCell ref="AX78:AY78"/>
    <mergeCell ref="AZ78:BA78"/>
    <mergeCell ref="AV79:AW79"/>
    <mergeCell ref="AX79:AY79"/>
    <mergeCell ref="AZ79:BA79"/>
    <mergeCell ref="AV80:AW80"/>
    <mergeCell ref="AX80:AY80"/>
    <mergeCell ref="AZ80:BA80"/>
    <mergeCell ref="AV81:AW81"/>
    <mergeCell ref="AX81:AY81"/>
    <mergeCell ref="AZ81:BA81"/>
    <mergeCell ref="AY46:AZ47"/>
    <mergeCell ref="AY48:AZ49"/>
    <mergeCell ref="AY50:AZ51"/>
    <mergeCell ref="AY52:AZ53"/>
    <mergeCell ref="AU54:AV55"/>
    <mergeCell ref="AU56:AV57"/>
    <mergeCell ref="AU58:AV59"/>
    <mergeCell ref="AW42:AX43"/>
    <mergeCell ref="AW46:AX47"/>
    <mergeCell ref="AW48:AX49"/>
    <mergeCell ref="AW50:AX51"/>
    <mergeCell ref="AW52:AX53"/>
    <mergeCell ref="AW54:AX55"/>
    <mergeCell ref="AW56:AX57"/>
    <mergeCell ref="AW58:AX59"/>
    <mergeCell ref="AU42:AV43"/>
    <mergeCell ref="AU46:AV47"/>
    <mergeCell ref="AU48:AV49"/>
    <mergeCell ref="AU50:AV51"/>
    <mergeCell ref="AU52:AV53"/>
    <mergeCell ref="AU44:AV45"/>
    <mergeCell ref="AW44:AX45"/>
    <mergeCell ref="BC48:BD49"/>
    <mergeCell ref="BC50:BD51"/>
    <mergeCell ref="BC52:BD53"/>
    <mergeCell ref="BA44:BB45"/>
    <mergeCell ref="BC44:BD45"/>
    <mergeCell ref="AY44:AZ45"/>
    <mergeCell ref="AO58:AP59"/>
    <mergeCell ref="AQ46:AR47"/>
    <mergeCell ref="AQ48:AR49"/>
    <mergeCell ref="AQ50:AR51"/>
    <mergeCell ref="AQ52:AR53"/>
    <mergeCell ref="AQ54:AR55"/>
    <mergeCell ref="AQ56:AR57"/>
    <mergeCell ref="AS46:AT47"/>
    <mergeCell ref="AS48:AT49"/>
    <mergeCell ref="AS50:AT51"/>
    <mergeCell ref="AS52:AT53"/>
    <mergeCell ref="AS54:AT55"/>
    <mergeCell ref="AS56:AT57"/>
    <mergeCell ref="AS58:AT59"/>
    <mergeCell ref="AQ58:AR59"/>
    <mergeCell ref="AO46:AP47"/>
    <mergeCell ref="AO48:AP49"/>
    <mergeCell ref="AO50:AP51"/>
    <mergeCell ref="AQ44:AR45"/>
    <mergeCell ref="AS44:AT45"/>
    <mergeCell ref="AK42:AL43"/>
    <mergeCell ref="AK46:AL47"/>
    <mergeCell ref="AK48:AL49"/>
    <mergeCell ref="AK50:AL51"/>
    <mergeCell ref="AK52:AL53"/>
    <mergeCell ref="AK54:AL55"/>
    <mergeCell ref="AK56:AL57"/>
    <mergeCell ref="BA41:BB41"/>
    <mergeCell ref="AK41:AL41"/>
    <mergeCell ref="AM41:AN41"/>
    <mergeCell ref="AO41:AP41"/>
    <mergeCell ref="AQ41:AR41"/>
    <mergeCell ref="AS41:AT41"/>
    <mergeCell ref="AU41:AV41"/>
    <mergeCell ref="AI7:AK8"/>
    <mergeCell ref="AL7:AN8"/>
    <mergeCell ref="AO7:AR8"/>
    <mergeCell ref="AQ74:AS75"/>
    <mergeCell ref="AQ80:AS80"/>
    <mergeCell ref="AQ79:AS79"/>
    <mergeCell ref="AQ78:AS78"/>
    <mergeCell ref="AQ77:AS77"/>
    <mergeCell ref="AQ76:AS76"/>
    <mergeCell ref="AC40:AJ40"/>
    <mergeCell ref="AW41:AX41"/>
    <mergeCell ref="AY41:AZ41"/>
    <mergeCell ref="AK58:AL59"/>
    <mergeCell ref="AM42:AN43"/>
    <mergeCell ref="AM46:AN47"/>
    <mergeCell ref="AM48:AN49"/>
    <mergeCell ref="AM50:AN51"/>
    <mergeCell ref="AM52:AN53"/>
    <mergeCell ref="AM54:AN55"/>
    <mergeCell ref="AM56:AN57"/>
    <mergeCell ref="AM58:AN59"/>
    <mergeCell ref="AK44:AL45"/>
    <mergeCell ref="AM44:AN45"/>
    <mergeCell ref="AO52:AP53"/>
    <mergeCell ref="AO54:AP55"/>
    <mergeCell ref="AO56:AP57"/>
    <mergeCell ref="AO44:AP45"/>
    <mergeCell ref="BC41:BD41"/>
    <mergeCell ref="BF78:BG78"/>
    <mergeCell ref="BD75:BG75"/>
    <mergeCell ref="BD76:BG76"/>
    <mergeCell ref="AE62:AF62"/>
    <mergeCell ref="AC62:AD62"/>
    <mergeCell ref="W61:X61"/>
    <mergeCell ref="W52:X53"/>
    <mergeCell ref="W54:X55"/>
    <mergeCell ref="W56:X57"/>
    <mergeCell ref="W58:X59"/>
    <mergeCell ref="AC48:AD49"/>
    <mergeCell ref="AC50:AD51"/>
    <mergeCell ref="AC52:AD53"/>
    <mergeCell ref="AC54:AD55"/>
    <mergeCell ref="AC56:AD57"/>
    <mergeCell ref="AC58:AD59"/>
    <mergeCell ref="Y48:Z49"/>
    <mergeCell ref="Y50:Z51"/>
    <mergeCell ref="Y52:Z53"/>
    <mergeCell ref="Y54:Z55"/>
    <mergeCell ref="Y56:Z57"/>
    <mergeCell ref="AI52:AJ53"/>
    <mergeCell ref="AI54:AJ55"/>
    <mergeCell ref="AI56:AJ57"/>
    <mergeCell ref="AI58:AJ59"/>
    <mergeCell ref="AI44:AJ45"/>
    <mergeCell ref="AG48:AH49"/>
    <mergeCell ref="AG50:AH51"/>
    <mergeCell ref="AG52:AH53"/>
    <mergeCell ref="AG54:AH55"/>
    <mergeCell ref="AG56:AH57"/>
    <mergeCell ref="AG58:AH59"/>
    <mergeCell ref="AG44:AH45"/>
    <mergeCell ref="S61:T61"/>
    <mergeCell ref="AE61:AF61"/>
    <mergeCell ref="AC61:AD61"/>
    <mergeCell ref="AO9:AR9"/>
    <mergeCell ref="AO10:AR10"/>
    <mergeCell ref="AO12:AR12"/>
    <mergeCell ref="AO11:AR11"/>
    <mergeCell ref="AA9:AC9"/>
    <mergeCell ref="AA12:AC12"/>
    <mergeCell ref="AA11:AC11"/>
    <mergeCell ref="AA10:AC10"/>
    <mergeCell ref="AF12:AH12"/>
    <mergeCell ref="AF11:AH11"/>
    <mergeCell ref="AF10:AH10"/>
    <mergeCell ref="AF9:AH9"/>
    <mergeCell ref="W40:X41"/>
    <mergeCell ref="W42:X43"/>
    <mergeCell ref="W46:X47"/>
    <mergeCell ref="W48:X49"/>
    <mergeCell ref="AI41:AJ41"/>
    <mergeCell ref="AI42:AJ43"/>
    <mergeCell ref="AI46:AJ47"/>
    <mergeCell ref="AI48:AJ49"/>
    <mergeCell ref="AI50:AJ51"/>
    <mergeCell ref="W50:X51"/>
    <mergeCell ref="AE56:AF57"/>
    <mergeCell ref="AE58:AF59"/>
    <mergeCell ref="AC42:AD43"/>
    <mergeCell ref="AC46:AD47"/>
    <mergeCell ref="AE41:AF41"/>
    <mergeCell ref="AC41:AD41"/>
    <mergeCell ref="AE42:AF43"/>
    <mergeCell ref="AE46:AF47"/>
    <mergeCell ref="AE48:AF49"/>
    <mergeCell ref="AE50:AF51"/>
    <mergeCell ref="AE52:AF53"/>
    <mergeCell ref="AE54:AF55"/>
    <mergeCell ref="Y40:Z41"/>
    <mergeCell ref="AA50:AB51"/>
    <mergeCell ref="AA52:AB53"/>
    <mergeCell ref="AA54:AB55"/>
    <mergeCell ref="AA56:AB57"/>
    <mergeCell ref="AA58:AB59"/>
    <mergeCell ref="R58:T59"/>
    <mergeCell ref="R56:T57"/>
    <mergeCell ref="U40:V41"/>
    <mergeCell ref="U42:V43"/>
    <mergeCell ref="U46:V47"/>
    <mergeCell ref="U48:V49"/>
    <mergeCell ref="R40:T41"/>
    <mergeCell ref="R54:T55"/>
    <mergeCell ref="R52:T53"/>
    <mergeCell ref="R50:T51"/>
    <mergeCell ref="R48:T49"/>
    <mergeCell ref="R46:T47"/>
    <mergeCell ref="R42:T43"/>
    <mergeCell ref="U58:V59"/>
    <mergeCell ref="R44:T45"/>
    <mergeCell ref="G64:I64"/>
    <mergeCell ref="G65:I65"/>
    <mergeCell ref="D56:F56"/>
    <mergeCell ref="D57:F57"/>
    <mergeCell ref="D58:F58"/>
    <mergeCell ref="D59:F59"/>
    <mergeCell ref="D60:F60"/>
    <mergeCell ref="D61:F61"/>
    <mergeCell ref="D62:F62"/>
    <mergeCell ref="D63:F63"/>
    <mergeCell ref="D64:F64"/>
    <mergeCell ref="D65:F65"/>
    <mergeCell ref="J64:L64"/>
    <mergeCell ref="J65:L65"/>
    <mergeCell ref="G39:I40"/>
    <mergeCell ref="G41:I41"/>
    <mergeCell ref="G42:I42"/>
    <mergeCell ref="G43:I43"/>
    <mergeCell ref="G44:I44"/>
    <mergeCell ref="G45:I45"/>
    <mergeCell ref="G46:I46"/>
    <mergeCell ref="G47:I47"/>
    <mergeCell ref="G48:I48"/>
    <mergeCell ref="G49:I49"/>
    <mergeCell ref="G50:I50"/>
    <mergeCell ref="G51:I51"/>
    <mergeCell ref="G52:I52"/>
    <mergeCell ref="G53:I53"/>
    <mergeCell ref="G54:I54"/>
    <mergeCell ref="G55:I55"/>
    <mergeCell ref="G56:I56"/>
    <mergeCell ref="G57:I57"/>
    <mergeCell ref="G58:I58"/>
    <mergeCell ref="G59:I59"/>
    <mergeCell ref="J59:L59"/>
    <mergeCell ref="J60:L60"/>
    <mergeCell ref="J61:L61"/>
    <mergeCell ref="J62:L62"/>
    <mergeCell ref="J63:L63"/>
    <mergeCell ref="J54:L54"/>
    <mergeCell ref="J55:L55"/>
    <mergeCell ref="J56:L56"/>
    <mergeCell ref="J57:L57"/>
    <mergeCell ref="J58:L58"/>
    <mergeCell ref="D55:F55"/>
    <mergeCell ref="D54:F54"/>
    <mergeCell ref="G60:I60"/>
    <mergeCell ref="G61:I61"/>
    <mergeCell ref="G62:I62"/>
    <mergeCell ref="G63:I63"/>
    <mergeCell ref="J49:L49"/>
    <mergeCell ref="J50:L50"/>
    <mergeCell ref="J51:L51"/>
    <mergeCell ref="J52:L52"/>
    <mergeCell ref="J53:L53"/>
    <mergeCell ref="D53:F53"/>
    <mergeCell ref="D52:F52"/>
    <mergeCell ref="D51:F51"/>
    <mergeCell ref="D50:F50"/>
    <mergeCell ref="D49:F49"/>
    <mergeCell ref="J44:L44"/>
    <mergeCell ref="J45:L45"/>
    <mergeCell ref="J46:L46"/>
    <mergeCell ref="J47:L47"/>
    <mergeCell ref="J48:L48"/>
    <mergeCell ref="D48:F48"/>
    <mergeCell ref="D47:F47"/>
    <mergeCell ref="D46:F46"/>
    <mergeCell ref="D45:F45"/>
    <mergeCell ref="D44:F44"/>
    <mergeCell ref="D39:F40"/>
    <mergeCell ref="D43:F43"/>
    <mergeCell ref="D42:F42"/>
    <mergeCell ref="D41:F41"/>
    <mergeCell ref="E36:K37"/>
    <mergeCell ref="AI10:AK10"/>
    <mergeCell ref="AI11:AK11"/>
    <mergeCell ref="AI12:AK12"/>
    <mergeCell ref="AL10:AN10"/>
    <mergeCell ref="AL11:AN11"/>
    <mergeCell ref="AL12:AN12"/>
    <mergeCell ref="J39:L40"/>
    <mergeCell ref="J41:L41"/>
    <mergeCell ref="J42:L42"/>
    <mergeCell ref="J43:L43"/>
    <mergeCell ref="D17:F17"/>
    <mergeCell ref="D18:F18"/>
    <mergeCell ref="D19:F19"/>
    <mergeCell ref="X20:AV21"/>
    <mergeCell ref="X25:AV26"/>
    <mergeCell ref="X30:AV31"/>
    <mergeCell ref="Q26:S26"/>
    <mergeCell ref="Q25:S25"/>
    <mergeCell ref="Q24:S24"/>
    <mergeCell ref="AD3:AN4"/>
    <mergeCell ref="AD9:AE9"/>
    <mergeCell ref="AI9:AK9"/>
    <mergeCell ref="AL9:AN9"/>
    <mergeCell ref="AD10:AE10"/>
    <mergeCell ref="AD11:AE11"/>
    <mergeCell ref="AD12:AE12"/>
    <mergeCell ref="D15:F15"/>
    <mergeCell ref="D16:F16"/>
    <mergeCell ref="X15:AV16"/>
    <mergeCell ref="Q16:S16"/>
    <mergeCell ref="N14:P14"/>
    <mergeCell ref="N15:P15"/>
    <mergeCell ref="L6:M7"/>
    <mergeCell ref="T6:V7"/>
    <mergeCell ref="G10:I10"/>
    <mergeCell ref="G11:I11"/>
    <mergeCell ref="G12:I12"/>
    <mergeCell ref="G13:I13"/>
    <mergeCell ref="G14:I14"/>
    <mergeCell ref="L12:M12"/>
    <mergeCell ref="L11:M11"/>
    <mergeCell ref="L10:M10"/>
    <mergeCell ref="L9:M9"/>
    <mergeCell ref="D30:F30"/>
    <mergeCell ref="D31:F31"/>
    <mergeCell ref="D32:F32"/>
    <mergeCell ref="D6:F7"/>
    <mergeCell ref="D25:F25"/>
    <mergeCell ref="D26:F26"/>
    <mergeCell ref="D27:F27"/>
    <mergeCell ref="D28:F28"/>
    <mergeCell ref="D29:F29"/>
    <mergeCell ref="D20:F20"/>
    <mergeCell ref="D21:F21"/>
    <mergeCell ref="D22:F22"/>
    <mergeCell ref="D23:F23"/>
    <mergeCell ref="D24:F24"/>
    <mergeCell ref="D8:F8"/>
    <mergeCell ref="D9:F9"/>
    <mergeCell ref="D10:F10"/>
    <mergeCell ref="D11:F11"/>
    <mergeCell ref="D12:F12"/>
    <mergeCell ref="D13:F13"/>
    <mergeCell ref="C6:C7"/>
    <mergeCell ref="G6:I7"/>
    <mergeCell ref="G8:I8"/>
    <mergeCell ref="G9:I9"/>
    <mergeCell ref="D14:F14"/>
    <mergeCell ref="G28:I28"/>
    <mergeCell ref="G29:I29"/>
    <mergeCell ref="G20:I20"/>
    <mergeCell ref="G21:I21"/>
    <mergeCell ref="G22:I22"/>
    <mergeCell ref="G23:I23"/>
    <mergeCell ref="G24:I24"/>
    <mergeCell ref="G15:I15"/>
    <mergeCell ref="G16:I16"/>
    <mergeCell ref="G17:I17"/>
    <mergeCell ref="G18:I18"/>
    <mergeCell ref="G19:I19"/>
    <mergeCell ref="J20:K20"/>
    <mergeCell ref="J21:K21"/>
    <mergeCell ref="J22:K22"/>
    <mergeCell ref="J23:K23"/>
    <mergeCell ref="J24:K24"/>
    <mergeCell ref="G30:I30"/>
    <mergeCell ref="G31:I31"/>
    <mergeCell ref="G32:I32"/>
    <mergeCell ref="J6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G25:I25"/>
    <mergeCell ref="G26:I26"/>
    <mergeCell ref="G27:I27"/>
    <mergeCell ref="L23:M23"/>
    <mergeCell ref="L32:M32"/>
    <mergeCell ref="L31:M31"/>
    <mergeCell ref="L30:M30"/>
    <mergeCell ref="L29:M29"/>
    <mergeCell ref="L28:M28"/>
    <mergeCell ref="J27:K27"/>
    <mergeCell ref="J26:K26"/>
    <mergeCell ref="J25:K25"/>
    <mergeCell ref="J32:K32"/>
    <mergeCell ref="J31:K31"/>
    <mergeCell ref="J30:K30"/>
    <mergeCell ref="J29:K29"/>
    <mergeCell ref="J28:K28"/>
    <mergeCell ref="N32:P32"/>
    <mergeCell ref="L8:M8"/>
    <mergeCell ref="L17:M17"/>
    <mergeCell ref="L16:M16"/>
    <mergeCell ref="L15:M15"/>
    <mergeCell ref="L14:M14"/>
    <mergeCell ref="L13:M13"/>
    <mergeCell ref="N8:P8"/>
    <mergeCell ref="N9:P9"/>
    <mergeCell ref="N10:P10"/>
    <mergeCell ref="N11:P11"/>
    <mergeCell ref="N12:P12"/>
    <mergeCell ref="N13:P13"/>
    <mergeCell ref="N16:P16"/>
    <mergeCell ref="N17:P17"/>
    <mergeCell ref="L22:M22"/>
    <mergeCell ref="L21:M21"/>
    <mergeCell ref="L20:M20"/>
    <mergeCell ref="L19:M19"/>
    <mergeCell ref="L18:M18"/>
    <mergeCell ref="L27:M27"/>
    <mergeCell ref="L26:M26"/>
    <mergeCell ref="L25:M25"/>
    <mergeCell ref="L24:M24"/>
    <mergeCell ref="N23:P23"/>
    <mergeCell ref="N24:P24"/>
    <mergeCell ref="N25:P25"/>
    <mergeCell ref="N26:P26"/>
    <mergeCell ref="N27:P27"/>
    <mergeCell ref="N28:P28"/>
    <mergeCell ref="N29:P29"/>
    <mergeCell ref="N30:P30"/>
    <mergeCell ref="N31:P31"/>
    <mergeCell ref="T9:V9"/>
    <mergeCell ref="T11:V11"/>
    <mergeCell ref="T10:V10"/>
    <mergeCell ref="T15:V15"/>
    <mergeCell ref="T14:V14"/>
    <mergeCell ref="T13:V13"/>
    <mergeCell ref="T12:V12"/>
    <mergeCell ref="Q32:S32"/>
    <mergeCell ref="Q31:S31"/>
    <mergeCell ref="Q23:S23"/>
    <mergeCell ref="Q22:S22"/>
    <mergeCell ref="Q21:S21"/>
    <mergeCell ref="Q20:S20"/>
    <mergeCell ref="Q19:S19"/>
    <mergeCell ref="Q30:S30"/>
    <mergeCell ref="Q29:S29"/>
    <mergeCell ref="Q28:S28"/>
    <mergeCell ref="Q27:S27"/>
    <mergeCell ref="D3:U4"/>
    <mergeCell ref="T32:V32"/>
    <mergeCell ref="T31:V31"/>
    <mergeCell ref="T30:V30"/>
    <mergeCell ref="T29:V29"/>
    <mergeCell ref="T28:V28"/>
    <mergeCell ref="T16:V16"/>
    <mergeCell ref="T27:V27"/>
    <mergeCell ref="T26:V26"/>
    <mergeCell ref="T25:V25"/>
    <mergeCell ref="T24:V24"/>
    <mergeCell ref="T23:V23"/>
    <mergeCell ref="T22:V22"/>
    <mergeCell ref="T21:V21"/>
    <mergeCell ref="T20:V20"/>
    <mergeCell ref="T19:V19"/>
    <mergeCell ref="T18:V18"/>
    <mergeCell ref="T17:V17"/>
    <mergeCell ref="T8:V8"/>
    <mergeCell ref="N18:P18"/>
    <mergeCell ref="N19:P19"/>
    <mergeCell ref="N20:P20"/>
    <mergeCell ref="N21:P21"/>
    <mergeCell ref="N22:P22"/>
    <mergeCell ref="G76:H76"/>
    <mergeCell ref="I76:J76"/>
    <mergeCell ref="K76:L76"/>
    <mergeCell ref="M76:N76"/>
    <mergeCell ref="D85:F85"/>
    <mergeCell ref="D86:F86"/>
    <mergeCell ref="D87:F87"/>
    <mergeCell ref="D88:F88"/>
    <mergeCell ref="D73:F74"/>
    <mergeCell ref="D80:F80"/>
    <mergeCell ref="D81:F81"/>
    <mergeCell ref="D84:F84"/>
    <mergeCell ref="D82:F82"/>
    <mergeCell ref="D83:F83"/>
    <mergeCell ref="D75:F75"/>
    <mergeCell ref="D76:F76"/>
    <mergeCell ref="D77:F77"/>
    <mergeCell ref="D78:F78"/>
    <mergeCell ref="D79:F79"/>
    <mergeCell ref="G88:H88"/>
    <mergeCell ref="I88:J88"/>
    <mergeCell ref="K88:L88"/>
    <mergeCell ref="M88:N88"/>
    <mergeCell ref="G79:H79"/>
    <mergeCell ref="I79:J79"/>
    <mergeCell ref="K79:L79"/>
    <mergeCell ref="M79:N79"/>
    <mergeCell ref="G80:H80"/>
    <mergeCell ref="I80:J80"/>
    <mergeCell ref="K80:L80"/>
    <mergeCell ref="M80:N80"/>
    <mergeCell ref="G81:H81"/>
    <mergeCell ref="I81:J81"/>
    <mergeCell ref="K81:L81"/>
    <mergeCell ref="M81:N81"/>
    <mergeCell ref="I83:J83"/>
    <mergeCell ref="K83:L83"/>
    <mergeCell ref="M83:N83"/>
    <mergeCell ref="G84:H84"/>
    <mergeCell ref="I84:J84"/>
    <mergeCell ref="K84:L84"/>
    <mergeCell ref="M84:N84"/>
    <mergeCell ref="G77:H77"/>
    <mergeCell ref="I77:J77"/>
    <mergeCell ref="K77:L77"/>
    <mergeCell ref="M77:N77"/>
    <mergeCell ref="G78:H78"/>
    <mergeCell ref="I78:J78"/>
    <mergeCell ref="K78:L78"/>
    <mergeCell ref="M78:N78"/>
    <mergeCell ref="Q79:S79"/>
    <mergeCell ref="Q80:S80"/>
    <mergeCell ref="Q81:S81"/>
    <mergeCell ref="Q82:S82"/>
    <mergeCell ref="E89:F89"/>
    <mergeCell ref="G89:H89"/>
    <mergeCell ref="I89:J89"/>
    <mergeCell ref="G85:H85"/>
    <mergeCell ref="I85:J85"/>
    <mergeCell ref="K85:L85"/>
    <mergeCell ref="M85:N85"/>
    <mergeCell ref="G86:H86"/>
    <mergeCell ref="I86:J86"/>
    <mergeCell ref="K86:L86"/>
    <mergeCell ref="M86:N86"/>
    <mergeCell ref="G87:H87"/>
    <mergeCell ref="I87:J87"/>
    <mergeCell ref="K87:L87"/>
    <mergeCell ref="M87:N87"/>
    <mergeCell ref="G82:H82"/>
    <mergeCell ref="I82:J82"/>
    <mergeCell ref="K82:L82"/>
    <mergeCell ref="M82:N82"/>
    <mergeCell ref="G83:H83"/>
    <mergeCell ref="R83:S83"/>
    <mergeCell ref="T83:U83"/>
    <mergeCell ref="V83:W83"/>
    <mergeCell ref="T80:U80"/>
    <mergeCell ref="V80:W80"/>
    <mergeCell ref="X80:Y80"/>
    <mergeCell ref="Z80:AA80"/>
    <mergeCell ref="T81:U81"/>
    <mergeCell ref="V81:W81"/>
    <mergeCell ref="X81:Y81"/>
    <mergeCell ref="Z81:AA81"/>
    <mergeCell ref="T82:U82"/>
    <mergeCell ref="V82:W82"/>
    <mergeCell ref="X82:Y82"/>
    <mergeCell ref="Z82:AA82"/>
    <mergeCell ref="T79:U79"/>
    <mergeCell ref="V79:W79"/>
    <mergeCell ref="X79:Y79"/>
    <mergeCell ref="Z79:AA79"/>
    <mergeCell ref="T73:U74"/>
    <mergeCell ref="V73:W74"/>
    <mergeCell ref="X73:Y74"/>
    <mergeCell ref="Z73:AA74"/>
    <mergeCell ref="T75:U75"/>
    <mergeCell ref="V75:W75"/>
    <mergeCell ref="X75:Y75"/>
    <mergeCell ref="Z75:AA75"/>
    <mergeCell ref="T76:U76"/>
    <mergeCell ref="V76:W76"/>
    <mergeCell ref="X76:Y76"/>
    <mergeCell ref="Z76:AA76"/>
    <mergeCell ref="D70:N71"/>
    <mergeCell ref="AD70:AN71"/>
    <mergeCell ref="Q70:AA71"/>
    <mergeCell ref="T77:U77"/>
    <mergeCell ref="V77:W77"/>
    <mergeCell ref="X77:Y77"/>
    <mergeCell ref="Z77:AA77"/>
    <mergeCell ref="T78:U78"/>
    <mergeCell ref="V78:W78"/>
    <mergeCell ref="X78:Y78"/>
    <mergeCell ref="Z78:AA78"/>
    <mergeCell ref="Q73:S74"/>
    <mergeCell ref="Q75:S75"/>
    <mergeCell ref="Q76:S76"/>
    <mergeCell ref="Q77:S77"/>
    <mergeCell ref="Q78:S78"/>
    <mergeCell ref="G73:H74"/>
    <mergeCell ref="I73:J74"/>
    <mergeCell ref="K73:L74"/>
    <mergeCell ref="M73:N74"/>
    <mergeCell ref="G75:H75"/>
    <mergeCell ref="I75:J75"/>
    <mergeCell ref="K75:L75"/>
    <mergeCell ref="M75:N75"/>
    <mergeCell ref="AM78:AN78"/>
    <mergeCell ref="AD73:AF74"/>
    <mergeCell ref="AG73:AH74"/>
    <mergeCell ref="AI73:AJ74"/>
    <mergeCell ref="AK73:AL74"/>
    <mergeCell ref="AM73:AN74"/>
    <mergeCell ref="AD75:AF75"/>
    <mergeCell ref="AG75:AH75"/>
    <mergeCell ref="AI75:AJ75"/>
    <mergeCell ref="AK75:AL75"/>
    <mergeCell ref="AM75:AN75"/>
    <mergeCell ref="AD76:AF76"/>
    <mergeCell ref="AG76:AH76"/>
    <mergeCell ref="AI76:AJ76"/>
    <mergeCell ref="AK76:AL76"/>
    <mergeCell ref="AM76:AN76"/>
    <mergeCell ref="AE81:AF81"/>
    <mergeCell ref="AG81:AH81"/>
    <mergeCell ref="AI81:AJ81"/>
    <mergeCell ref="AQ70:BA72"/>
    <mergeCell ref="BD70:BK73"/>
    <mergeCell ref="AD79:AF79"/>
    <mergeCell ref="AG79:AH79"/>
    <mergeCell ref="AI79:AJ79"/>
    <mergeCell ref="AK79:AL79"/>
    <mergeCell ref="AM79:AN79"/>
    <mergeCell ref="AD80:AF80"/>
    <mergeCell ref="AG80:AH80"/>
    <mergeCell ref="AI80:AJ80"/>
    <mergeCell ref="AK80:AL80"/>
    <mergeCell ref="AM80:AN80"/>
    <mergeCell ref="AD77:AF77"/>
    <mergeCell ref="AG77:AH77"/>
    <mergeCell ref="AI77:AJ77"/>
    <mergeCell ref="AK77:AL77"/>
    <mergeCell ref="AM77:AN77"/>
    <mergeCell ref="AD78:AF78"/>
    <mergeCell ref="AG78:AH78"/>
    <mergeCell ref="AI78:AJ78"/>
    <mergeCell ref="AK78:AL78"/>
  </mergeCells>
  <pageMargins left="0.7" right="0.7" top="0.75" bottom="0.75" header="0.3" footer="0.3"/>
  <pageSetup paperSize="9" orientation="portrait" r:id="rId1"/>
  <ignoredErrors>
    <ignoredError sqref="Y42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</dc:creator>
  <cp:lastModifiedBy>Utilizador</cp:lastModifiedBy>
  <cp:lastPrinted>2020-11-06T20:30:06Z</cp:lastPrinted>
  <dcterms:created xsi:type="dcterms:W3CDTF">2020-10-30T20:40:41Z</dcterms:created>
  <dcterms:modified xsi:type="dcterms:W3CDTF">2020-11-06T21:57:11Z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