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ejcic/Dropbox/OpticCup/Revisions/ActionPoints/Supporting/data_repository/"/>
    </mc:Choice>
  </mc:AlternateContent>
  <xr:revisionPtr revIDLastSave="0" documentId="10_ncr:8100000_{7967A321-0832-9544-AE25-D4FAC35E2450}" xr6:coauthVersionLast="33" xr6:coauthVersionMax="33" xr10:uidLastSave="{00000000-0000-0000-0000-000000000000}"/>
  <bookViews>
    <workbookView xWindow="0" yWindow="460" windowWidth="27320" windowHeight="14820" tabRatio="500" xr2:uid="{00000000-000D-0000-FFFF-FFFF00000000}"/>
  </bookViews>
  <sheets>
    <sheet name="36 FACS SoFa" sheetId="1" r:id="rId1"/>
    <sheet name="42 FACS SoFa" sheetId="3" r:id="rId2"/>
    <sheet name="48 FACS SoFa" sheetId="4" r:id="rId3"/>
    <sheet name="48 FACS wt" sheetId="5" r:id="rId4"/>
    <sheet name="PLOT" sheetId="7" r:id="rId5"/>
    <sheet name="tot cells" sheetId="2" r:id="rId6"/>
    <sheet name="sum" sheetId="6" r:id="rId7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6" l="1"/>
  <c r="H3" i="6"/>
  <c r="G4" i="6"/>
  <c r="H4" i="6"/>
  <c r="G2" i="6"/>
  <c r="H2" i="6"/>
  <c r="G11" i="1"/>
  <c r="F12" i="1"/>
  <c r="G12" i="1"/>
  <c r="G13" i="1"/>
  <c r="G14" i="1"/>
  <c r="G11" i="5"/>
  <c r="F12" i="5"/>
  <c r="G12" i="5"/>
  <c r="G13" i="5"/>
  <c r="G14" i="5"/>
  <c r="G11" i="3"/>
  <c r="F12" i="3"/>
  <c r="G12" i="3"/>
  <c r="G13" i="3"/>
  <c r="G14" i="3"/>
  <c r="G11" i="4"/>
  <c r="F12" i="4"/>
  <c r="G12" i="4"/>
  <c r="G13" i="4"/>
  <c r="G14" i="4"/>
  <c r="G10" i="5"/>
  <c r="G10" i="4"/>
  <c r="G10" i="1"/>
  <c r="G10" i="3"/>
  <c r="G2" i="1"/>
  <c r="G8" i="1"/>
  <c r="G9" i="1"/>
  <c r="G3" i="1"/>
  <c r="G4" i="1"/>
  <c r="G9" i="5"/>
  <c r="G8" i="5"/>
  <c r="G7" i="5"/>
  <c r="G6" i="5"/>
  <c r="G5" i="5"/>
  <c r="G4" i="5"/>
  <c r="G3" i="5"/>
  <c r="G2" i="5"/>
  <c r="G9" i="4"/>
  <c r="G8" i="4"/>
  <c r="G7" i="4"/>
  <c r="G6" i="4"/>
  <c r="G5" i="4"/>
  <c r="G4" i="4"/>
  <c r="G3" i="4"/>
  <c r="G2" i="4"/>
  <c r="G9" i="3"/>
  <c r="G8" i="3"/>
  <c r="G7" i="3"/>
  <c r="G6" i="3"/>
  <c r="G5" i="3"/>
  <c r="G4" i="3"/>
  <c r="G3" i="3"/>
  <c r="G2" i="3"/>
  <c r="G5" i="1"/>
  <c r="G6" i="1"/>
  <c r="G7" i="1"/>
  <c r="G15" i="5" l="1"/>
  <c r="G15" i="3"/>
  <c r="G15" i="1"/>
  <c r="G15" i="4"/>
</calcChain>
</file>

<file path=xl/sharedStrings.xml><?xml version="1.0" encoding="utf-8"?>
<sst xmlns="http://schemas.openxmlformats.org/spreadsheetml/2006/main" count="223" uniqueCount="64">
  <si>
    <t>stage</t>
  </si>
  <si>
    <t>population</t>
  </si>
  <si>
    <t>fraction_ofTot</t>
  </si>
  <si>
    <t>Ath5-RFP</t>
  </si>
  <si>
    <t>PE-A</t>
  </si>
  <si>
    <t>DAPI</t>
  </si>
  <si>
    <t>FITC</t>
  </si>
  <si>
    <t>marker</t>
  </si>
  <si>
    <t>type</t>
  </si>
  <si>
    <t>RGC_PRC</t>
  </si>
  <si>
    <t>Crx-CFP</t>
  </si>
  <si>
    <t>Ptf1a-GFP</t>
  </si>
  <si>
    <t>PRC</t>
  </si>
  <si>
    <t>AC_HC</t>
  </si>
  <si>
    <t>RFP/CFP</t>
  </si>
  <si>
    <t>Ath5+ AC_HC</t>
  </si>
  <si>
    <t>Ath5+ PRC</t>
  </si>
  <si>
    <t>RFP/GFP</t>
  </si>
  <si>
    <t>name</t>
  </si>
  <si>
    <t>P7</t>
  </si>
  <si>
    <t>P6</t>
  </si>
  <si>
    <t>P3</t>
  </si>
  <si>
    <t>RFP+GFP+</t>
  </si>
  <si>
    <t>P9</t>
  </si>
  <si>
    <t>CFP+GFP+</t>
  </si>
  <si>
    <t>CFP+RFP+</t>
  </si>
  <si>
    <t>P13</t>
  </si>
  <si>
    <t>P10</t>
  </si>
  <si>
    <t>PE-A/FITC</t>
  </si>
  <si>
    <t>DAPI/FITC</t>
  </si>
  <si>
    <t>DAPI/PE-A</t>
  </si>
  <si>
    <t>P12</t>
  </si>
  <si>
    <t>P11</t>
  </si>
  <si>
    <t>PE-A/DAPI</t>
  </si>
  <si>
    <t>wt_48</t>
  </si>
  <si>
    <t>AVG_20</t>
  </si>
  <si>
    <t>AVG_24</t>
  </si>
  <si>
    <t>AVG_30</t>
  </si>
  <si>
    <t>AVG_36</t>
  </si>
  <si>
    <t>AVG_42</t>
  </si>
  <si>
    <t>AVG_48</t>
  </si>
  <si>
    <t>STDEV_20</t>
  </si>
  <si>
    <t>STDEV_24</t>
  </si>
  <si>
    <t>STDEV_30</t>
  </si>
  <si>
    <t>STDEV_36</t>
  </si>
  <si>
    <t>STDEV_42</t>
  </si>
  <si>
    <t>STDEV_48</t>
  </si>
  <si>
    <t>dev_stage</t>
  </si>
  <si>
    <t>N_tot-cell</t>
  </si>
  <si>
    <t>Ncells</t>
  </si>
  <si>
    <t>N_Neurons</t>
  </si>
  <si>
    <t>RGC</t>
  </si>
  <si>
    <t>PR</t>
  </si>
  <si>
    <t>HC_AC</t>
  </si>
  <si>
    <t>BP</t>
  </si>
  <si>
    <t>(Q4-7)-(Q4-6)</t>
  </si>
  <si>
    <t>Q2-7</t>
  </si>
  <si>
    <t>Q4-6</t>
  </si>
  <si>
    <t>Q1-7</t>
  </si>
  <si>
    <t>Q4-7</t>
  </si>
  <si>
    <t>RGC_HC_AC</t>
  </si>
  <si>
    <t>CellsTot</t>
  </si>
  <si>
    <t>NeuronsTot</t>
  </si>
  <si>
    <t>Neurons/Cells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</si>
</sst>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4" fillId="0" borderId="0" xfId="0" applyFont="1"/>
    <xf numFmtId="0" fontId="4" fillId="0" borderId="1" xfId="0" applyFont="1" applyBorder="1"/>
    <xf numFmtId="9" fontId="4" fillId="0" borderId="1" xfId="1" applyFont="1" applyBorder="1"/>
    <xf numFmtId="0" fontId="0" fillId="0" borderId="1" xfId="0" applyBorder="1"/>
    <xf numFmtId="9" fontId="0" fillId="0" borderId="1" xfId="1" applyFont="1" applyBorder="1"/>
  </cellXfs>
  <cellStyles count="5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r>
              <a:rPr lang="en-US"/>
              <a:t>Retinal differentiation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DIN Alternate" panose="020B0500000000000000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62611310259701E-2"/>
          <c:y val="0.12042877643134765"/>
          <c:w val="0.89877767999914271"/>
          <c:h val="0.71312645401420782"/>
        </c:manualLayout>
      </c:layout>
      <c:barChart>
        <c:barDir val="col"/>
        <c:grouping val="clustered"/>
        <c:varyColors val="0"/>
        <c:ser>
          <c:idx val="1"/>
          <c:order val="1"/>
          <c:tx>
            <c:v>RGC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sum!$A$2:$A$4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48</c:v>
                </c:pt>
              </c:numCache>
            </c:numRef>
          </c:cat>
          <c:val>
            <c:numRef>
              <c:f>sum!$C$2:$C$4</c:f>
              <c:numCache>
                <c:formatCode>General</c:formatCode>
                <c:ptCount val="3"/>
                <c:pt idx="0">
                  <c:v>799.72799999999984</c:v>
                </c:pt>
                <c:pt idx="1">
                  <c:v>2357.4440000000004</c:v>
                </c:pt>
                <c:pt idx="2">
                  <c:v>3501.2249999999999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E-224D-9F25-7C6FC75BF90C}"/>
            </c:ext>
          </c:extLst>
        </c:ser>
        <c:ser>
          <c:idx val="2"/>
          <c:order val="2"/>
          <c:tx>
            <c:v>PR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sum!$A$2:$A$4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48</c:v>
                </c:pt>
              </c:numCache>
            </c:numRef>
          </c:cat>
          <c:val>
            <c:numRef>
              <c:f>sum!$D$2:$D$4</c:f>
              <c:numCache>
                <c:formatCode>General</c:formatCode>
                <c:ptCount val="3"/>
                <c:pt idx="0">
                  <c:v>0</c:v>
                </c:pt>
                <c:pt idx="1">
                  <c:v>62.038000000000004</c:v>
                </c:pt>
                <c:pt idx="2">
                  <c:v>628.42499999999995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E-224D-9F25-7C6FC75BF90C}"/>
            </c:ext>
          </c:extLst>
        </c:ser>
        <c:ser>
          <c:idx val="3"/>
          <c:order val="3"/>
          <c:tx>
            <c:v>HC/AC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4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sum!$A$2:$A$4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48</c:v>
                </c:pt>
              </c:numCache>
            </c:numRef>
          </c:cat>
          <c:val>
            <c:numRef>
              <c:f>sum!$B$2:$B$4</c:f>
              <c:numCache>
                <c:formatCode>General</c:formatCode>
                <c:ptCount val="3"/>
                <c:pt idx="0">
                  <c:v>199.93199999999996</c:v>
                </c:pt>
                <c:pt idx="1">
                  <c:v>837.51300000000003</c:v>
                </c:pt>
                <c:pt idx="2">
                  <c:v>5224.9049999999997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4E-224D-9F25-7C6FC75BF90C}"/>
            </c:ext>
          </c:extLst>
        </c:ser>
        <c:ser>
          <c:idx val="4"/>
          <c:order val="4"/>
          <c:tx>
            <c:v>BP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accent5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sum!$A$2:$A$4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48</c:v>
                </c:pt>
              </c:numCache>
            </c:numRef>
          </c:cat>
          <c:val>
            <c:numRef>
              <c:f>sum!$E$2:$E$4</c:f>
              <c:numCache>
                <c:formatCode>General</c:formatCode>
                <c:ptCount val="3"/>
                <c:pt idx="0">
                  <c:v>46.65079999999999</c:v>
                </c:pt>
                <c:pt idx="1">
                  <c:v>62.038000000000004</c:v>
                </c:pt>
                <c:pt idx="2">
                  <c:v>107.73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4E-224D-9F25-7C6FC75BF90C}"/>
            </c:ext>
          </c:extLst>
        </c:ser>
        <c:ser>
          <c:idx val="0"/>
          <c:order val="0"/>
          <c:tx>
            <c:v>Neurons (all)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1.413084045597629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B4E-224D-9F25-7C6FC75BF90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sum!$A$2:$A$4</c:f>
              <c:numCache>
                <c:formatCode>General</c:formatCode>
                <c:ptCount val="3"/>
                <c:pt idx="0">
                  <c:v>36</c:v>
                </c:pt>
                <c:pt idx="1">
                  <c:v>42</c:v>
                </c:pt>
                <c:pt idx="2">
                  <c:v>48</c:v>
                </c:pt>
              </c:numCache>
            </c:numRef>
          </c:cat>
          <c:val>
            <c:numRef>
              <c:f>sum!$G$2:$G$4</c:f>
              <c:numCache>
                <c:formatCode>General</c:formatCode>
                <c:ptCount val="3"/>
                <c:pt idx="0">
                  <c:v>1046.3107999999997</c:v>
                </c:pt>
                <c:pt idx="1">
                  <c:v>3319.0330000000004</c:v>
                </c:pt>
                <c:pt idx="2">
                  <c:v>9462.284999999998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4E-224D-9F25-7C6FC75BF9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4793920"/>
        <c:axId val="-139440976"/>
      </c:barChart>
      <c:catAx>
        <c:axId val="-2479392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en-US"/>
                  <a:t>Developmental stage [hpf]</a:t>
                </a:r>
              </a:p>
            </c:rich>
          </c:tx>
          <c:layout>
            <c:manualLayout>
              <c:xMode val="edge"/>
              <c:yMode val="edge"/>
              <c:x val="0.43147975538620142"/>
              <c:y val="0.88345140294290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en-US"/>
          </a:p>
        </c:txPr>
        <c:crossAx val="-139440976"/>
        <c:crosses val="autoZero"/>
        <c:auto val="1"/>
        <c:lblAlgn val="ctr"/>
        <c:lblOffset val="100"/>
        <c:noMultiLvlLbl val="0"/>
      </c:catAx>
      <c:valAx>
        <c:axId val="-1394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DIN Alternate" panose="020B0500000000000000" pitchFamily="34" charset="77"/>
                    <a:ea typeface="+mn-ea"/>
                    <a:cs typeface="+mn-cs"/>
                  </a:defRPr>
                </a:pPr>
                <a:r>
                  <a:rPr lang="en-US"/>
                  <a:t>Number of cells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DIN Alternate" panose="020B0500000000000000" pitchFamily="34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DIN Alternate" panose="020B0500000000000000" pitchFamily="34" charset="77"/>
                <a:ea typeface="+mn-ea"/>
                <a:cs typeface="+mn-cs"/>
              </a:defRPr>
            </a:pPr>
            <a:endParaRPr lang="en-US"/>
          </a:p>
        </c:txPr>
        <c:crossAx val="-24793920"/>
        <c:crossesAt val="1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DIN Alternate" panose="020B0500000000000000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DIN Alternate" panose="020B0500000000000000" pitchFamily="34" charset="77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120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EBCBE-1EEC-694C-89B7-77EB06ED84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I24" sqref="I24"/>
    </sheetView>
  </sheetViews>
  <sheetFormatPr baseColWidth="10" defaultRowHeight="16" x14ac:dyDescent="0.2"/>
  <cols>
    <col min="1" max="2" width="10.1640625" bestFit="1" customWidth="1"/>
    <col min="5" max="5" width="12.1640625" bestFit="1" customWidth="1"/>
    <col min="6" max="6" width="13" bestFit="1" customWidth="1"/>
  </cols>
  <sheetData>
    <row r="1" spans="1:7" x14ac:dyDescent="0.2">
      <c r="A1" t="s">
        <v>0</v>
      </c>
      <c r="B1" t="s">
        <v>1</v>
      </c>
      <c r="C1" t="s">
        <v>18</v>
      </c>
      <c r="D1" t="s">
        <v>7</v>
      </c>
      <c r="E1" t="s">
        <v>8</v>
      </c>
      <c r="F1" t="s">
        <v>2</v>
      </c>
      <c r="G1" t="s">
        <v>49</v>
      </c>
    </row>
    <row r="2" spans="1:7" x14ac:dyDescent="0.2">
      <c r="A2">
        <v>36</v>
      </c>
      <c r="B2" t="s">
        <v>4</v>
      </c>
      <c r="C2" t="s">
        <v>19</v>
      </c>
      <c r="D2" t="s">
        <v>3</v>
      </c>
      <c r="E2" t="s">
        <v>9</v>
      </c>
      <c r="F2">
        <v>10.8</v>
      </c>
      <c r="G2">
        <f>'tot cells'!$C$5*F2/100</f>
        <v>719.75520000000006</v>
      </c>
    </row>
    <row r="3" spans="1:7" x14ac:dyDescent="0.2">
      <c r="A3">
        <v>36</v>
      </c>
      <c r="B3" t="s">
        <v>5</v>
      </c>
      <c r="C3" t="s">
        <v>20</v>
      </c>
      <c r="D3" t="s">
        <v>10</v>
      </c>
      <c r="E3" t="s">
        <v>12</v>
      </c>
      <c r="F3">
        <v>0.7</v>
      </c>
      <c r="G3">
        <f>'tot cells'!$C$5*F3/100</f>
        <v>46.65079999999999</v>
      </c>
    </row>
    <row r="4" spans="1:7" x14ac:dyDescent="0.2">
      <c r="A4">
        <v>36</v>
      </c>
      <c r="B4" t="s">
        <v>6</v>
      </c>
      <c r="C4" t="s">
        <v>21</v>
      </c>
      <c r="D4" t="s">
        <v>11</v>
      </c>
      <c r="E4" t="s">
        <v>13</v>
      </c>
      <c r="F4">
        <v>3.3</v>
      </c>
      <c r="G4">
        <f>'tot cells'!$C$5*F4/100</f>
        <v>219.92519999999996</v>
      </c>
    </row>
    <row r="5" spans="1:7" x14ac:dyDescent="0.2">
      <c r="A5">
        <v>36</v>
      </c>
      <c r="B5" t="s">
        <v>28</v>
      </c>
      <c r="C5" t="s">
        <v>23</v>
      </c>
      <c r="D5" t="s">
        <v>22</v>
      </c>
      <c r="F5">
        <v>1.6</v>
      </c>
      <c r="G5">
        <f>'tot cells'!$C$5*F5/100</f>
        <v>106.63040000000001</v>
      </c>
    </row>
    <row r="6" spans="1:7" x14ac:dyDescent="0.2">
      <c r="A6">
        <v>36</v>
      </c>
      <c r="B6" t="s">
        <v>29</v>
      </c>
      <c r="C6" t="s">
        <v>27</v>
      </c>
      <c r="D6" t="s">
        <v>24</v>
      </c>
      <c r="F6">
        <v>0</v>
      </c>
      <c r="G6">
        <f>'tot cells'!$C$5*F6/100</f>
        <v>0</v>
      </c>
    </row>
    <row r="7" spans="1:7" x14ac:dyDescent="0.2">
      <c r="A7">
        <v>36</v>
      </c>
      <c r="B7" t="s">
        <v>30</v>
      </c>
      <c r="C7" t="s">
        <v>26</v>
      </c>
      <c r="D7" t="s">
        <v>25</v>
      </c>
      <c r="F7">
        <v>0</v>
      </c>
      <c r="G7">
        <f>'tot cells'!$C$5*F7/100</f>
        <v>0</v>
      </c>
    </row>
    <row r="8" spans="1:7" x14ac:dyDescent="0.2">
      <c r="A8">
        <v>36</v>
      </c>
      <c r="B8" t="s">
        <v>33</v>
      </c>
      <c r="C8" t="s">
        <v>32</v>
      </c>
      <c r="D8" t="s">
        <v>14</v>
      </c>
      <c r="E8" t="s">
        <v>16</v>
      </c>
      <c r="F8">
        <v>0</v>
      </c>
      <c r="G8">
        <f>'tot cells'!C5*('36 FACS SoFa'!F3/100*'36 FACS SoFa'!F8/100)</f>
        <v>0</v>
      </c>
    </row>
    <row r="9" spans="1:7" x14ac:dyDescent="0.2">
      <c r="A9">
        <v>36</v>
      </c>
      <c r="B9" t="s">
        <v>28</v>
      </c>
      <c r="C9" t="s">
        <v>31</v>
      </c>
      <c r="D9" t="s">
        <v>17</v>
      </c>
      <c r="E9" t="s">
        <v>15</v>
      </c>
      <c r="F9">
        <v>42.1</v>
      </c>
      <c r="G9">
        <f>'tot cells'!C5*('36 FACS SoFa'!F4/100*'36 FACS SoFa'!F9/100)</f>
        <v>92.588509200000018</v>
      </c>
    </row>
    <row r="10" spans="1:7" x14ac:dyDescent="0.2">
      <c r="A10">
        <v>36</v>
      </c>
      <c r="C10" t="s">
        <v>59</v>
      </c>
      <c r="E10" t="s">
        <v>60</v>
      </c>
      <c r="F10">
        <v>15</v>
      </c>
      <c r="G10">
        <f>'tot cells'!C$5*'36 FACS SoFa'!F10/100</f>
        <v>999.66</v>
      </c>
    </row>
    <row r="11" spans="1:7" x14ac:dyDescent="0.2">
      <c r="A11">
        <v>36</v>
      </c>
      <c r="C11" t="s">
        <v>57</v>
      </c>
      <c r="E11" t="s">
        <v>53</v>
      </c>
      <c r="F11">
        <v>3</v>
      </c>
      <c r="G11">
        <f>'tot cells'!C$5*'36 FACS SoFa'!F11/100</f>
        <v>199.93199999999996</v>
      </c>
    </row>
    <row r="12" spans="1:7" x14ac:dyDescent="0.2">
      <c r="A12">
        <v>36</v>
      </c>
      <c r="C12" t="s">
        <v>55</v>
      </c>
      <c r="E12" t="s">
        <v>51</v>
      </c>
      <c r="F12">
        <f>F10-F11</f>
        <v>12</v>
      </c>
      <c r="G12">
        <f>'tot cells'!C$5*'36 FACS SoFa'!F12/100</f>
        <v>799.72799999999984</v>
      </c>
    </row>
    <row r="13" spans="1:7" x14ac:dyDescent="0.2">
      <c r="A13">
        <v>36</v>
      </c>
      <c r="C13" t="s">
        <v>56</v>
      </c>
      <c r="E13" t="s">
        <v>52</v>
      </c>
      <c r="F13">
        <v>0</v>
      </c>
      <c r="G13">
        <f>'tot cells'!C$5*'36 FACS SoFa'!F13/100</f>
        <v>0</v>
      </c>
    </row>
    <row r="14" spans="1:7" x14ac:dyDescent="0.2">
      <c r="A14">
        <v>36</v>
      </c>
      <c r="C14" t="s">
        <v>58</v>
      </c>
      <c r="E14" t="s">
        <v>54</v>
      </c>
      <c r="F14">
        <v>0.7</v>
      </c>
      <c r="G14">
        <f>'tot cells'!C$5*'36 FACS SoFa'!F14/100</f>
        <v>46.65079999999999</v>
      </c>
    </row>
    <row r="15" spans="1:7" x14ac:dyDescent="0.2">
      <c r="A15" t="s">
        <v>50</v>
      </c>
      <c r="G15">
        <f>SUM(G11:G14)-'48 FACS wt'!G15</f>
        <v>1035.7549012678005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E27" sqref="E27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18</v>
      </c>
      <c r="D1" t="s">
        <v>7</v>
      </c>
      <c r="E1" t="s">
        <v>8</v>
      </c>
      <c r="F1" t="s">
        <v>2</v>
      </c>
      <c r="G1" t="s">
        <v>49</v>
      </c>
    </row>
    <row r="2" spans="1:7" x14ac:dyDescent="0.2">
      <c r="A2">
        <v>42</v>
      </c>
      <c r="B2" t="s">
        <v>4</v>
      </c>
      <c r="C2" t="s">
        <v>19</v>
      </c>
      <c r="D2" t="s">
        <v>3</v>
      </c>
      <c r="E2" t="s">
        <v>9</v>
      </c>
      <c r="F2">
        <v>16.2</v>
      </c>
      <c r="G2">
        <f>'tot cells'!$C$6*F2/100</f>
        <v>2512.5389999999998</v>
      </c>
    </row>
    <row r="3" spans="1:7" x14ac:dyDescent="0.2">
      <c r="A3">
        <v>42</v>
      </c>
      <c r="B3" t="s">
        <v>5</v>
      </c>
      <c r="C3" t="s">
        <v>20</v>
      </c>
      <c r="D3" t="s">
        <v>10</v>
      </c>
      <c r="E3" t="s">
        <v>12</v>
      </c>
      <c r="F3">
        <v>1.7</v>
      </c>
      <c r="G3">
        <f>'tot cells'!$C$6*F3/100</f>
        <v>263.66149999999999</v>
      </c>
    </row>
    <row r="4" spans="1:7" x14ac:dyDescent="0.2">
      <c r="A4">
        <v>42</v>
      </c>
      <c r="B4" t="s">
        <v>6</v>
      </c>
      <c r="C4" t="s">
        <v>21</v>
      </c>
      <c r="D4" t="s">
        <v>11</v>
      </c>
      <c r="E4" t="s">
        <v>13</v>
      </c>
      <c r="F4">
        <v>7.3</v>
      </c>
      <c r="G4">
        <f>'tot cells'!$C$6*F4/100</f>
        <v>1132.1934999999999</v>
      </c>
    </row>
    <row r="5" spans="1:7" x14ac:dyDescent="0.2">
      <c r="A5">
        <v>42</v>
      </c>
      <c r="B5" t="s">
        <v>28</v>
      </c>
      <c r="C5" t="s">
        <v>23</v>
      </c>
      <c r="D5" t="s">
        <v>22</v>
      </c>
      <c r="F5">
        <v>4</v>
      </c>
      <c r="G5">
        <f>'tot cells'!$C$6*F5/100</f>
        <v>620.38</v>
      </c>
    </row>
    <row r="6" spans="1:7" x14ac:dyDescent="0.2">
      <c r="A6">
        <v>42</v>
      </c>
      <c r="B6" t="s">
        <v>29</v>
      </c>
      <c r="C6" t="s">
        <v>27</v>
      </c>
      <c r="D6" t="s">
        <v>24</v>
      </c>
      <c r="F6">
        <v>0.2</v>
      </c>
      <c r="G6">
        <f>'tot cells'!$C$6*F6/100</f>
        <v>31.019000000000002</v>
      </c>
    </row>
    <row r="7" spans="1:7" x14ac:dyDescent="0.2">
      <c r="A7">
        <v>42</v>
      </c>
      <c r="B7" t="s">
        <v>30</v>
      </c>
      <c r="C7" t="s">
        <v>26</v>
      </c>
      <c r="D7" t="s">
        <v>25</v>
      </c>
      <c r="F7">
        <v>0</v>
      </c>
      <c r="G7">
        <f>'tot cells'!$C$6*F7/100</f>
        <v>0</v>
      </c>
    </row>
    <row r="8" spans="1:7" x14ac:dyDescent="0.2">
      <c r="A8">
        <v>42</v>
      </c>
      <c r="B8" t="s">
        <v>33</v>
      </c>
      <c r="C8" t="s">
        <v>32</v>
      </c>
      <c r="D8" t="s">
        <v>14</v>
      </c>
      <c r="E8" t="s">
        <v>16</v>
      </c>
      <c r="F8">
        <v>66.7</v>
      </c>
      <c r="G8">
        <f>'tot cells'!$C$6*(F3/100*F8/100)</f>
        <v>175.86222050000003</v>
      </c>
    </row>
    <row r="9" spans="1:7" x14ac:dyDescent="0.2">
      <c r="A9">
        <v>42</v>
      </c>
      <c r="B9" t="s">
        <v>28</v>
      </c>
      <c r="C9" t="s">
        <v>31</v>
      </c>
      <c r="D9" t="s">
        <v>17</v>
      </c>
      <c r="E9" t="s">
        <v>15</v>
      </c>
      <c r="F9">
        <v>68.400000000000006</v>
      </c>
      <c r="G9">
        <f>'tot cells'!$C$6*(F4/100*F9/100)</f>
        <v>774.42035399999997</v>
      </c>
    </row>
    <row r="10" spans="1:7" x14ac:dyDescent="0.2">
      <c r="A10">
        <v>42</v>
      </c>
      <c r="C10" t="s">
        <v>59</v>
      </c>
      <c r="E10" t="s">
        <v>60</v>
      </c>
      <c r="F10">
        <v>20.6</v>
      </c>
      <c r="G10">
        <f>'tot cells'!$C$6*'42 FACS SoFa'!F10/100</f>
        <v>3194.9570000000003</v>
      </c>
    </row>
    <row r="11" spans="1:7" x14ac:dyDescent="0.2">
      <c r="A11">
        <v>42</v>
      </c>
      <c r="C11" t="s">
        <v>57</v>
      </c>
      <c r="E11" t="s">
        <v>53</v>
      </c>
      <c r="F11">
        <v>5.4</v>
      </c>
      <c r="G11">
        <f>'tot cells'!$C$6*'42 FACS SoFa'!F11/100</f>
        <v>837.51300000000003</v>
      </c>
    </row>
    <row r="12" spans="1:7" x14ac:dyDescent="0.2">
      <c r="A12">
        <v>42</v>
      </c>
      <c r="C12" t="s">
        <v>55</v>
      </c>
      <c r="E12" t="s">
        <v>51</v>
      </c>
      <c r="F12">
        <f>F10-F11</f>
        <v>15.200000000000001</v>
      </c>
      <c r="G12">
        <f>'tot cells'!$C$6*'42 FACS SoFa'!F12/100</f>
        <v>2357.4440000000004</v>
      </c>
    </row>
    <row r="13" spans="1:7" x14ac:dyDescent="0.2">
      <c r="A13">
        <v>42</v>
      </c>
      <c r="C13" t="s">
        <v>56</v>
      </c>
      <c r="E13" t="s">
        <v>52</v>
      </c>
      <c r="F13">
        <v>0.4</v>
      </c>
      <c r="G13">
        <f>'tot cells'!$C$6*'42 FACS SoFa'!F13/100</f>
        <v>62.038000000000004</v>
      </c>
    </row>
    <row r="14" spans="1:7" x14ac:dyDescent="0.2">
      <c r="A14">
        <v>42</v>
      </c>
      <c r="C14" t="s">
        <v>58</v>
      </c>
      <c r="E14" t="s">
        <v>54</v>
      </c>
      <c r="F14">
        <v>0.4</v>
      </c>
      <c r="G14">
        <f>'tot cells'!$C$6*'42 FACS SoFa'!F14/100</f>
        <v>62.038000000000004</v>
      </c>
    </row>
    <row r="15" spans="1:7" x14ac:dyDescent="0.2">
      <c r="A15" t="s">
        <v>50</v>
      </c>
      <c r="G15">
        <f>SUM(G11:G14)-'48 FACS wt'!G15</f>
        <v>3308.4771012678011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E31" sqref="E3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18</v>
      </c>
      <c r="D1" t="s">
        <v>7</v>
      </c>
      <c r="E1" t="s">
        <v>8</v>
      </c>
      <c r="F1" t="s">
        <v>2</v>
      </c>
      <c r="G1" t="s">
        <v>49</v>
      </c>
    </row>
    <row r="2" spans="1:7" x14ac:dyDescent="0.2">
      <c r="A2">
        <v>48</v>
      </c>
      <c r="B2" t="s">
        <v>4</v>
      </c>
      <c r="C2" t="s">
        <v>19</v>
      </c>
      <c r="D2" t="s">
        <v>3</v>
      </c>
      <c r="E2" t="s">
        <v>9</v>
      </c>
      <c r="F2">
        <v>44.7</v>
      </c>
      <c r="G2">
        <f>'tot cells'!$C$7*F2/100</f>
        <v>8025.8850000000002</v>
      </c>
    </row>
    <row r="3" spans="1:7" x14ac:dyDescent="0.2">
      <c r="A3">
        <v>48</v>
      </c>
      <c r="B3" t="s">
        <v>5</v>
      </c>
      <c r="C3" t="s">
        <v>20</v>
      </c>
      <c r="D3" t="s">
        <v>10</v>
      </c>
      <c r="E3" t="s">
        <v>12</v>
      </c>
      <c r="F3">
        <v>6.1</v>
      </c>
      <c r="G3">
        <f>'tot cells'!$C$7*F3/100</f>
        <v>1095.2550000000001</v>
      </c>
    </row>
    <row r="4" spans="1:7" x14ac:dyDescent="0.2">
      <c r="A4">
        <v>48</v>
      </c>
      <c r="B4" t="s">
        <v>6</v>
      </c>
      <c r="C4" t="s">
        <v>21</v>
      </c>
      <c r="D4" t="s">
        <v>11</v>
      </c>
      <c r="E4" t="s">
        <v>13</v>
      </c>
      <c r="F4">
        <v>34.6</v>
      </c>
      <c r="G4">
        <f>'tot cells'!$C$7*F4/100</f>
        <v>6212.43</v>
      </c>
    </row>
    <row r="5" spans="1:7" x14ac:dyDescent="0.2">
      <c r="A5">
        <v>48</v>
      </c>
      <c r="B5" t="s">
        <v>28</v>
      </c>
      <c r="C5" t="s">
        <v>23</v>
      </c>
      <c r="D5" t="s">
        <v>22</v>
      </c>
      <c r="F5">
        <v>24.2</v>
      </c>
      <c r="G5">
        <f>'tot cells'!$C$7*F5/100</f>
        <v>4345.1099999999997</v>
      </c>
    </row>
    <row r="6" spans="1:7" x14ac:dyDescent="0.2">
      <c r="A6">
        <v>48</v>
      </c>
      <c r="B6" t="s">
        <v>29</v>
      </c>
      <c r="C6" t="s">
        <v>27</v>
      </c>
      <c r="D6" t="s">
        <v>24</v>
      </c>
      <c r="F6">
        <v>1.6</v>
      </c>
      <c r="G6">
        <f>'tot cells'!$C$7*F6/100</f>
        <v>287.27999999999997</v>
      </c>
    </row>
    <row r="7" spans="1:7" x14ac:dyDescent="0.2">
      <c r="A7">
        <v>48</v>
      </c>
      <c r="B7" t="s">
        <v>30</v>
      </c>
      <c r="C7" t="s">
        <v>26</v>
      </c>
      <c r="D7" t="s">
        <v>25</v>
      </c>
      <c r="F7">
        <v>2.4</v>
      </c>
      <c r="G7">
        <f>'tot cells'!$C$7*F7/100</f>
        <v>430.92</v>
      </c>
    </row>
    <row r="8" spans="1:7" x14ac:dyDescent="0.2">
      <c r="A8">
        <v>48</v>
      </c>
      <c r="B8" t="s">
        <v>33</v>
      </c>
      <c r="C8" t="s">
        <v>32</v>
      </c>
      <c r="D8" t="s">
        <v>14</v>
      </c>
      <c r="E8" t="s">
        <v>16</v>
      </c>
      <c r="F8">
        <v>90.3</v>
      </c>
      <c r="G8">
        <f>'tot cells'!$C$7*(F3/100*F8/100)</f>
        <v>989.01526499999989</v>
      </c>
    </row>
    <row r="9" spans="1:7" x14ac:dyDescent="0.2">
      <c r="A9">
        <v>48</v>
      </c>
      <c r="B9" t="s">
        <v>28</v>
      </c>
      <c r="C9" t="s">
        <v>31</v>
      </c>
      <c r="D9" t="s">
        <v>17</v>
      </c>
      <c r="E9" t="s">
        <v>15</v>
      </c>
      <c r="F9">
        <v>73.3</v>
      </c>
      <c r="G9">
        <f>'tot cells'!$C$7*(F4/100*F9/100)</f>
        <v>4553.71119</v>
      </c>
    </row>
    <row r="10" spans="1:7" x14ac:dyDescent="0.2">
      <c r="A10">
        <v>48</v>
      </c>
      <c r="C10" t="s">
        <v>59</v>
      </c>
      <c r="E10" t="s">
        <v>60</v>
      </c>
      <c r="F10">
        <v>48.6</v>
      </c>
      <c r="G10">
        <f>'tot cells'!C$7*'48 FACS SoFa'!F10/100</f>
        <v>8726.1299999999992</v>
      </c>
    </row>
    <row r="11" spans="1:7" x14ac:dyDescent="0.2">
      <c r="A11">
        <v>48</v>
      </c>
      <c r="C11" t="s">
        <v>57</v>
      </c>
      <c r="E11" t="s">
        <v>53</v>
      </c>
      <c r="F11">
        <v>29.1</v>
      </c>
      <c r="G11">
        <f>'tot cells'!C$7*'48 FACS SoFa'!F11/100</f>
        <v>5224.9049999999997</v>
      </c>
    </row>
    <row r="12" spans="1:7" x14ac:dyDescent="0.2">
      <c r="A12">
        <v>48</v>
      </c>
      <c r="C12" t="s">
        <v>55</v>
      </c>
      <c r="E12" t="s">
        <v>51</v>
      </c>
      <c r="F12">
        <f>F10-F11</f>
        <v>19.5</v>
      </c>
      <c r="G12">
        <f>'tot cells'!C$7*'48 FACS SoFa'!F12/100</f>
        <v>3501.2249999999999</v>
      </c>
    </row>
    <row r="13" spans="1:7" x14ac:dyDescent="0.2">
      <c r="A13">
        <v>48</v>
      </c>
      <c r="C13" t="s">
        <v>56</v>
      </c>
      <c r="E13" t="s">
        <v>52</v>
      </c>
      <c r="F13">
        <v>3.5</v>
      </c>
      <c r="G13">
        <f>'tot cells'!C$7*'48 FACS SoFa'!F13/100</f>
        <v>628.42499999999995</v>
      </c>
    </row>
    <row r="14" spans="1:7" x14ac:dyDescent="0.2">
      <c r="A14">
        <v>48</v>
      </c>
      <c r="C14" t="s">
        <v>58</v>
      </c>
      <c r="E14" t="s">
        <v>54</v>
      </c>
      <c r="F14">
        <v>0.6</v>
      </c>
      <c r="G14">
        <f>'tot cells'!C$7*'48 FACS SoFa'!F14/100</f>
        <v>107.73</v>
      </c>
    </row>
    <row r="15" spans="1:7" x14ac:dyDescent="0.2">
      <c r="A15" t="s">
        <v>50</v>
      </c>
      <c r="G15">
        <f>SUM(G11:G14)-'48 FACS wt'!G15</f>
        <v>9451.7291012677997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I29" sqref="I2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18</v>
      </c>
      <c r="D1" t="s">
        <v>7</v>
      </c>
      <c r="E1" t="s">
        <v>8</v>
      </c>
      <c r="F1" t="s">
        <v>2</v>
      </c>
      <c r="G1" t="s">
        <v>49</v>
      </c>
    </row>
    <row r="2" spans="1:7" x14ac:dyDescent="0.2">
      <c r="A2" t="s">
        <v>34</v>
      </c>
      <c r="B2" t="s">
        <v>4</v>
      </c>
      <c r="C2" t="s">
        <v>19</v>
      </c>
      <c r="D2" t="s">
        <v>3</v>
      </c>
      <c r="E2" t="s">
        <v>9</v>
      </c>
      <c r="F2">
        <v>1.2</v>
      </c>
      <c r="G2">
        <f>'tot cells'!$C$7*F2/100</f>
        <v>215.46</v>
      </c>
    </row>
    <row r="3" spans="1:7" x14ac:dyDescent="0.2">
      <c r="A3" t="s">
        <v>34</v>
      </c>
      <c r="B3" t="s">
        <v>5</v>
      </c>
      <c r="C3" t="s">
        <v>20</v>
      </c>
      <c r="D3" t="s">
        <v>10</v>
      </c>
      <c r="E3" t="s">
        <v>12</v>
      </c>
      <c r="F3">
        <v>0</v>
      </c>
      <c r="G3">
        <f>'tot cells'!$C$7*F3/100</f>
        <v>0</v>
      </c>
    </row>
    <row r="4" spans="1:7" x14ac:dyDescent="0.2">
      <c r="A4" t="s">
        <v>34</v>
      </c>
      <c r="B4" t="s">
        <v>6</v>
      </c>
      <c r="C4" t="s">
        <v>21</v>
      </c>
      <c r="D4" t="s">
        <v>11</v>
      </c>
      <c r="E4" t="s">
        <v>13</v>
      </c>
      <c r="F4">
        <v>0.4</v>
      </c>
      <c r="G4">
        <f>'tot cells'!$C$7*F4/100</f>
        <v>71.819999999999993</v>
      </c>
    </row>
    <row r="5" spans="1:7" x14ac:dyDescent="0.2">
      <c r="A5" t="s">
        <v>34</v>
      </c>
      <c r="B5" t="s">
        <v>28</v>
      </c>
      <c r="C5" t="s">
        <v>23</v>
      </c>
      <c r="D5" t="s">
        <v>22</v>
      </c>
      <c r="F5">
        <v>0</v>
      </c>
      <c r="G5">
        <f>'tot cells'!$C$7*F5/100</f>
        <v>0</v>
      </c>
    </row>
    <row r="6" spans="1:7" x14ac:dyDescent="0.2">
      <c r="A6" t="s">
        <v>34</v>
      </c>
      <c r="B6" t="s">
        <v>29</v>
      </c>
      <c r="C6" t="s">
        <v>27</v>
      </c>
      <c r="D6" t="s">
        <v>24</v>
      </c>
      <c r="F6">
        <v>0</v>
      </c>
      <c r="G6">
        <f>'tot cells'!$C$7*F6/100</f>
        <v>0</v>
      </c>
    </row>
    <row r="7" spans="1:7" x14ac:dyDescent="0.2">
      <c r="A7" t="s">
        <v>34</v>
      </c>
      <c r="B7" t="s">
        <v>30</v>
      </c>
      <c r="C7" t="s">
        <v>26</v>
      </c>
      <c r="D7" t="s">
        <v>25</v>
      </c>
      <c r="F7">
        <v>0</v>
      </c>
      <c r="G7">
        <f>'tot cells'!$C$7*F7/100</f>
        <v>0</v>
      </c>
    </row>
    <row r="8" spans="1:7" x14ac:dyDescent="0.2">
      <c r="A8" t="s">
        <v>34</v>
      </c>
      <c r="B8" t="s">
        <v>33</v>
      </c>
      <c r="C8" t="s">
        <v>32</v>
      </c>
      <c r="D8" t="s">
        <v>14</v>
      </c>
      <c r="E8" t="s">
        <v>16</v>
      </c>
      <c r="F8">
        <v>0</v>
      </c>
      <c r="G8">
        <f>'tot cells'!$C$7*F8/100</f>
        <v>0</v>
      </c>
    </row>
    <row r="9" spans="1:7" x14ac:dyDescent="0.2">
      <c r="A9" t="s">
        <v>34</v>
      </c>
      <c r="B9" t="s">
        <v>28</v>
      </c>
      <c r="C9" t="s">
        <v>31</v>
      </c>
      <c r="D9" t="s">
        <v>17</v>
      </c>
      <c r="E9" t="s">
        <v>15</v>
      </c>
      <c r="F9">
        <v>0</v>
      </c>
      <c r="G9">
        <f>'tot cells'!$C$7*F9/100</f>
        <v>0</v>
      </c>
    </row>
    <row r="10" spans="1:7" x14ac:dyDescent="0.2">
      <c r="A10" t="s">
        <v>34</v>
      </c>
      <c r="C10" t="s">
        <v>59</v>
      </c>
      <c r="E10" t="s">
        <v>60</v>
      </c>
      <c r="F10">
        <v>1.9</v>
      </c>
      <c r="G10">
        <f>'tot cells'!C7*'48 FACS wt'!F10/100</f>
        <v>341.14499999999998</v>
      </c>
    </row>
    <row r="11" spans="1:7" x14ac:dyDescent="0.2">
      <c r="A11" t="s">
        <v>34</v>
      </c>
      <c r="C11" t="s">
        <v>57</v>
      </c>
      <c r="E11" t="s">
        <v>53</v>
      </c>
      <c r="F11">
        <v>0</v>
      </c>
      <c r="G11">
        <f>'tot cells'!C8*'48 FACS wt'!F11/100</f>
        <v>0</v>
      </c>
    </row>
    <row r="12" spans="1:7" x14ac:dyDescent="0.2">
      <c r="A12" t="s">
        <v>34</v>
      </c>
      <c r="C12" t="s">
        <v>55</v>
      </c>
      <c r="E12" t="s">
        <v>51</v>
      </c>
      <c r="F12">
        <f>F10-F11</f>
        <v>1.9</v>
      </c>
      <c r="G12">
        <f>'tot cells'!C9*'48 FACS wt'!F12/100</f>
        <v>10.5558987321992</v>
      </c>
    </row>
    <row r="13" spans="1:7" x14ac:dyDescent="0.2">
      <c r="A13" t="s">
        <v>34</v>
      </c>
      <c r="C13" t="s">
        <v>56</v>
      </c>
      <c r="E13" t="s">
        <v>52</v>
      </c>
      <c r="F13">
        <v>0</v>
      </c>
      <c r="G13">
        <f>'tot cells'!C10*'48 FACS wt'!F13/100</f>
        <v>0</v>
      </c>
    </row>
    <row r="14" spans="1:7" x14ac:dyDescent="0.2">
      <c r="A14" t="s">
        <v>34</v>
      </c>
      <c r="C14" t="s">
        <v>58</v>
      </c>
      <c r="E14" t="s">
        <v>54</v>
      </c>
      <c r="F14">
        <v>0</v>
      </c>
      <c r="G14">
        <f>'tot cells'!C11*'48 FACS wt'!F14/100</f>
        <v>0</v>
      </c>
    </row>
    <row r="15" spans="1:7" x14ac:dyDescent="0.2">
      <c r="A15" t="s">
        <v>50</v>
      </c>
      <c r="G15">
        <f>SUM(G11:G14)</f>
        <v>10.5558987321992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K10" sqref="K10"/>
    </sheetView>
  </sheetViews>
  <sheetFormatPr baseColWidth="10" defaultRowHeight="16" x14ac:dyDescent="0.2"/>
  <sheetData>
    <row r="1" spans="1:3" x14ac:dyDescent="0.2">
      <c r="B1" t="s">
        <v>47</v>
      </c>
      <c r="C1" t="s">
        <v>48</v>
      </c>
    </row>
    <row r="2" spans="1:3" x14ac:dyDescent="0.2">
      <c r="A2" t="s">
        <v>35</v>
      </c>
      <c r="B2">
        <v>20</v>
      </c>
      <c r="C2">
        <v>2177.3000000000002</v>
      </c>
    </row>
    <row r="3" spans="1:3" x14ac:dyDescent="0.2">
      <c r="A3" t="s">
        <v>36</v>
      </c>
      <c r="B3">
        <v>24</v>
      </c>
      <c r="C3">
        <v>3039.6</v>
      </c>
    </row>
    <row r="4" spans="1:3" x14ac:dyDescent="0.2">
      <c r="A4" t="s">
        <v>37</v>
      </c>
      <c r="B4">
        <v>30</v>
      </c>
      <c r="C4">
        <v>5909.1</v>
      </c>
    </row>
    <row r="5" spans="1:3" x14ac:dyDescent="0.2">
      <c r="A5" t="s">
        <v>38</v>
      </c>
      <c r="B5">
        <v>36</v>
      </c>
      <c r="C5">
        <v>6664.4</v>
      </c>
    </row>
    <row r="6" spans="1:3" x14ac:dyDescent="0.2">
      <c r="A6" t="s">
        <v>39</v>
      </c>
      <c r="B6">
        <v>42</v>
      </c>
      <c r="C6">
        <v>15509.5</v>
      </c>
    </row>
    <row r="7" spans="1:3" x14ac:dyDescent="0.2">
      <c r="A7" t="s">
        <v>40</v>
      </c>
      <c r="B7">
        <v>48</v>
      </c>
      <c r="C7">
        <v>17955</v>
      </c>
    </row>
    <row r="8" spans="1:3" x14ac:dyDescent="0.2">
      <c r="A8" t="s">
        <v>41</v>
      </c>
      <c r="B8">
        <v>20</v>
      </c>
      <c r="C8">
        <v>708.42611941307393</v>
      </c>
    </row>
    <row r="9" spans="1:3" x14ac:dyDescent="0.2">
      <c r="A9" t="s">
        <v>42</v>
      </c>
      <c r="B9">
        <v>24</v>
      </c>
      <c r="C9">
        <v>555.57361748416849</v>
      </c>
    </row>
    <row r="10" spans="1:3" x14ac:dyDescent="0.2">
      <c r="A10" t="s">
        <v>43</v>
      </c>
      <c r="B10">
        <v>30</v>
      </c>
      <c r="C10">
        <v>924.31721947728511</v>
      </c>
    </row>
    <row r="11" spans="1:3" x14ac:dyDescent="0.2">
      <c r="A11" t="s">
        <v>44</v>
      </c>
      <c r="B11">
        <v>36</v>
      </c>
      <c r="C11">
        <v>2095.6221139424069</v>
      </c>
    </row>
    <row r="12" spans="1:3" x14ac:dyDescent="0.2">
      <c r="A12" t="s">
        <v>45</v>
      </c>
      <c r="B12">
        <v>42</v>
      </c>
      <c r="C12">
        <v>1117.0894970611998</v>
      </c>
    </row>
    <row r="13" spans="1:3" x14ac:dyDescent="0.2">
      <c r="A13" t="s">
        <v>46</v>
      </c>
      <c r="B13">
        <v>48</v>
      </c>
      <c r="C13">
        <v>2656.0576884631937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D14" sqref="D14"/>
    </sheetView>
  </sheetViews>
  <sheetFormatPr baseColWidth="10" defaultRowHeight="16" x14ac:dyDescent="0.2"/>
  <cols>
    <col min="7" max="7" width="10.6640625" bestFit="1" customWidth="1"/>
    <col min="8" max="8" width="12.5" style="1" bestFit="1" customWidth="1"/>
  </cols>
  <sheetData>
    <row r="1" spans="1:8" s="2" customFormat="1" x14ac:dyDescent="0.2">
      <c r="A1" s="3" t="s">
        <v>47</v>
      </c>
      <c r="B1" s="3" t="s">
        <v>53</v>
      </c>
      <c r="C1" s="3" t="s">
        <v>51</v>
      </c>
      <c r="D1" s="3" t="s">
        <v>52</v>
      </c>
      <c r="E1" s="3" t="s">
        <v>54</v>
      </c>
      <c r="F1" s="3" t="s">
        <v>61</v>
      </c>
      <c r="G1" s="3" t="s">
        <v>62</v>
      </c>
      <c r="H1" s="4" t="s">
        <v>63</v>
      </c>
    </row>
    <row r="2" spans="1:8" x14ac:dyDescent="0.2">
      <c r="A2" s="5">
        <v>36</v>
      </c>
      <c r="B2" s="5">
        <v>199.93199999999996</v>
      </c>
      <c r="C2" s="5">
        <v>799.72799999999984</v>
      </c>
      <c r="D2" s="5">
        <v>0</v>
      </c>
      <c r="E2" s="5">
        <v>46.65079999999999</v>
      </c>
      <c r="F2" s="5">
        <v>6664.4</v>
      </c>
      <c r="G2" s="5">
        <f>SUM(B2:E2)</f>
        <v>1046.3107999999997</v>
      </c>
      <c r="H2" s="6">
        <f>G2/F2</f>
        <v>0.15699999999999997</v>
      </c>
    </row>
    <row r="3" spans="1:8" x14ac:dyDescent="0.2">
      <c r="A3" s="5">
        <v>42</v>
      </c>
      <c r="B3" s="5">
        <v>837.51300000000003</v>
      </c>
      <c r="C3" s="5">
        <v>2357.4440000000004</v>
      </c>
      <c r="D3" s="5">
        <v>62.038000000000004</v>
      </c>
      <c r="E3" s="5">
        <v>62.038000000000004</v>
      </c>
      <c r="F3" s="5">
        <v>15509.5</v>
      </c>
      <c r="G3" s="5">
        <f t="shared" ref="G3:G4" si="0">SUM(B3:E3)</f>
        <v>3319.0330000000004</v>
      </c>
      <c r="H3" s="6">
        <f t="shared" ref="H3:H4" si="1">G3/F3</f>
        <v>0.21400000000000002</v>
      </c>
    </row>
    <row r="4" spans="1:8" x14ac:dyDescent="0.2">
      <c r="A4" s="5">
        <v>48</v>
      </c>
      <c r="B4" s="5">
        <v>5224.9049999999997</v>
      </c>
      <c r="C4" s="5">
        <v>3501.2249999999999</v>
      </c>
      <c r="D4" s="5">
        <v>628.42499999999995</v>
      </c>
      <c r="E4" s="5">
        <v>107.73</v>
      </c>
      <c r="F4" s="5">
        <v>17955</v>
      </c>
      <c r="G4" s="5">
        <f t="shared" si="0"/>
        <v>9462.284999999998</v>
      </c>
      <c r="H4" s="6">
        <f t="shared" si="1"/>
        <v>0.52699999999999991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36 FACS SoFa</vt:lpstr>
      <vt:lpstr>42 FACS SoFa</vt:lpstr>
      <vt:lpstr>48 FACS SoFa</vt:lpstr>
      <vt:lpstr>48 FACS wt</vt:lpstr>
      <vt:lpstr>tot cells</vt:lpstr>
      <vt:lpstr>sum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Matejcic</dc:creator>
  <cp:lastModifiedBy>Marija Matejcic</cp:lastModifiedBy>
  <dcterms:created xsi:type="dcterms:W3CDTF">2017-08-15T13:42:37Z</dcterms:created>
  <dcterms:modified xsi:type="dcterms:W3CDTF">2018-07-12T15:04:29Z</dcterms:modified>
</cp:coreProperties>
</file>