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3EB3E837-37CA-4790-9951-C8BFF582A59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cenotvorba pro výrobky PRÁZDNÁ" sheetId="12" r:id="rId1"/>
    <sheet name="cenotvorba pro výrobky S ČÍSLY" sheetId="6" r:id="rId2"/>
    <sheet name="cenotvorba pro služby PRÁZDNÁ" sheetId="11" r:id="rId3"/>
    <sheet name="cenotvorba pro služby S ČÍSLY" sheetId="8" r:id="rId4"/>
  </sheets>
  <definedNames>
    <definedName name="_xlnm.Print_Area" localSheetId="2">'cenotvorba pro služby PRÁZDNÁ'!$A$1:$J$44</definedName>
    <definedName name="_xlnm.Print_Area" localSheetId="3">'cenotvorba pro služby S ČÍSLY'!$A$1:$J$44</definedName>
    <definedName name="_xlnm.Print_Area" localSheetId="0">'cenotvorba pro výrobky PRÁZDNÁ'!$A$1:$M$39</definedName>
    <definedName name="_xlnm.Print_Area" localSheetId="1">'cenotvorba pro výrobky S ČÍSLY'!$A$1:$M$39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6" i="12" l="1"/>
  <c r="F37" i="12" s="1"/>
  <c r="F31" i="12"/>
  <c r="I17" i="12"/>
  <c r="M10" i="12" s="1"/>
  <c r="C17" i="12"/>
  <c r="F11" i="12"/>
  <c r="C11" i="12"/>
  <c r="C42" i="11"/>
  <c r="C34" i="11"/>
  <c r="F17" i="11"/>
  <c r="J12" i="11" s="1"/>
  <c r="C14" i="11"/>
  <c r="C42" i="8"/>
  <c r="C34" i="8"/>
  <c r="F17" i="8"/>
  <c r="J12" i="8" s="1"/>
  <c r="C14" i="8"/>
  <c r="C44" i="8" s="1"/>
  <c r="I17" i="6"/>
  <c r="M10" i="6" s="1"/>
  <c r="C18" i="12" l="1"/>
  <c r="M4" i="12" s="1"/>
  <c r="M6" i="12" s="1"/>
  <c r="M7" i="12" s="1"/>
  <c r="L13" i="12" s="1"/>
  <c r="L18" i="12" s="1"/>
  <c r="L22" i="12" s="1"/>
  <c r="C44" i="11"/>
  <c r="I6" i="11"/>
  <c r="I6" i="8"/>
  <c r="C17" i="6"/>
  <c r="C11" i="6"/>
  <c r="F11" i="6"/>
  <c r="F31" i="6"/>
  <c r="F36" i="6"/>
  <c r="I9" i="11" l="1"/>
  <c r="J8" i="11"/>
  <c r="I9" i="8"/>
  <c r="J8" i="8"/>
  <c r="C18" i="6"/>
  <c r="F37" i="6"/>
  <c r="J15" i="11" l="1"/>
  <c r="I17" i="11"/>
  <c r="M4" i="6"/>
  <c r="M6" i="6" s="1"/>
  <c r="I17" i="8"/>
  <c r="J15" i="8"/>
  <c r="M7" i="6" l="1"/>
  <c r="L13" i="6" s="1"/>
  <c r="L18" i="6" s="1"/>
  <c r="L2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PAULOVICS Zuzana</author>
    <author>Průvodce podnikáním</author>
    <author>HEŘMÁNKOVÁ Lenka</author>
  </authors>
  <commentList>
    <comment ref="H3" authorId="0" shapeId="0" xr:uid="{57BCDB59-E301-48A0-95F0-62A604231250}">
      <text>
        <r>
          <rPr>
            <sz val="9"/>
            <color indexed="81"/>
            <rFont val="Tahoma"/>
            <family val="2"/>
            <charset val="238"/>
          </rPr>
          <t>Kolik si minimálně musíte vydělat, abyste pokryly svoje měsíční výdaje. I když bydlíte u rodičů, tak si vyplňte budoucí výdaje.</t>
        </r>
      </text>
    </comment>
    <comment ref="H4" authorId="1" shapeId="0" xr:uid="{8B2DFCEC-CAA6-4BE3-AD28-858B674D946F}">
      <text>
        <r>
          <rPr>
            <sz val="9"/>
            <color rgb="FF000000"/>
            <rFont val="Tahoma"/>
            <family val="2"/>
            <charset val="238"/>
          </rPr>
          <t>Kolik si minimálně musíte vydělat, abyste pokryly svoje měsíční výdaje. I když bydlíte u rodičů, tak si vyplňte budoucí výdaje.</t>
        </r>
      </text>
    </comment>
    <comment ref="B5" authorId="0" shapeId="0" xr:uid="{213BEC69-2D28-4195-8A41-90F076F2E822}">
      <text>
        <r>
          <rPr>
            <sz val="9"/>
            <color indexed="81"/>
            <rFont val="Tahoma"/>
            <charset val="1"/>
          </rPr>
          <t>zde zadejte vstupní náklady, které jsou relevantní pro váš výrobek</t>
        </r>
      </text>
    </comment>
    <comment ref="K8" authorId="0" shapeId="0" xr:uid="{12269FA9-70A5-4647-B058-6DD3DDB55AF1}">
      <text>
        <r>
          <rPr>
            <sz val="9"/>
            <color indexed="81"/>
            <rFont val="Tahoma"/>
            <family val="2"/>
            <charset val="238"/>
          </rPr>
          <t>počítá minimální hodinovou sazbu podnikatele, pokud chcete víc než minimum, zadejte to v 3. kroku do Spoření</t>
        </r>
      </text>
    </comment>
    <comment ref="B15" authorId="2" shapeId="0" xr:uid="{B70FB917-58BB-4377-9057-F63E671DA435}">
      <text>
        <r>
          <rPr>
            <sz val="9"/>
            <color indexed="81"/>
            <rFont val="Tahoma"/>
            <family val="2"/>
          </rPr>
          <t>dodavatelé polotovarů, dalších vstupů pro výrobu</t>
        </r>
      </text>
    </comment>
    <comment ref="H16" authorId="0" shapeId="0" xr:uid="{95ECEE42-A085-4210-A24D-F92ECCE207ED}">
      <text>
        <r>
          <rPr>
            <sz val="9"/>
            <color indexed="81"/>
            <rFont val="Tahoma"/>
            <family val="2"/>
            <charset val="238"/>
          </rPr>
          <t>kolik chcete, aby vám zbylo</t>
        </r>
      </text>
    </comment>
    <comment ref="L17" authorId="0" shapeId="0" xr:uid="{F3DEF762-BC7A-4DB4-AAA4-A0ABE5696727}">
      <text>
        <r>
          <rPr>
            <sz val="9"/>
            <color indexed="81"/>
            <rFont val="Tahoma"/>
            <family val="2"/>
            <charset val="238"/>
          </rPr>
          <t>upravte na požadovanou marži, neměla by být pod 10%</t>
        </r>
      </text>
    </comment>
    <comment ref="L18" authorId="0" shapeId="0" xr:uid="{E2728E10-A812-4C57-899F-95D92FC1B5D6}">
      <text>
        <r>
          <rPr>
            <sz val="9"/>
            <color indexed="81"/>
            <rFont val="Tahoma"/>
            <family val="2"/>
            <charset val="238"/>
          </rPr>
          <t>Plátci DPH musí následně ještě přičíst DPH</t>
        </r>
      </text>
    </comment>
    <comment ref="K22" authorId="0" shapeId="0" xr:uid="{B87DA919-1590-4FD3-974B-4E8F22337D12}">
      <text>
        <r>
          <rPr>
            <sz val="9"/>
            <color indexed="81"/>
            <rFont val="Tahoma"/>
            <family val="2"/>
            <charset val="238"/>
          </rPr>
          <t>Samozřejmě záleží na ceně, za kterou prodáváte. Můžete si ji v 6. kroku i navýšit a pak stačí prodat míň výrobků.</t>
        </r>
      </text>
    </comment>
    <comment ref="E28" authorId="0" shapeId="0" xr:uid="{F44F0FFB-A877-434A-925C-D9FE6BEEB4A5}">
      <text>
        <r>
          <rPr>
            <sz val="9"/>
            <color indexed="81"/>
            <rFont val="Tahoma"/>
            <family val="2"/>
            <charset val="238"/>
          </rPr>
          <t>mzdové náklady na zaměstnance včetně sociálního a zdravotního pojištění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PAULOVICS Zuzana</author>
    <author>Průvodce podnikáním</author>
    <author>HEŘMÁNKOVÁ Lenka</author>
  </authors>
  <commentList>
    <comment ref="H3" authorId="0" shapeId="0" xr:uid="{1BD91142-753C-4342-9FEA-7F6F1CF9EA4F}">
      <text>
        <r>
          <rPr>
            <sz val="9"/>
            <color indexed="81"/>
            <rFont val="Tahoma"/>
            <family val="2"/>
            <charset val="238"/>
          </rPr>
          <t>Kolik si minimálně musíte vydělat, abyste pokryly svoje měsíční výdaje. I když bydlíte u rodičů, tak si vyplňte budoucí výdaje.</t>
        </r>
      </text>
    </comment>
    <comment ref="H4" authorId="1" shapeId="0" xr:uid="{00000000-0006-0000-0000-000001000000}">
      <text>
        <r>
          <rPr>
            <sz val="9"/>
            <color rgb="FF000000"/>
            <rFont val="Tahoma"/>
            <family val="2"/>
            <charset val="238"/>
          </rPr>
          <t>Kolik si minimálně musíte vydělat, abyste pokryly svoje měsíční výdaje. I když bydlíte u rodičů, tak si vyplňte budoucí výdaje.</t>
        </r>
      </text>
    </comment>
    <comment ref="B5" authorId="0" shapeId="0" xr:uid="{E51E5667-E525-4207-AED5-FE874F9A5E81}">
      <text>
        <r>
          <rPr>
            <sz val="9"/>
            <color indexed="81"/>
            <rFont val="Tahoma"/>
            <charset val="1"/>
          </rPr>
          <t>zde zadejte vstupní náklady, které jsou relevantní pro váš výrobek</t>
        </r>
      </text>
    </comment>
    <comment ref="K8" authorId="0" shapeId="0" xr:uid="{364ABD94-B5E4-4AA8-AE44-73942F801DF8}">
      <text>
        <r>
          <rPr>
            <sz val="9"/>
            <color indexed="81"/>
            <rFont val="Tahoma"/>
            <family val="2"/>
            <charset val="238"/>
          </rPr>
          <t>počítá minimální hodinovou sazbu podnikatele, pokud chcete víc než minimum, zadejte to v 3. kroku do Spoření</t>
        </r>
      </text>
    </comment>
    <comment ref="B15" authorId="2" shapeId="0" xr:uid="{00000000-0006-0000-0000-000002000000}">
      <text>
        <r>
          <rPr>
            <sz val="9"/>
            <color indexed="81"/>
            <rFont val="Tahoma"/>
            <family val="2"/>
          </rPr>
          <t>dodavatelé polotovarů, dalších vstupů pro výrobu</t>
        </r>
      </text>
    </comment>
    <comment ref="H16" authorId="0" shapeId="0" xr:uid="{726D49D0-B9A2-497A-8D64-5A445E22ED18}">
      <text>
        <r>
          <rPr>
            <sz val="9"/>
            <color indexed="81"/>
            <rFont val="Tahoma"/>
            <family val="2"/>
            <charset val="238"/>
          </rPr>
          <t>kolik chcete, aby vám zbylo</t>
        </r>
      </text>
    </comment>
    <comment ref="L17" authorId="0" shapeId="0" xr:uid="{E7AA7B35-FFFE-4ACD-A9BA-62B864D55C2D}">
      <text>
        <r>
          <rPr>
            <sz val="9"/>
            <color indexed="81"/>
            <rFont val="Tahoma"/>
            <family val="2"/>
            <charset val="238"/>
          </rPr>
          <t>upravte na požadovanou marži, neměla by být pod 10%</t>
        </r>
      </text>
    </comment>
    <comment ref="L18" authorId="0" shapeId="0" xr:uid="{EB646ACF-E86B-4C8C-9AFF-719765F3E525}">
      <text>
        <r>
          <rPr>
            <sz val="9"/>
            <color indexed="81"/>
            <rFont val="Tahoma"/>
            <family val="2"/>
            <charset val="238"/>
          </rPr>
          <t>Plátci DPH musí následně ještě přičíst DPH</t>
        </r>
      </text>
    </comment>
    <comment ref="K22" authorId="0" shapeId="0" xr:uid="{2745EECE-08D3-4458-8003-48760B1E90B9}">
      <text>
        <r>
          <rPr>
            <sz val="9"/>
            <color indexed="81"/>
            <rFont val="Tahoma"/>
            <family val="2"/>
            <charset val="238"/>
          </rPr>
          <t>Samozřejmě záleží na ceně, za kterou prodáváte. Můžete si ji v 6. kroku i navýšit a pak stačí prodat míň výrobků.</t>
        </r>
      </text>
    </comment>
    <comment ref="E28" authorId="0" shapeId="0" xr:uid="{4D1D3F7F-9ACC-438E-AAEC-A62A36A920AD}">
      <text>
        <r>
          <rPr>
            <sz val="9"/>
            <color indexed="81"/>
            <rFont val="Tahoma"/>
            <family val="2"/>
            <charset val="238"/>
          </rPr>
          <t>mzdové náklady na zaměstnance včetně sociálního a zdravotního pojištění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PAULOVICS Zuzana</author>
  </authors>
  <commentList>
    <comment ref="E4" authorId="0" shapeId="0" xr:uid="{0020CF10-95B0-491C-B150-C698BE79454F}">
      <text>
        <r>
          <rPr>
            <sz val="9"/>
            <color indexed="81"/>
            <rFont val="Tahoma"/>
            <family val="2"/>
            <charset val="238"/>
          </rPr>
          <t>Kolik si minimálně musíte vydělat, abyste pokryly svoje měsíční výdaje. I když bydlíte u rodičů, tak si vyplňte budoucí výdaje.</t>
        </r>
      </text>
    </comment>
    <comment ref="H4" authorId="0" shapeId="0" xr:uid="{52605C8A-8A5E-4747-A5D4-24CC382DB588}">
      <text>
        <r>
          <rPr>
            <sz val="9"/>
            <color indexed="81"/>
            <rFont val="Tahoma"/>
            <family val="2"/>
            <charset val="238"/>
          </rPr>
          <t>Kolik si minimálně musíte vydělat, abyste pokryly svoje měsíční výdaje. I když bydlíte u rodičů, tak si vyplňte budoucí výdaje.</t>
        </r>
      </text>
    </comment>
    <comment ref="H10" authorId="0" shapeId="0" xr:uid="{B21D434B-3851-4123-8DC4-67ED885283A3}">
      <text>
        <r>
          <rPr>
            <sz val="9"/>
            <color indexed="81"/>
            <rFont val="Tahoma"/>
            <family val="2"/>
            <charset val="238"/>
          </rPr>
          <t>Počítá minimální hodinovou sazbu podnikatele. Pokud chcete vydělat víc, tak zadejte částku ve 2. kroku do Spoření.</t>
        </r>
      </text>
    </comment>
    <comment ref="I15" authorId="0" shapeId="0" xr:uid="{F6A4BC82-F556-4ED8-85A3-4849C55CDB1D}">
      <text>
        <r>
          <rPr>
            <sz val="9"/>
            <color indexed="81"/>
            <rFont val="Tahoma"/>
            <family val="2"/>
            <charset val="238"/>
          </rPr>
          <t>upravte na požadovanou marži, neměla by být pod 10%</t>
        </r>
      </text>
    </comment>
    <comment ref="E16" authorId="0" shapeId="0" xr:uid="{176D824A-B457-4A47-A5A7-9E6EE64DF022}">
      <text>
        <r>
          <rPr>
            <sz val="9"/>
            <color indexed="81"/>
            <rFont val="Tahoma"/>
            <family val="2"/>
            <charset val="238"/>
          </rPr>
          <t>kolik chcete, aby vám zbylo</t>
        </r>
      </text>
    </comment>
    <comment ref="I17" authorId="0" shapeId="0" xr:uid="{9661D7C5-875A-4902-998B-54468907BB0A}">
      <text>
        <r>
          <rPr>
            <sz val="9"/>
            <color indexed="81"/>
            <rFont val="Tahoma"/>
            <family val="2"/>
            <charset val="238"/>
          </rPr>
          <t>Plátci DPH musí následně ještě přičíst DPH</t>
        </r>
      </text>
    </comment>
    <comment ref="B23" authorId="0" shapeId="0" xr:uid="{5B355974-1CFB-4370-95E8-B60B2AC2684C}">
      <text>
        <r>
          <rPr>
            <sz val="9"/>
            <color indexed="81"/>
            <rFont val="Tahoma"/>
            <family val="2"/>
            <charset val="238"/>
          </rPr>
          <t>včetně plateb za sociální a zdravotní pojištění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PAULOVICS Zuzana</author>
  </authors>
  <commentList>
    <comment ref="E4" authorId="0" shapeId="0" xr:uid="{AFA12AF4-DA27-4F5E-8FED-896F8060FF4D}">
      <text>
        <r>
          <rPr>
            <sz val="9"/>
            <color indexed="81"/>
            <rFont val="Tahoma"/>
            <family val="2"/>
            <charset val="238"/>
          </rPr>
          <t>Kolik si minimálně musíte vydělat, abyste pokryly svoje měsíční výdaje. I když bydlíte u rodičů, tak si vyplňte budoucí výdaje.</t>
        </r>
      </text>
    </comment>
    <comment ref="H4" authorId="0" shapeId="0" xr:uid="{6791EAB1-CE50-47E3-B796-6670A6888689}">
      <text>
        <r>
          <rPr>
            <sz val="9"/>
            <color indexed="81"/>
            <rFont val="Tahoma"/>
            <family val="2"/>
            <charset val="238"/>
          </rPr>
          <t>Kolik si minimálně musíte vydělat, abyste pokryly svoje měsíční výdaje. I když bydlíte u rodičů, tak si vyplňte budoucí výdaje.</t>
        </r>
      </text>
    </comment>
    <comment ref="H10" authorId="0" shapeId="0" xr:uid="{F226A178-9103-45D1-8505-333EC3932691}">
      <text>
        <r>
          <rPr>
            <sz val="9"/>
            <color indexed="81"/>
            <rFont val="Tahoma"/>
            <family val="2"/>
            <charset val="238"/>
          </rPr>
          <t>Počítá minimální hodinovou sazbu podnikatele. Pokud chcete vydělat víc, tak zadejte částku ve 2. kroku do Spoření.</t>
        </r>
      </text>
    </comment>
    <comment ref="I15" authorId="0" shapeId="0" xr:uid="{DFFE4DE4-E5E8-413E-AB31-3DEBD813E88B}">
      <text>
        <r>
          <rPr>
            <sz val="9"/>
            <color indexed="81"/>
            <rFont val="Tahoma"/>
            <family val="2"/>
            <charset val="238"/>
          </rPr>
          <t>upravte na požadovanou marži, neměla by být pod 10%</t>
        </r>
      </text>
    </comment>
    <comment ref="E16" authorId="0" shapeId="0" xr:uid="{A5F9E346-372D-45AA-B421-951A0982FBA1}">
      <text>
        <r>
          <rPr>
            <sz val="9"/>
            <color indexed="81"/>
            <rFont val="Tahoma"/>
            <family val="2"/>
            <charset val="238"/>
          </rPr>
          <t>kolik chcete, aby vám zbylo</t>
        </r>
      </text>
    </comment>
    <comment ref="I17" authorId="0" shapeId="0" xr:uid="{469010AF-647E-459D-BA9C-FD9C424D132A}">
      <text>
        <r>
          <rPr>
            <sz val="9"/>
            <color indexed="81"/>
            <rFont val="Tahoma"/>
            <family val="2"/>
            <charset val="238"/>
          </rPr>
          <t>Plátci DPH musí následně ještě přičíst DPH</t>
        </r>
      </text>
    </comment>
    <comment ref="B23" authorId="0" shapeId="0" xr:uid="{64E74B0C-A725-417E-9591-BC8D3C5A1A9C}">
      <text>
        <r>
          <rPr>
            <sz val="9"/>
            <color indexed="81"/>
            <rFont val="Tahoma"/>
            <family val="2"/>
            <charset val="238"/>
          </rPr>
          <t>včetně plateb za sociální a zdravotní pojištění</t>
        </r>
      </text>
    </comment>
  </commentList>
</comments>
</file>

<file path=xl/sharedStrings.xml><?xml version="1.0" encoding="utf-8"?>
<sst xmlns="http://schemas.openxmlformats.org/spreadsheetml/2006/main" count="316" uniqueCount="111">
  <si>
    <t>JINÉ</t>
  </si>
  <si>
    <t>CENOTVORBA</t>
  </si>
  <si>
    <t>úklid</t>
  </si>
  <si>
    <t>internet</t>
  </si>
  <si>
    <t>telefon</t>
  </si>
  <si>
    <t>cloud/hosting</t>
  </si>
  <si>
    <t>SW licence</t>
  </si>
  <si>
    <t>pojištění (zam, rizika, auto, podnikání, …)</t>
  </si>
  <si>
    <t>leasing (splátka)</t>
  </si>
  <si>
    <t>úvěr (splátka)</t>
  </si>
  <si>
    <t>bankovní poplatky</t>
  </si>
  <si>
    <t>daně (DPH, silniční, …)</t>
  </si>
  <si>
    <t>účetní, právník</t>
  </si>
  <si>
    <t>poštovné</t>
  </si>
  <si>
    <t>reklama</t>
  </si>
  <si>
    <t>pohoštění</t>
  </si>
  <si>
    <t>( – )  OSOBNÍ VÝDAJE</t>
  </si>
  <si>
    <t>jídlo</t>
  </si>
  <si>
    <t>ošacení, obuv</t>
  </si>
  <si>
    <t>pohonné hmoty</t>
  </si>
  <si>
    <t>bydlení (hypotéka/nájem, energie)</t>
  </si>
  <si>
    <t>pojištění</t>
  </si>
  <si>
    <t>drogerie, léky</t>
  </si>
  <si>
    <t>volný čas</t>
  </si>
  <si>
    <t>domácí zvíře</t>
  </si>
  <si>
    <t>OSOBNÍ VÝDAJE CELKEM</t>
  </si>
  <si>
    <t>dovolená</t>
  </si>
  <si>
    <t>výše marže</t>
  </si>
  <si>
    <t>výše rezervy</t>
  </si>
  <si>
    <t>VÝPOČET CENY ZA 1 HODINU VAŠÍ PRÁCE</t>
  </si>
  <si>
    <t>Celkové měsíční náklady navýšit o rezervu</t>
  </si>
  <si>
    <t>Cena za 1 hodinu vaší práce</t>
  </si>
  <si>
    <t>počet hodin v měsíci</t>
  </si>
  <si>
    <t>cena za hodinu</t>
  </si>
  <si>
    <t>servisní smlouvy</t>
  </si>
  <si>
    <t>( – )  ostatní přímé náklady</t>
  </si>
  <si>
    <t>ošetření produktu, ochrana, lepidlo, apod.</t>
  </si>
  <si>
    <t>obal</t>
  </si>
  <si>
    <t>PŘÍMÉ NÁKLADY CELKEM</t>
  </si>
  <si>
    <t>( – )  přímý materiál</t>
  </si>
  <si>
    <t>kůže</t>
  </si>
  <si>
    <t>podšívka</t>
  </si>
  <si>
    <t>úchyty</t>
  </si>
  <si>
    <t>nýty</t>
  </si>
  <si>
    <t>NEPŘÍMÉ NÁKLADY</t>
  </si>
  <si>
    <t>NEPŘÍMÉ NÁKLADY CELKEM</t>
  </si>
  <si>
    <t>přímý materiál celkem</t>
  </si>
  <si>
    <t>ostatní přímé náklady celkem</t>
  </si>
  <si>
    <t>( – )  výrobní režie</t>
  </si>
  <si>
    <t>( – )  správní režie</t>
  </si>
  <si>
    <t>( – )  odbytová režie</t>
  </si>
  <si>
    <t>výrobní režie celkem</t>
  </si>
  <si>
    <t>správní režie celkem</t>
  </si>
  <si>
    <t>odbytová režie celkem</t>
  </si>
  <si>
    <t>pronájem nebo odpisy stroje</t>
  </si>
  <si>
    <t>opravy a údržba</t>
  </si>
  <si>
    <t>pojištění stroje</t>
  </si>
  <si>
    <t>pronájem nebo odpisy nemovitosti</t>
  </si>
  <si>
    <t>expedice</t>
  </si>
  <si>
    <t>kancelářské vybavení</t>
  </si>
  <si>
    <t>služby spojené s výrobou</t>
  </si>
  <si>
    <t>2. krok - spočítat ostatní náklady související s firmou</t>
  </si>
  <si>
    <t>5. krok - spočítat nákladovou cenu 1 výrobku</t>
  </si>
  <si>
    <t>6. krok - spočítat cenu výrobku včetně marže</t>
  </si>
  <si>
    <t>POČET VÝROBKŮ VYROBENÝCH ZA MĚSÍC</t>
  </si>
  <si>
    <t>PŘÍMÉ NÁKLADY</t>
  </si>
  <si>
    <t>hodinová sazba podnikatele (20 pracovních dní x 8 hodin denně)</t>
  </si>
  <si>
    <t>celkové měsíční náklady na výrobu</t>
  </si>
  <si>
    <t>celková částka, která se musí v měsíci min. vydělat</t>
  </si>
  <si>
    <t>nákladová cena výrobku (včetně rezervy a mzdových nákladů)</t>
  </si>
  <si>
    <t>konečná cena 1 výrobku</t>
  </si>
  <si>
    <t>kolik výrobků zvládnete vyrobit za 1 měsíc</t>
  </si>
  <si>
    <t>7. krok - spočítat si bod zvratu</t>
  </si>
  <si>
    <t>kolik výrobků musíte měsíčně prodat, abyste neprodělávali</t>
  </si>
  <si>
    <t>mzdy zaměstnanců (hrubé)</t>
  </si>
  <si>
    <t>spoření</t>
  </si>
  <si>
    <t>3. krok - osobní výdaje podnikatele</t>
  </si>
  <si>
    <t>1. krok - spočítat náklady na výrobu 1 výrobku</t>
  </si>
  <si>
    <t>3. krok - spočítat celkové náklady a potřebné výnosy</t>
  </si>
  <si>
    <t>( – )  NÁKLADY (PRAVIDELNÉ/FIXNÍ)</t>
  </si>
  <si>
    <t>ZAPOČÍTÁNÍ REZERVY</t>
  </si>
  <si>
    <t>( – )  Provozovna</t>
  </si>
  <si>
    <t>Celkové měsíční náklady</t>
  </si>
  <si>
    <t>pronájem (nebo splátka úvěru za nemovitost)</t>
  </si>
  <si>
    <t>%</t>
  </si>
  <si>
    <t>energie (zálohové platby)</t>
  </si>
  <si>
    <t>voda (zálohové platby)</t>
  </si>
  <si>
    <t>Celková náklady s rezervou</t>
  </si>
  <si>
    <t>plyn (zálohové platby)</t>
  </si>
  <si>
    <t>pojištění nemovitosti</t>
  </si>
  <si>
    <t>ZAPOČÍTÁNÍ MARŽE</t>
  </si>
  <si>
    <t>PROVOZOVNA NÁKLADY CELKEM</t>
  </si>
  <si>
    <t>Celkové měsíční náklady navýšit o marži</t>
  </si>
  <si>
    <t>POŽADOVANÉ VÝNOSY</t>
  </si>
  <si>
    <t>( – )  PROVOZNÍ NÁKLADY</t>
  </si>
  <si>
    <t>Celková částka, která se musí za dané období vydělat</t>
  </si>
  <si>
    <t>kancelářské vybavení (tonery, papír, drogerie, …)</t>
  </si>
  <si>
    <t>mzdy (hrubá)</t>
  </si>
  <si>
    <t>daně (silniční, z nemovitosti, ...)</t>
  </si>
  <si>
    <t>účetní, právník, jiné poradenství</t>
  </si>
  <si>
    <t>PROVOZNÍ NÁKLADY CELKEM</t>
  </si>
  <si>
    <t>( – )  OPERATIVNÍ NÁKLADY</t>
  </si>
  <si>
    <t>OPERATIVNÍ NÁKLADY CELKEM</t>
  </si>
  <si>
    <t>NÁKLADY CELKEM</t>
  </si>
  <si>
    <t>Source: Start it @ČSOB</t>
  </si>
  <si>
    <t>Výše rezervy</t>
  </si>
  <si>
    <t>Hodinová sazba podnikatele (20 pracovních dní x 8 hodin denně)</t>
  </si>
  <si>
    <t>Výše marže</t>
  </si>
  <si>
    <t>1. krok - spočítat náklady související s firmou</t>
  </si>
  <si>
    <t>2. krok - spočítat osobní výdaje podnikatele</t>
  </si>
  <si>
    <t>4. krok - spočítat celkové měsíční náklady a mzdu podnikatele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</si>
</sst>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K_č_-;\-* #,##0.00\ _K_č_-;_-* &quot;-&quot;??\ _K_č_-;_-@_-"/>
    <numFmt numFmtId="165" formatCode="_-* #,##0.00\ &quot;CZK&quot;_-;\-* #,##0.00\ &quot;CZK&quot;_-;_-* &quot;-&quot;??\ &quot;CZK&quot;_-;_-@_-"/>
    <numFmt numFmtId="166" formatCode="#,##0_ ;\-#,##0\ 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3" tint="-0.249977111117893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1"/>
      <color rgb="FF043464"/>
      <name val="Arial"/>
      <family val="2"/>
    </font>
    <font>
      <b/>
      <sz val="22"/>
      <color rgb="FF333333"/>
      <name val="Arial"/>
      <family val="2"/>
    </font>
    <font>
      <b/>
      <sz val="10"/>
      <color theme="3" tint="-0.249977111117893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10"/>
      <color rgb="FFFF0000"/>
      <name val="Arial"/>
      <family val="2"/>
      <charset val="238"/>
    </font>
    <font>
      <sz val="9"/>
      <color rgb="FF000000"/>
      <name val="Tahoma"/>
      <family val="2"/>
      <charset val="238"/>
    </font>
    <font>
      <sz val="9"/>
      <color indexed="81"/>
      <name val="Tahoma"/>
      <charset val="1"/>
    </font>
    <font>
      <sz val="9"/>
      <color indexed="81"/>
      <name val="Tahoma"/>
      <family val="2"/>
      <charset val="238"/>
    </font>
    <font>
      <sz val="12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b/>
      <sz val="10"/>
      <color theme="3" tint="-0.249977111117893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22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color theme="0"/>
      <name val="Arial"/>
      <family val="2"/>
    </font>
    <font>
      <sz val="12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458A"/>
        <bgColor indexed="64"/>
      </patternFill>
    </fill>
    <fill>
      <patternFill patternType="solid">
        <fgColor rgb="FF0091C4"/>
        <bgColor indexed="64"/>
      </patternFill>
    </fill>
    <fill>
      <patternFill patternType="solid">
        <fgColor rgb="FFFBECCF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hair">
        <color theme="0" tint="-0.249977111117893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hair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249977111117893"/>
      </right>
      <top style="thin">
        <color theme="0" tint="-0.34998626667073579"/>
      </top>
      <bottom style="double">
        <color theme="0" tint="-0.34998626667073579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1" fillId="2" borderId="0" xfId="0" applyFont="1" applyFill="1"/>
    <xf numFmtId="0" fontId="4" fillId="2" borderId="0" xfId="0" applyFont="1" applyFill="1" applyAlignment="1">
      <alignment vertical="center"/>
    </xf>
    <xf numFmtId="165" fontId="6" fillId="0" borderId="8" xfId="0" applyNumberFormat="1" applyFont="1" applyBorder="1" applyAlignment="1">
      <alignment horizontal="center" vertical="center" wrapText="1"/>
    </xf>
    <xf numFmtId="165" fontId="6" fillId="0" borderId="7" xfId="0" applyNumberFormat="1" applyFont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right" vertical="center" indent="1"/>
    </xf>
    <xf numFmtId="0" fontId="6" fillId="2" borderId="0" xfId="0" applyFont="1" applyFill="1"/>
    <xf numFmtId="0" fontId="9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6" fillId="0" borderId="3" xfId="0" applyFont="1" applyBorder="1" applyAlignment="1">
      <alignment horizontal="left" vertical="center" wrapText="1" indent="1"/>
    </xf>
    <xf numFmtId="0" fontId="6" fillId="2" borderId="0" xfId="0" applyFont="1" applyFill="1" applyAlignment="1">
      <alignment vertical="center" wrapText="1"/>
    </xf>
    <xf numFmtId="165" fontId="9" fillId="2" borderId="0" xfId="0" applyNumberFormat="1" applyFont="1" applyFill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10" fontId="6" fillId="0" borderId="7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 indent="1"/>
    </xf>
    <xf numFmtId="165" fontId="6" fillId="0" borderId="12" xfId="0" applyNumberFormat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center" wrapText="1" indent="1"/>
    </xf>
    <xf numFmtId="49" fontId="6" fillId="2" borderId="0" xfId="0" applyNumberFormat="1" applyFont="1" applyFill="1"/>
    <xf numFmtId="165" fontId="6" fillId="0" borderId="7" xfId="0" applyNumberFormat="1" applyFont="1" applyBorder="1" applyAlignment="1">
      <alignment horizontal="left" vertical="center" wrapText="1"/>
    </xf>
    <xf numFmtId="164" fontId="6" fillId="2" borderId="0" xfId="0" applyNumberFormat="1" applyFont="1" applyFill="1"/>
    <xf numFmtId="3" fontId="6" fillId="0" borderId="7" xfId="0" applyNumberFormat="1" applyFont="1" applyBorder="1" applyAlignment="1">
      <alignment horizontal="right" wrapText="1"/>
    </xf>
    <xf numFmtId="10" fontId="6" fillId="0" borderId="7" xfId="0" applyNumberFormat="1" applyFont="1" applyBorder="1" applyAlignment="1">
      <alignment horizontal="right" vertical="center" wrapText="1"/>
    </xf>
    <xf numFmtId="0" fontId="16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7" fillId="2" borderId="0" xfId="0" applyFont="1" applyFill="1" applyAlignment="1">
      <alignment horizontal="left"/>
    </xf>
    <xf numFmtId="0" fontId="19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165" fontId="17" fillId="0" borderId="7" xfId="0" applyNumberFormat="1" applyFont="1" applyBorder="1" applyAlignment="1">
      <alignment horizontal="left" vertical="center" wrapText="1"/>
    </xf>
    <xf numFmtId="0" fontId="21" fillId="2" borderId="0" xfId="0" applyFont="1" applyFill="1" applyAlignment="1">
      <alignment horizontal="left" vertical="center" wrapText="1"/>
    </xf>
    <xf numFmtId="165" fontId="21" fillId="2" borderId="0" xfId="0" applyNumberFormat="1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20" fillId="4" borderId="3" xfId="0" applyFont="1" applyFill="1" applyBorder="1" applyAlignment="1">
      <alignment horizontal="left" vertical="center" wrapText="1" indent="1"/>
    </xf>
    <xf numFmtId="0" fontId="20" fillId="4" borderId="1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65" fontId="17" fillId="2" borderId="7" xfId="0" applyNumberFormat="1" applyFont="1" applyFill="1" applyBorder="1" applyAlignment="1">
      <alignment horizontal="left" vertical="center" wrapText="1"/>
    </xf>
    <xf numFmtId="165" fontId="17" fillId="2" borderId="21" xfId="0" applyNumberFormat="1" applyFont="1" applyFill="1" applyBorder="1" applyAlignment="1">
      <alignment horizontal="left" vertical="center" wrapText="1"/>
    </xf>
    <xf numFmtId="0" fontId="17" fillId="2" borderId="3" xfId="0" applyFont="1" applyFill="1" applyBorder="1" applyAlignment="1">
      <alignment horizontal="left" vertical="center" wrapText="1" indent="1"/>
    </xf>
    <xf numFmtId="165" fontId="17" fillId="2" borderId="8" xfId="0" applyNumberFormat="1" applyFont="1" applyFill="1" applyBorder="1" applyAlignment="1">
      <alignment horizontal="left" vertical="center" wrapText="1"/>
    </xf>
    <xf numFmtId="0" fontId="19" fillId="2" borderId="10" xfId="0" applyFont="1" applyFill="1" applyBorder="1" applyAlignment="1">
      <alignment vertical="center" wrapText="1"/>
    </xf>
    <xf numFmtId="0" fontId="19" fillId="2" borderId="2" xfId="0" applyFont="1" applyFill="1" applyBorder="1" applyAlignment="1">
      <alignment vertical="center" wrapText="1"/>
    </xf>
    <xf numFmtId="0" fontId="19" fillId="2" borderId="4" xfId="0" applyFont="1" applyFill="1" applyBorder="1" applyAlignment="1">
      <alignment vertical="center" wrapText="1"/>
    </xf>
    <xf numFmtId="10" fontId="17" fillId="2" borderId="7" xfId="0" applyNumberFormat="1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horizontal="left" vertical="center" wrapText="1" indent="1"/>
    </xf>
    <xf numFmtId="0" fontId="17" fillId="2" borderId="17" xfId="0" applyFont="1" applyFill="1" applyBorder="1" applyAlignment="1">
      <alignment vertical="center" wrapText="1"/>
    </xf>
    <xf numFmtId="165" fontId="24" fillId="5" borderId="9" xfId="0" applyNumberFormat="1" applyFont="1" applyFill="1" applyBorder="1" applyAlignment="1">
      <alignment horizontal="left" vertical="center" wrapText="1"/>
    </xf>
    <xf numFmtId="165" fontId="24" fillId="5" borderId="7" xfId="0" applyNumberFormat="1" applyFont="1" applyFill="1" applyBorder="1" applyAlignment="1">
      <alignment horizontal="left" vertical="center" wrapText="1"/>
    </xf>
    <xf numFmtId="165" fontId="17" fillId="5" borderId="7" xfId="0" applyNumberFormat="1" applyFont="1" applyFill="1" applyBorder="1" applyAlignment="1">
      <alignment horizontal="left" vertical="center" wrapText="1"/>
    </xf>
    <xf numFmtId="165" fontId="17" fillId="5" borderId="20" xfId="0" applyNumberFormat="1" applyFont="1" applyFill="1" applyBorder="1" applyAlignment="1">
      <alignment vertical="center" wrapText="1"/>
    </xf>
    <xf numFmtId="165" fontId="17" fillId="5" borderId="7" xfId="0" applyNumberFormat="1" applyFont="1" applyFill="1" applyBorder="1" applyAlignment="1">
      <alignment horizontal="right" vertical="center" wrapText="1"/>
    </xf>
    <xf numFmtId="0" fontId="25" fillId="3" borderId="0" xfId="0" applyFont="1" applyFill="1" applyAlignment="1">
      <alignment horizontal="left" vertical="center" wrapText="1"/>
    </xf>
    <xf numFmtId="0" fontId="26" fillId="3" borderId="0" xfId="0" applyFont="1" applyFill="1"/>
    <xf numFmtId="0" fontId="5" fillId="4" borderId="3" xfId="0" applyFont="1" applyFill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left" vertical="center" wrapText="1" indent="1"/>
    </xf>
    <xf numFmtId="165" fontId="6" fillId="2" borderId="7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left" vertical="center" wrapText="1" indent="1"/>
    </xf>
    <xf numFmtId="165" fontId="6" fillId="2" borderId="12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 indent="1"/>
    </xf>
    <xf numFmtId="165" fontId="6" fillId="2" borderId="8" xfId="0" applyNumberFormat="1" applyFont="1" applyFill="1" applyBorder="1" applyAlignment="1">
      <alignment horizontal="center" vertical="center" wrapText="1"/>
    </xf>
    <xf numFmtId="165" fontId="6" fillId="2" borderId="9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 indent="1"/>
    </xf>
    <xf numFmtId="165" fontId="6" fillId="5" borderId="14" xfId="0" applyNumberFormat="1" applyFont="1" applyFill="1" applyBorder="1" applyAlignment="1">
      <alignment horizontal="center" vertical="center" wrapText="1"/>
    </xf>
    <xf numFmtId="165" fontId="27" fillId="5" borderId="14" xfId="0" applyNumberFormat="1" applyFont="1" applyFill="1" applyBorder="1" applyAlignment="1">
      <alignment horizontal="center" vertical="center" wrapText="1"/>
    </xf>
    <xf numFmtId="165" fontId="28" fillId="5" borderId="9" xfId="0" applyNumberFormat="1" applyFont="1" applyFill="1" applyBorder="1" applyAlignment="1">
      <alignment horizontal="center" vertical="center" wrapText="1"/>
    </xf>
    <xf numFmtId="165" fontId="6" fillId="5" borderId="7" xfId="0" applyNumberFormat="1" applyFont="1" applyFill="1" applyBorder="1" applyAlignment="1">
      <alignment horizontal="center" vertical="center" wrapText="1"/>
    </xf>
    <xf numFmtId="165" fontId="12" fillId="5" borderId="7" xfId="0" applyNumberFormat="1" applyFont="1" applyFill="1" applyBorder="1" applyAlignment="1">
      <alignment horizontal="center" vertical="center" wrapText="1"/>
    </xf>
    <xf numFmtId="164" fontId="6" fillId="5" borderId="7" xfId="0" applyNumberFormat="1" applyFont="1" applyFill="1" applyBorder="1" applyAlignment="1">
      <alignment horizontal="center" vertical="center" wrapText="1"/>
    </xf>
    <xf numFmtId="166" fontId="12" fillId="5" borderId="7" xfId="0" applyNumberFormat="1" applyFont="1" applyFill="1" applyBorder="1" applyAlignment="1">
      <alignment horizontal="right" vertical="center" wrapText="1"/>
    </xf>
    <xf numFmtId="0" fontId="10" fillId="2" borderId="10" xfId="0" applyFont="1" applyFill="1" applyBorder="1" applyAlignment="1">
      <alignment horizontal="left" vertical="center" wrapText="1" indent="1"/>
    </xf>
    <xf numFmtId="0" fontId="10" fillId="2" borderId="0" xfId="0" applyFont="1" applyFill="1" applyBorder="1" applyAlignment="1">
      <alignment horizontal="left" vertical="center" wrapText="1" indent="1"/>
    </xf>
    <xf numFmtId="0" fontId="10" fillId="2" borderId="2" xfId="0" applyFont="1" applyFill="1" applyBorder="1" applyAlignment="1">
      <alignment horizontal="left" vertical="center" wrapText="1" indent="1"/>
    </xf>
    <xf numFmtId="0" fontId="10" fillId="2" borderId="4" xfId="0" applyFont="1" applyFill="1" applyBorder="1" applyAlignment="1">
      <alignment horizontal="left" vertical="center" wrapText="1" indent="1"/>
    </xf>
    <xf numFmtId="0" fontId="10" fillId="2" borderId="15" xfId="0" applyFont="1" applyFill="1" applyBorder="1" applyAlignment="1">
      <alignment horizontal="left" vertical="center" wrapText="1" indent="1"/>
    </xf>
    <xf numFmtId="0" fontId="10" fillId="2" borderId="16" xfId="0" applyFont="1" applyFill="1" applyBorder="1" applyAlignment="1">
      <alignment horizontal="left" vertical="center" wrapText="1" indent="1"/>
    </xf>
    <xf numFmtId="0" fontId="5" fillId="4" borderId="5" xfId="0" applyFont="1" applyFill="1" applyBorder="1" applyAlignment="1">
      <alignment horizontal="left" vertical="center" wrapText="1" indent="1"/>
    </xf>
    <xf numFmtId="0" fontId="5" fillId="4" borderId="6" xfId="0" applyFont="1" applyFill="1" applyBorder="1" applyAlignment="1">
      <alignment horizontal="left" vertical="center" wrapText="1" indent="1"/>
    </xf>
    <xf numFmtId="0" fontId="10" fillId="2" borderId="5" xfId="0" applyFont="1" applyFill="1" applyBorder="1" applyAlignment="1">
      <alignment horizontal="left" vertical="center" wrapText="1" indent="1"/>
    </xf>
    <xf numFmtId="0" fontId="10" fillId="2" borderId="6" xfId="0" applyFont="1" applyFill="1" applyBorder="1" applyAlignment="1">
      <alignment horizontal="left" vertical="center" wrapText="1" indent="1"/>
    </xf>
    <xf numFmtId="0" fontId="19" fillId="2" borderId="2" xfId="0" applyFont="1" applyFill="1" applyBorder="1" applyAlignment="1">
      <alignment horizontal="left" vertical="center" wrapText="1" indent="1"/>
    </xf>
    <xf numFmtId="0" fontId="19" fillId="2" borderId="4" xfId="0" applyFont="1" applyFill="1" applyBorder="1" applyAlignment="1">
      <alignment horizontal="left" vertical="center" wrapText="1" indent="1"/>
    </xf>
    <xf numFmtId="165" fontId="22" fillId="5" borderId="17" xfId="0" applyNumberFormat="1" applyFont="1" applyFill="1" applyBorder="1" applyAlignment="1">
      <alignment horizontal="right" vertical="center" wrapText="1"/>
    </xf>
    <xf numFmtId="165" fontId="22" fillId="5" borderId="20" xfId="0" applyNumberFormat="1" applyFont="1" applyFill="1" applyBorder="1" applyAlignment="1">
      <alignment horizontal="right" vertical="center" wrapText="1"/>
    </xf>
    <xf numFmtId="0" fontId="19" fillId="2" borderId="5" xfId="0" applyFont="1" applyFill="1" applyBorder="1" applyAlignment="1">
      <alignment horizontal="left" vertical="center" wrapText="1" indent="1"/>
    </xf>
    <xf numFmtId="0" fontId="19" fillId="2" borderId="6" xfId="0" applyFont="1" applyFill="1" applyBorder="1" applyAlignment="1">
      <alignment horizontal="left" vertical="center" wrapText="1" indent="1"/>
    </xf>
    <xf numFmtId="165" fontId="17" fillId="5" borderId="17" xfId="0" applyNumberFormat="1" applyFont="1" applyFill="1" applyBorder="1" applyAlignment="1">
      <alignment horizontal="right" vertical="center" wrapText="1"/>
    </xf>
    <xf numFmtId="165" fontId="17" fillId="5" borderId="20" xfId="0" applyNumberFormat="1" applyFont="1" applyFill="1" applyBorder="1" applyAlignment="1">
      <alignment horizontal="right" vertical="center" wrapText="1"/>
    </xf>
    <xf numFmtId="0" fontId="20" fillId="4" borderId="18" xfId="0" applyFont="1" applyFill="1" applyBorder="1" applyAlignment="1">
      <alignment vertical="center" wrapText="1"/>
    </xf>
    <xf numFmtId="0" fontId="20" fillId="4" borderId="19" xfId="0" applyFont="1" applyFill="1" applyBorder="1" applyAlignment="1">
      <alignment vertical="center" wrapText="1"/>
    </xf>
    <xf numFmtId="0" fontId="20" fillId="4" borderId="5" xfId="0" applyFont="1" applyFill="1" applyBorder="1" applyAlignment="1">
      <alignment horizontal="left" vertical="center" wrapText="1" indent="1"/>
    </xf>
    <xf numFmtId="0" fontId="20" fillId="4" borderId="6" xfId="0" applyFont="1" applyFill="1" applyBorder="1" applyAlignment="1">
      <alignment horizontal="left" vertical="center" wrapText="1" indent="1"/>
    </xf>
    <xf numFmtId="0" fontId="23" fillId="2" borderId="0" xfId="0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16" xfId="0" applyFont="1" applyFill="1" applyBorder="1" applyAlignment="1">
      <alignment vertical="center"/>
    </xf>
  </cellXfs>
  <cellStyles count="3">
    <cellStyle name="Hypertextový odkaz" xfId="1" builtinId="8" hidden="1"/>
    <cellStyle name="Normální" xfId="0" builtinId="0"/>
    <cellStyle name="Použitý hypertextový odkaz" xfId="2" builtinId="9" hidden="1"/>
  </cellStyles>
  <dxfs count="0"/>
  <tableStyles count="0" defaultTableStyle="TableStyleMedium9" defaultPivotStyle="PivotStyleMedium7"/>
  <colors>
    <mruColors>
      <color rgb="FFFBECCF"/>
      <color rgb="FF0091C4"/>
      <color rgb="FF00458A"/>
      <color rgb="FFFF3399"/>
      <color rgb="FFFF0066"/>
      <color rgb="FF333333"/>
      <color rgb="FF0099CC"/>
      <color rgb="FF00458F"/>
      <color rgb="FF0093FF"/>
      <color rgb="FF003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1365250</xdr:colOff>
      <xdr:row>35</xdr:row>
      <xdr:rowOff>31750</xdr:rowOff>
    </xdr:from>
    <xdr:to>
      <xdr:col>12</xdr:col>
      <xdr:colOff>1215047</xdr:colOff>
      <xdr:row>38</xdr:row>
      <xdr:rowOff>58666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85A177E8-24B1-459E-8D59-0FF6354E1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46970" y="8520430"/>
          <a:ext cx="1305217" cy="712716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35</xdr:row>
      <xdr:rowOff>41275</xdr:rowOff>
    </xdr:from>
    <xdr:to>
      <xdr:col>1</xdr:col>
      <xdr:colOff>1230922</xdr:colOff>
      <xdr:row>38</xdr:row>
      <xdr:rowOff>68191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045249DE-1B3B-4091-BB1F-8B1AFD57C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8529955"/>
          <a:ext cx="1318552" cy="7127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1365250</xdr:colOff>
      <xdr:row>35</xdr:row>
      <xdr:rowOff>31750</xdr:rowOff>
    </xdr:from>
    <xdr:to>
      <xdr:col>12</xdr:col>
      <xdr:colOff>1215047</xdr:colOff>
      <xdr:row>38</xdr:row>
      <xdr:rowOff>58666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2E6CE988-EAFB-4171-9439-42F2985A3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33000" y="8763000"/>
          <a:ext cx="1310297" cy="693666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35</xdr:row>
      <xdr:rowOff>41275</xdr:rowOff>
    </xdr:from>
    <xdr:to>
      <xdr:col>1</xdr:col>
      <xdr:colOff>1230922</xdr:colOff>
      <xdr:row>38</xdr:row>
      <xdr:rowOff>68191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F867E306-E975-42EF-A412-500CBD766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8772525"/>
          <a:ext cx="1310297" cy="6936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3927475</xdr:colOff>
      <xdr:row>39</xdr:row>
      <xdr:rowOff>79375</xdr:rowOff>
    </xdr:from>
    <xdr:to>
      <xdr:col>8</xdr:col>
      <xdr:colOff>1237272</xdr:colOff>
      <xdr:row>42</xdr:row>
      <xdr:rowOff>106291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44CD45B6-32A3-43C8-92F1-8DB6C244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87755" y="9070975"/>
          <a:ext cx="1310297" cy="7127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3927475</xdr:colOff>
      <xdr:row>39</xdr:row>
      <xdr:rowOff>79375</xdr:rowOff>
    </xdr:from>
    <xdr:to>
      <xdr:col>8</xdr:col>
      <xdr:colOff>1237272</xdr:colOff>
      <xdr:row>42</xdr:row>
      <xdr:rowOff>106291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E06B50B-96D1-47DA-ABD2-80BCD5CE0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85850" y="9128125"/>
          <a:ext cx="1310297" cy="693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6696A-CF40-4C52-9FAC-EA85B6CDC0EF}">
  <dimension ref="A1:P70"/>
  <sheetViews>
    <sheetView tabSelected="1" view="pageBreakPreview" topLeftCell="A3" zoomScale="60" zoomScaleNormal="100" workbookViewId="0">
      <selection activeCell="K3" sqref="K3"/>
    </sheetView>
  </sheetViews>
  <sheetFormatPr defaultColWidth="10.8984375" defaultRowHeight="15" x14ac:dyDescent="0.25"/>
  <cols>
    <col min="1" max="1" width="4.8984375" style="1" customWidth="1"/>
    <col min="2" max="2" width="47.5" style="1" customWidth="1"/>
    <col min="3" max="3" width="21" style="1" customWidth="1"/>
    <col min="4" max="4" width="3.5" style="1" customWidth="1"/>
    <col min="5" max="5" width="51.5" style="1" customWidth="1"/>
    <col min="6" max="6" width="21.5" style="1" customWidth="1"/>
    <col min="7" max="7" width="3.8984375" style="1" customWidth="1"/>
    <col min="8" max="8" width="45" style="1" bestFit="1" customWidth="1"/>
    <col min="9" max="9" width="26.5" style="1" customWidth="1"/>
    <col min="10" max="10" width="4.3984375" style="1" customWidth="1"/>
    <col min="11" max="11" width="50.8984375" style="1" customWidth="1"/>
    <col min="12" max="12" width="19.09765625" style="1" customWidth="1"/>
    <col min="13" max="13" width="18.8984375" style="1" bestFit="1" customWidth="1"/>
    <col min="14" max="16384" width="10.8984375" style="1"/>
  </cols>
  <sheetData>
    <row r="1" spans="1:16" ht="50.25" customHeight="1" x14ac:dyDescent="0.25">
      <c r="B1" s="6" t="s">
        <v>1</v>
      </c>
      <c r="C1" s="2"/>
    </row>
    <row r="2" spans="1:16" x14ac:dyDescent="0.25">
      <c r="B2" s="5"/>
      <c r="O2" s="7"/>
      <c r="P2" s="7"/>
    </row>
    <row r="3" spans="1:16" ht="27.6" x14ac:dyDescent="0.25">
      <c r="B3" s="52" t="s">
        <v>77</v>
      </c>
      <c r="C3" s="53"/>
      <c r="E3" s="52" t="s">
        <v>61</v>
      </c>
      <c r="F3" s="53"/>
      <c r="H3" s="52" t="s">
        <v>76</v>
      </c>
      <c r="I3" s="53"/>
      <c r="K3" s="52" t="s">
        <v>110</v>
      </c>
      <c r="L3" s="53"/>
      <c r="M3" s="53"/>
      <c r="O3" s="7"/>
      <c r="P3" s="7"/>
    </row>
    <row r="4" spans="1:16" s="7" customFormat="1" ht="18" customHeight="1" x14ac:dyDescent="0.25">
      <c r="A4" s="9"/>
      <c r="B4" s="76" t="s">
        <v>65</v>
      </c>
      <c r="C4" s="77"/>
      <c r="E4" s="76" t="s">
        <v>44</v>
      </c>
      <c r="F4" s="77"/>
      <c r="H4" s="78" t="s">
        <v>16</v>
      </c>
      <c r="I4" s="79"/>
      <c r="K4" s="10" t="s">
        <v>67</v>
      </c>
      <c r="L4" s="15"/>
      <c r="M4" s="66">
        <f>C18*C21+F37+I17</f>
        <v>0</v>
      </c>
    </row>
    <row r="5" spans="1:16" s="7" customFormat="1" ht="18" customHeight="1" x14ac:dyDescent="0.25">
      <c r="A5" s="9"/>
      <c r="B5" s="72" t="s">
        <v>39</v>
      </c>
      <c r="C5" s="73"/>
      <c r="E5" s="72" t="s">
        <v>48</v>
      </c>
      <c r="F5" s="73"/>
      <c r="H5" s="11" t="s">
        <v>20</v>
      </c>
      <c r="I5" s="3">
        <v>0</v>
      </c>
      <c r="K5" s="72" t="s">
        <v>30</v>
      </c>
      <c r="L5" s="73"/>
      <c r="M5" s="73">
        <v>0.25</v>
      </c>
    </row>
    <row r="6" spans="1:16" s="7" customFormat="1" ht="18" customHeight="1" x14ac:dyDescent="0.25">
      <c r="A6" s="9"/>
      <c r="B6" s="55" t="s">
        <v>40</v>
      </c>
      <c r="C6" s="56">
        <v>0</v>
      </c>
      <c r="E6" s="55" t="s">
        <v>54</v>
      </c>
      <c r="F6" s="56">
        <v>0</v>
      </c>
      <c r="H6" s="10" t="s">
        <v>17</v>
      </c>
      <c r="I6" s="3">
        <v>0</v>
      </c>
      <c r="K6" s="10" t="s">
        <v>28</v>
      </c>
      <c r="L6" s="15">
        <v>0.1</v>
      </c>
      <c r="M6" s="66">
        <f>M4*L6</f>
        <v>0</v>
      </c>
    </row>
    <row r="7" spans="1:16" s="7" customFormat="1" ht="18" customHeight="1" x14ac:dyDescent="0.25">
      <c r="A7" s="9"/>
      <c r="B7" s="55" t="s">
        <v>41</v>
      </c>
      <c r="C7" s="56">
        <v>0</v>
      </c>
      <c r="E7" s="55" t="s">
        <v>55</v>
      </c>
      <c r="F7" s="56">
        <v>0</v>
      </c>
      <c r="H7" s="10" t="s">
        <v>22</v>
      </c>
      <c r="I7" s="3">
        <v>0</v>
      </c>
      <c r="K7" s="10" t="s">
        <v>68</v>
      </c>
      <c r="L7" s="10"/>
      <c r="M7" s="67">
        <f>M4+M6</f>
        <v>0</v>
      </c>
    </row>
    <row r="8" spans="1:16" s="7" customFormat="1" ht="18" customHeight="1" x14ac:dyDescent="0.25">
      <c r="A8" s="9"/>
      <c r="B8" s="55" t="s">
        <v>42</v>
      </c>
      <c r="C8" s="56">
        <v>0</v>
      </c>
      <c r="E8" s="55" t="s">
        <v>2</v>
      </c>
      <c r="F8" s="56">
        <v>0</v>
      </c>
      <c r="H8" s="10" t="s">
        <v>18</v>
      </c>
      <c r="I8" s="3">
        <v>0</v>
      </c>
      <c r="K8" s="70" t="s">
        <v>31</v>
      </c>
      <c r="L8" s="71"/>
      <c r="M8" s="71"/>
    </row>
    <row r="9" spans="1:16" s="7" customFormat="1" ht="18" customHeight="1" x14ac:dyDescent="0.25">
      <c r="A9" s="9"/>
      <c r="B9" s="55" t="s">
        <v>43</v>
      </c>
      <c r="C9" s="56">
        <v>0</v>
      </c>
      <c r="E9" s="55" t="s">
        <v>56</v>
      </c>
      <c r="F9" s="56">
        <v>0</v>
      </c>
      <c r="H9" s="10" t="s">
        <v>23</v>
      </c>
      <c r="I9" s="3">
        <v>0</v>
      </c>
      <c r="K9" s="10"/>
      <c r="L9" s="10" t="s">
        <v>32</v>
      </c>
      <c r="M9" s="10" t="s">
        <v>33</v>
      </c>
    </row>
    <row r="10" spans="1:16" s="7" customFormat="1" ht="18" customHeight="1" thickBot="1" x14ac:dyDescent="0.3">
      <c r="A10" s="9"/>
      <c r="B10" s="57" t="s">
        <v>0</v>
      </c>
      <c r="C10" s="56">
        <v>0</v>
      </c>
      <c r="E10" s="57" t="s">
        <v>0</v>
      </c>
      <c r="F10" s="58">
        <v>0</v>
      </c>
      <c r="H10" s="10" t="s">
        <v>21</v>
      </c>
      <c r="I10" s="3">
        <v>0</v>
      </c>
      <c r="K10" s="10" t="s">
        <v>66</v>
      </c>
      <c r="L10" s="14">
        <v>160</v>
      </c>
      <c r="M10" s="68">
        <f>(I17*(1+L6))/L10</f>
        <v>0</v>
      </c>
    </row>
    <row r="11" spans="1:16" s="7" customFormat="1" ht="18" customHeight="1" thickBot="1" x14ac:dyDescent="0.3">
      <c r="A11" s="9"/>
      <c r="B11" s="59" t="s">
        <v>46</v>
      </c>
      <c r="C11" s="64">
        <f>SUM(C6:C10)</f>
        <v>0</v>
      </c>
      <c r="E11" s="59" t="s">
        <v>51</v>
      </c>
      <c r="F11" s="63">
        <f>SUM(F6:F10)</f>
        <v>0</v>
      </c>
      <c r="H11" s="10" t="s">
        <v>19</v>
      </c>
      <c r="I11" s="3">
        <v>0</v>
      </c>
    </row>
    <row r="12" spans="1:16" s="7" customFormat="1" ht="18" customHeight="1" x14ac:dyDescent="0.25">
      <c r="A12" s="9"/>
      <c r="B12" s="72" t="s">
        <v>35</v>
      </c>
      <c r="C12" s="73"/>
      <c r="E12" s="74" t="s">
        <v>49</v>
      </c>
      <c r="F12" s="75"/>
      <c r="H12" s="10" t="s">
        <v>24</v>
      </c>
      <c r="I12" s="3">
        <v>0</v>
      </c>
      <c r="K12" s="52" t="s">
        <v>62</v>
      </c>
      <c r="L12" s="53"/>
    </row>
    <row r="13" spans="1:16" s="7" customFormat="1" ht="18" customHeight="1" x14ac:dyDescent="0.25">
      <c r="A13" s="9"/>
      <c r="B13" s="55" t="s">
        <v>36</v>
      </c>
      <c r="C13" s="56">
        <v>0</v>
      </c>
      <c r="E13" s="55" t="s">
        <v>57</v>
      </c>
      <c r="F13" s="56">
        <v>0</v>
      </c>
      <c r="H13" s="10" t="s">
        <v>23</v>
      </c>
      <c r="I13" s="3">
        <v>0</v>
      </c>
      <c r="K13" s="20" t="s">
        <v>69</v>
      </c>
      <c r="L13" s="66">
        <f>M7/C21</f>
        <v>0</v>
      </c>
    </row>
    <row r="14" spans="1:16" s="7" customFormat="1" ht="18" customHeight="1" x14ac:dyDescent="0.25">
      <c r="A14" s="9"/>
      <c r="B14" s="55" t="s">
        <v>37</v>
      </c>
      <c r="C14" s="56">
        <v>0</v>
      </c>
      <c r="E14" s="55" t="s">
        <v>59</v>
      </c>
      <c r="F14" s="56">
        <v>0</v>
      </c>
      <c r="H14" s="10" t="s">
        <v>26</v>
      </c>
      <c r="I14" s="3">
        <v>0</v>
      </c>
    </row>
    <row r="15" spans="1:16" s="7" customFormat="1" ht="18" customHeight="1" x14ac:dyDescent="0.25">
      <c r="A15" s="9"/>
      <c r="B15" s="55" t="s">
        <v>60</v>
      </c>
      <c r="C15" s="56">
        <v>0</v>
      </c>
      <c r="E15" s="55" t="s">
        <v>3</v>
      </c>
      <c r="F15" s="56">
        <v>0</v>
      </c>
      <c r="H15" s="10" t="s">
        <v>0</v>
      </c>
      <c r="I15" s="3">
        <v>0</v>
      </c>
    </row>
    <row r="16" spans="1:16" s="7" customFormat="1" ht="18" customHeight="1" thickBot="1" x14ac:dyDescent="0.3">
      <c r="A16" s="9"/>
      <c r="B16" s="57" t="s">
        <v>0</v>
      </c>
      <c r="C16" s="58">
        <v>0</v>
      </c>
      <c r="E16" s="55" t="s">
        <v>4</v>
      </c>
      <c r="F16" s="56">
        <v>0</v>
      </c>
      <c r="H16" s="11" t="s">
        <v>75</v>
      </c>
      <c r="I16" s="3">
        <v>0</v>
      </c>
      <c r="K16" s="52" t="s">
        <v>63</v>
      </c>
      <c r="L16" s="53"/>
      <c r="M16" s="21"/>
    </row>
    <row r="17" spans="1:12" s="7" customFormat="1" ht="18" customHeight="1" thickBot="1" x14ac:dyDescent="0.3">
      <c r="A17" s="9"/>
      <c r="B17" s="59" t="s">
        <v>47</v>
      </c>
      <c r="C17" s="64">
        <f>SUM(C13:C16)</f>
        <v>0</v>
      </c>
      <c r="E17" s="55" t="s">
        <v>5</v>
      </c>
      <c r="F17" s="56">
        <v>0</v>
      </c>
      <c r="H17" s="54" t="s">
        <v>25</v>
      </c>
      <c r="I17" s="65">
        <f>SUM(I5:I16)</f>
        <v>0</v>
      </c>
      <c r="K17" s="20" t="s">
        <v>27</v>
      </c>
      <c r="L17" s="23">
        <v>0.25</v>
      </c>
    </row>
    <row r="18" spans="1:12" s="7" customFormat="1" ht="18" customHeight="1" x14ac:dyDescent="0.25">
      <c r="A18" s="9"/>
      <c r="B18" s="54" t="s">
        <v>38</v>
      </c>
      <c r="C18" s="65">
        <f>C17+C11</f>
        <v>0</v>
      </c>
      <c r="E18" s="55" t="s">
        <v>6</v>
      </c>
      <c r="F18" s="56">
        <v>0</v>
      </c>
      <c r="K18" s="20" t="s">
        <v>70</v>
      </c>
      <c r="L18" s="67">
        <f>L13*(1+L17)</f>
        <v>0</v>
      </c>
    </row>
    <row r="19" spans="1:12" s="7" customFormat="1" ht="18" customHeight="1" x14ac:dyDescent="0.25">
      <c r="B19" s="8"/>
      <c r="C19" s="13"/>
      <c r="E19" s="55" t="s">
        <v>7</v>
      </c>
      <c r="F19" s="56">
        <v>0</v>
      </c>
    </row>
    <row r="20" spans="1:12" s="7" customFormat="1" ht="18" customHeight="1" x14ac:dyDescent="0.25">
      <c r="A20" s="9"/>
      <c r="B20" s="76" t="s">
        <v>64</v>
      </c>
      <c r="C20" s="77"/>
      <c r="E20" s="55" t="s">
        <v>8</v>
      </c>
      <c r="F20" s="56">
        <v>0</v>
      </c>
    </row>
    <row r="21" spans="1:12" s="7" customFormat="1" ht="18" customHeight="1" x14ac:dyDescent="0.25">
      <c r="A21" s="9"/>
      <c r="B21" s="10" t="s">
        <v>71</v>
      </c>
      <c r="C21" s="22">
        <v>100</v>
      </c>
      <c r="E21" s="55" t="s">
        <v>9</v>
      </c>
      <c r="F21" s="56">
        <v>0</v>
      </c>
      <c r="K21" s="52" t="s">
        <v>72</v>
      </c>
      <c r="L21" s="53"/>
    </row>
    <row r="22" spans="1:12" s="7" customFormat="1" ht="18" customHeight="1" x14ac:dyDescent="0.25">
      <c r="A22" s="9"/>
      <c r="B22" s="1"/>
      <c r="C22" s="1"/>
      <c r="E22" s="55" t="s">
        <v>10</v>
      </c>
      <c r="F22" s="56">
        <v>0</v>
      </c>
      <c r="K22" s="20" t="s">
        <v>73</v>
      </c>
      <c r="L22" s="69" t="e">
        <f>(F11+I17+F31+F36)/(L18-C18)</f>
        <v>#DIV/0!</v>
      </c>
    </row>
    <row r="23" spans="1:12" s="7" customFormat="1" ht="18" customHeight="1" x14ac:dyDescent="0.25">
      <c r="A23" s="9"/>
      <c r="B23" s="1"/>
      <c r="C23" s="1"/>
      <c r="E23" s="55" t="s">
        <v>11</v>
      </c>
      <c r="F23" s="56">
        <v>0</v>
      </c>
    </row>
    <row r="24" spans="1:12" s="7" customFormat="1" ht="18" customHeight="1" x14ac:dyDescent="0.25">
      <c r="A24" s="9"/>
      <c r="B24" s="1"/>
      <c r="C24" s="1"/>
      <c r="E24" s="55" t="s">
        <v>12</v>
      </c>
      <c r="F24" s="56">
        <v>0</v>
      </c>
    </row>
    <row r="25" spans="1:12" s="7" customFormat="1" ht="18" customHeight="1" x14ac:dyDescent="0.25">
      <c r="A25" s="9"/>
      <c r="B25" s="1"/>
      <c r="C25" s="1"/>
      <c r="E25" s="55" t="s">
        <v>34</v>
      </c>
      <c r="F25" s="56">
        <v>0</v>
      </c>
    </row>
    <row r="26" spans="1:12" s="7" customFormat="1" ht="18" customHeight="1" x14ac:dyDescent="0.25">
      <c r="A26" s="9"/>
      <c r="B26" s="1"/>
      <c r="C26" s="1"/>
      <c r="E26" s="55" t="s">
        <v>19</v>
      </c>
      <c r="F26" s="56">
        <v>0</v>
      </c>
    </row>
    <row r="27" spans="1:12" s="7" customFormat="1" ht="18" customHeight="1" x14ac:dyDescent="0.25">
      <c r="A27" s="9"/>
      <c r="B27" s="1"/>
      <c r="C27" s="1"/>
      <c r="E27" s="55" t="s">
        <v>13</v>
      </c>
      <c r="F27" s="60">
        <v>0</v>
      </c>
    </row>
    <row r="28" spans="1:12" s="7" customFormat="1" ht="18" customHeight="1" x14ac:dyDescent="0.25">
      <c r="A28" s="9"/>
      <c r="B28" s="1"/>
      <c r="C28" s="1"/>
      <c r="E28" s="55" t="s">
        <v>74</v>
      </c>
      <c r="F28" s="60">
        <v>0</v>
      </c>
    </row>
    <row r="29" spans="1:12" s="7" customFormat="1" ht="18" customHeight="1" x14ac:dyDescent="0.25">
      <c r="A29" s="9"/>
      <c r="B29" s="1"/>
      <c r="C29" s="1"/>
      <c r="E29" s="55" t="s">
        <v>15</v>
      </c>
      <c r="F29" s="56">
        <v>0</v>
      </c>
    </row>
    <row r="30" spans="1:12" s="7" customFormat="1" ht="18" customHeight="1" thickBot="1" x14ac:dyDescent="0.3">
      <c r="A30" s="9"/>
      <c r="B30" s="1"/>
      <c r="C30" s="1"/>
      <c r="E30" s="57" t="s">
        <v>0</v>
      </c>
      <c r="F30" s="58">
        <v>0</v>
      </c>
    </row>
    <row r="31" spans="1:12" s="7" customFormat="1" ht="18" customHeight="1" thickBot="1" x14ac:dyDescent="0.3">
      <c r="A31" s="9"/>
      <c r="B31" s="1"/>
      <c r="C31" s="1"/>
      <c r="E31" s="59" t="s">
        <v>52</v>
      </c>
      <c r="F31" s="63">
        <f>SUM(F13:F30)</f>
        <v>0</v>
      </c>
    </row>
    <row r="32" spans="1:12" s="7" customFormat="1" ht="18" customHeight="1" x14ac:dyDescent="0.25">
      <c r="A32" s="9"/>
      <c r="B32" s="1"/>
      <c r="C32" s="1"/>
      <c r="E32" s="74" t="s">
        <v>50</v>
      </c>
      <c r="F32" s="75"/>
      <c r="K32" s="1"/>
    </row>
    <row r="33" spans="1:13" s="7" customFormat="1" ht="18" customHeight="1" x14ac:dyDescent="0.25">
      <c r="A33" s="9"/>
      <c r="B33" s="1"/>
      <c r="C33" s="1"/>
      <c r="E33" s="62" t="s">
        <v>58</v>
      </c>
      <c r="F33" s="60">
        <v>0</v>
      </c>
      <c r="K33" s="1"/>
    </row>
    <row r="34" spans="1:13" s="7" customFormat="1" ht="18" customHeight="1" x14ac:dyDescent="0.25">
      <c r="A34" s="9"/>
      <c r="B34" s="1"/>
      <c r="C34" s="1"/>
      <c r="E34" s="10" t="s">
        <v>14</v>
      </c>
      <c r="F34" s="4">
        <v>0</v>
      </c>
      <c r="K34" s="1"/>
    </row>
    <row r="35" spans="1:13" s="7" customFormat="1" ht="18" customHeight="1" thickBot="1" x14ac:dyDescent="0.3">
      <c r="A35" s="9"/>
      <c r="B35" s="1"/>
      <c r="C35" s="1"/>
      <c r="E35" s="16" t="s">
        <v>0</v>
      </c>
      <c r="F35" s="17">
        <v>0</v>
      </c>
      <c r="K35" s="1"/>
    </row>
    <row r="36" spans="1:13" s="7" customFormat="1" ht="18" customHeight="1" thickBot="1" x14ac:dyDescent="0.3">
      <c r="A36" s="9"/>
      <c r="B36" s="1"/>
      <c r="C36" s="1"/>
      <c r="E36" s="18" t="s">
        <v>53</v>
      </c>
      <c r="F36" s="64">
        <f>SUM(F33:F35)</f>
        <v>0</v>
      </c>
      <c r="K36" s="1"/>
    </row>
    <row r="37" spans="1:13" s="7" customFormat="1" ht="18" customHeight="1" x14ac:dyDescent="0.25">
      <c r="A37" s="9"/>
      <c r="B37" s="1"/>
      <c r="C37" s="1"/>
      <c r="E37" s="54" t="s">
        <v>45</v>
      </c>
      <c r="F37" s="65">
        <f>F36+F31+F11</f>
        <v>0</v>
      </c>
      <c r="K37" s="1"/>
    </row>
    <row r="38" spans="1:13" s="7" customFormat="1" ht="18" customHeight="1" x14ac:dyDescent="0.25">
      <c r="A38" s="9"/>
      <c r="B38" s="1"/>
      <c r="C38" s="1"/>
      <c r="K38" s="1"/>
    </row>
    <row r="39" spans="1:13" s="7" customFormat="1" ht="18" customHeight="1" x14ac:dyDescent="0.25">
      <c r="A39" s="9"/>
      <c r="B39" s="7" t="s">
        <v>104</v>
      </c>
      <c r="C39" s="1"/>
      <c r="K39" s="1"/>
      <c r="M39" s="7" t="s">
        <v>104</v>
      </c>
    </row>
    <row r="40" spans="1:13" s="7" customFormat="1" ht="18" customHeight="1" x14ac:dyDescent="0.25">
      <c r="A40" s="9"/>
      <c r="B40" s="1"/>
      <c r="C40" s="1"/>
      <c r="K40" s="1"/>
    </row>
    <row r="41" spans="1:13" s="7" customFormat="1" ht="18" customHeight="1" x14ac:dyDescent="0.25">
      <c r="A41" s="9"/>
      <c r="B41" s="1"/>
      <c r="C41" s="1"/>
      <c r="K41" s="1"/>
    </row>
    <row r="42" spans="1:13" s="7" customFormat="1" ht="18" customHeight="1" x14ac:dyDescent="0.25">
      <c r="A42" s="9"/>
      <c r="B42" s="1"/>
      <c r="C42" s="1"/>
      <c r="K42" s="1"/>
    </row>
    <row r="43" spans="1:13" s="7" customFormat="1" ht="18" customHeight="1" x14ac:dyDescent="0.25">
      <c r="A43" s="9"/>
      <c r="B43" s="1"/>
      <c r="C43" s="1"/>
      <c r="K43" s="1"/>
    </row>
    <row r="44" spans="1:13" s="7" customFormat="1" ht="18" customHeight="1" x14ac:dyDescent="0.25">
      <c r="A44" s="9"/>
      <c r="B44" s="1"/>
      <c r="C44" s="1"/>
      <c r="H44" s="1"/>
      <c r="I44" s="1"/>
      <c r="K44" s="1"/>
    </row>
    <row r="45" spans="1:13" s="7" customFormat="1" ht="18" customHeight="1" x14ac:dyDescent="0.25">
      <c r="A45" s="9"/>
      <c r="B45" s="1"/>
      <c r="C45" s="1"/>
      <c r="H45" s="1"/>
      <c r="I45" s="1"/>
      <c r="K45" s="1"/>
    </row>
    <row r="46" spans="1:13" s="7" customFormat="1" ht="18" customHeight="1" x14ac:dyDescent="0.25">
      <c r="A46" s="9"/>
      <c r="B46" s="1"/>
      <c r="C46" s="1"/>
      <c r="H46" s="1"/>
      <c r="I46" s="1"/>
      <c r="K46" s="1"/>
    </row>
    <row r="47" spans="1:13" s="7" customFormat="1" ht="18" customHeight="1" x14ac:dyDescent="0.25">
      <c r="A47" s="9"/>
      <c r="B47" s="1"/>
      <c r="C47" s="1"/>
      <c r="H47" s="1"/>
      <c r="I47" s="1"/>
      <c r="K47" s="1"/>
    </row>
    <row r="48" spans="1:13" s="7" customFormat="1" ht="18" customHeight="1" x14ac:dyDescent="0.25">
      <c r="A48" s="9"/>
      <c r="B48" s="1"/>
      <c r="C48" s="1"/>
      <c r="H48" s="1"/>
      <c r="I48" s="1"/>
      <c r="K48" s="1"/>
    </row>
    <row r="49" spans="1:16" s="7" customFormat="1" ht="18" customHeight="1" x14ac:dyDescent="0.25">
      <c r="A49" s="9"/>
      <c r="B49" s="1"/>
      <c r="C49" s="1"/>
      <c r="H49" s="1"/>
      <c r="I49" s="1"/>
      <c r="K49" s="1"/>
    </row>
    <row r="50" spans="1:16" s="7" customFormat="1" ht="18" customHeight="1" x14ac:dyDescent="0.25">
      <c r="A50" s="9"/>
      <c r="B50" s="1"/>
      <c r="C50" s="1"/>
      <c r="H50" s="1"/>
      <c r="I50" s="1"/>
      <c r="J50" s="1"/>
      <c r="K50" s="1"/>
    </row>
    <row r="51" spans="1:16" s="7" customFormat="1" ht="18" customHeight="1" x14ac:dyDescent="0.25">
      <c r="A51" s="9"/>
      <c r="B51" s="1"/>
      <c r="C51" s="1"/>
      <c r="H51" s="1"/>
      <c r="I51" s="1"/>
      <c r="J51" s="1"/>
      <c r="K51" s="1"/>
    </row>
    <row r="52" spans="1:16" s="7" customFormat="1" ht="18" customHeight="1" x14ac:dyDescent="0.25">
      <c r="A52" s="9"/>
      <c r="B52" s="1"/>
      <c r="C52" s="1"/>
      <c r="H52" s="1"/>
      <c r="I52" s="1"/>
      <c r="J52" s="1"/>
      <c r="K52" s="1"/>
    </row>
    <row r="53" spans="1:16" s="7" customFormat="1" ht="18" customHeight="1" x14ac:dyDescent="0.25">
      <c r="A53" s="9"/>
      <c r="B53" s="1"/>
      <c r="C53" s="1"/>
      <c r="H53" s="1"/>
      <c r="I53" s="1"/>
      <c r="J53" s="1"/>
      <c r="K53" s="1"/>
    </row>
    <row r="54" spans="1:16" s="7" customFormat="1" ht="18" customHeight="1" x14ac:dyDescent="0.25">
      <c r="B54" s="1"/>
      <c r="C54" s="1"/>
      <c r="H54" s="1"/>
      <c r="I54" s="1"/>
      <c r="J54" s="1"/>
      <c r="K54" s="1"/>
      <c r="L54" s="1"/>
    </row>
    <row r="55" spans="1:16" s="7" customFormat="1" ht="18" customHeight="1" x14ac:dyDescent="0.25">
      <c r="A55" s="9"/>
      <c r="B55" s="1"/>
      <c r="C55" s="1"/>
      <c r="H55" s="1"/>
      <c r="I55" s="1"/>
      <c r="J55" s="1"/>
      <c r="K55" s="1"/>
      <c r="L55" s="1"/>
      <c r="M55" s="1"/>
    </row>
    <row r="56" spans="1:16" s="7" customFormat="1" ht="18" customHeight="1" x14ac:dyDescent="0.25">
      <c r="A56" s="9"/>
      <c r="B56" s="1"/>
      <c r="C56" s="1"/>
      <c r="H56" s="1"/>
      <c r="I56" s="1"/>
      <c r="J56" s="1"/>
      <c r="K56" s="1"/>
      <c r="L56" s="1"/>
      <c r="M56" s="1"/>
    </row>
    <row r="57" spans="1:16" s="7" customFormat="1" ht="18" customHeight="1" x14ac:dyDescent="0.25">
      <c r="A57" s="9"/>
      <c r="B57" s="1"/>
      <c r="C57" s="1"/>
      <c r="E57" s="19"/>
      <c r="H57" s="1"/>
      <c r="I57" s="1"/>
      <c r="J57" s="1"/>
      <c r="K57" s="1"/>
      <c r="L57" s="1"/>
      <c r="M57" s="1"/>
    </row>
    <row r="58" spans="1:16" s="7" customFormat="1" ht="18" customHeight="1" x14ac:dyDescent="0.25">
      <c r="A58" s="9"/>
      <c r="B58" s="1"/>
      <c r="C58" s="1"/>
      <c r="H58" s="1"/>
      <c r="I58" s="1"/>
      <c r="J58" s="1"/>
      <c r="K58" s="1"/>
      <c r="L58" s="1"/>
      <c r="M58" s="1"/>
    </row>
    <row r="59" spans="1:16" s="7" customFormat="1" ht="18" customHeight="1" x14ac:dyDescent="0.25">
      <c r="A59" s="9"/>
      <c r="B59" s="1"/>
      <c r="C59" s="1"/>
      <c r="E59" s="19"/>
      <c r="H59" s="1"/>
      <c r="I59" s="1"/>
      <c r="J59" s="1"/>
      <c r="K59" s="1"/>
      <c r="L59" s="1"/>
      <c r="M59" s="1"/>
    </row>
    <row r="60" spans="1:16" s="7" customFormat="1" ht="18" customHeight="1" x14ac:dyDescent="0.25">
      <c r="A60" s="9"/>
      <c r="B60" s="1"/>
      <c r="C60" s="1"/>
      <c r="H60" s="1"/>
      <c r="I60" s="1"/>
      <c r="J60" s="1"/>
      <c r="K60" s="1"/>
      <c r="L60" s="1"/>
      <c r="M60" s="1"/>
    </row>
    <row r="61" spans="1:16" s="7" customFormat="1" ht="18" customHeight="1" x14ac:dyDescent="0.25">
      <c r="A61" s="9"/>
      <c r="B61" s="1"/>
      <c r="C61" s="1"/>
      <c r="H61" s="1"/>
      <c r="I61" s="1"/>
      <c r="J61" s="1"/>
      <c r="K61" s="1"/>
      <c r="L61" s="1"/>
      <c r="M61" s="1"/>
    </row>
    <row r="62" spans="1:16" s="7" customFormat="1" ht="18" customHeight="1" x14ac:dyDescent="0.25">
      <c r="B62" s="1"/>
      <c r="C62" s="1"/>
      <c r="H62" s="1"/>
      <c r="I62" s="1"/>
      <c r="J62" s="1"/>
      <c r="K62" s="1"/>
      <c r="L62" s="1"/>
      <c r="M62" s="1"/>
    </row>
    <row r="63" spans="1:16" s="7" customFormat="1" ht="18" customHeight="1" x14ac:dyDescent="0.25">
      <c r="B63" s="1"/>
      <c r="C63" s="1"/>
      <c r="H63" s="1"/>
      <c r="I63" s="1"/>
      <c r="J63" s="1"/>
      <c r="K63" s="1"/>
      <c r="L63" s="1"/>
      <c r="M63" s="1"/>
      <c r="O63" s="1"/>
      <c r="P63" s="1"/>
    </row>
    <row r="64" spans="1:16" s="7" customFormat="1" ht="18" customHeight="1" x14ac:dyDescent="0.25">
      <c r="B64" s="1"/>
      <c r="C64" s="1"/>
      <c r="H64" s="1"/>
      <c r="I64" s="1"/>
      <c r="J64" s="1"/>
      <c r="K64" s="1"/>
      <c r="L64" s="1"/>
      <c r="M64" s="1"/>
      <c r="O64" s="1"/>
      <c r="P64" s="1"/>
    </row>
    <row r="65" spans="1:16" s="7" customFormat="1" ht="18" customHeight="1" x14ac:dyDescent="0.25">
      <c r="A65" s="9"/>
      <c r="B65" s="1"/>
      <c r="C65" s="1"/>
      <c r="H65" s="1"/>
      <c r="I65" s="1"/>
      <c r="J65" s="1"/>
      <c r="K65" s="1"/>
      <c r="L65" s="1"/>
      <c r="M65" s="1"/>
      <c r="O65" s="1"/>
      <c r="P65" s="1"/>
    </row>
    <row r="66" spans="1:16" s="7" customFormat="1" ht="18" customHeight="1" x14ac:dyDescent="0.25">
      <c r="A66" s="9"/>
      <c r="B66" s="1"/>
      <c r="C66" s="1"/>
      <c r="H66" s="1"/>
      <c r="I66" s="1"/>
      <c r="J66" s="1"/>
      <c r="K66" s="1"/>
      <c r="L66" s="1"/>
      <c r="M66" s="1"/>
      <c r="O66" s="1"/>
      <c r="P66" s="1"/>
    </row>
    <row r="67" spans="1:16" s="7" customFormat="1" x14ac:dyDescent="0.25">
      <c r="B67" s="1"/>
      <c r="C67" s="1"/>
      <c r="E67" s="1"/>
      <c r="F67" s="1"/>
      <c r="H67" s="1"/>
      <c r="I67" s="1"/>
      <c r="J67" s="1"/>
      <c r="K67" s="1"/>
      <c r="L67" s="1"/>
      <c r="M67" s="1"/>
      <c r="O67" s="1"/>
      <c r="P67" s="1"/>
    </row>
    <row r="68" spans="1:16" s="7" customFormat="1" ht="18" customHeight="1" x14ac:dyDescent="0.25">
      <c r="A68" s="12"/>
      <c r="B68" s="1"/>
      <c r="C68" s="1"/>
      <c r="E68" s="1"/>
      <c r="F68" s="1"/>
      <c r="H68" s="1"/>
      <c r="I68" s="1"/>
      <c r="J68" s="1"/>
      <c r="K68" s="1"/>
      <c r="L68" s="1"/>
      <c r="M68" s="1"/>
      <c r="O68" s="1"/>
      <c r="P68" s="1"/>
    </row>
    <row r="69" spans="1:16" s="7" customFormat="1" x14ac:dyDescent="0.25">
      <c r="B69" s="1"/>
      <c r="C69" s="1"/>
      <c r="E69" s="1"/>
      <c r="F69" s="1"/>
      <c r="H69" s="1"/>
      <c r="I69" s="1"/>
      <c r="J69" s="1"/>
      <c r="K69" s="1"/>
      <c r="L69" s="1"/>
      <c r="M69" s="1"/>
      <c r="O69" s="1"/>
      <c r="P69" s="1"/>
    </row>
    <row r="70" spans="1:16" s="7" customFormat="1" ht="18" customHeight="1" x14ac:dyDescent="0.25">
      <c r="A70" s="12"/>
      <c r="B70" s="1"/>
      <c r="C70" s="1"/>
      <c r="E70" s="1"/>
      <c r="F70" s="1"/>
      <c r="H70" s="1"/>
      <c r="I70" s="1"/>
      <c r="J70" s="1"/>
      <c r="K70" s="1"/>
      <c r="L70" s="1"/>
      <c r="M70" s="1"/>
      <c r="O70" s="1"/>
      <c r="P70" s="1"/>
    </row>
  </sheetData>
  <mergeCells count="11">
    <mergeCell ref="K5:M5"/>
    <mergeCell ref="B4:C4"/>
    <mergeCell ref="E4:F4"/>
    <mergeCell ref="H4:I4"/>
    <mergeCell ref="B5:C5"/>
    <mergeCell ref="E5:F5"/>
    <mergeCell ref="K8:M8"/>
    <mergeCell ref="B12:C12"/>
    <mergeCell ref="E12:F12"/>
    <mergeCell ref="B20:C20"/>
    <mergeCell ref="E32:F32"/>
  </mergeCells>
  <pageMargins left="0.7" right="0.7" top="0.78740157499999996" bottom="0.78740157499999996" header="0.3" footer="0.3"/>
  <pageSetup paperSize="9" scale="50" orientation="landscape" r:id="rId1"/>
  <headerFooter>
    <oddHeader>&amp;C&amp;"Calibri"&amp;10&amp;K000000Public&amp;1#</oddHeader>
  </headerFooter>
  <rowBreaks count="1" manualBreakCount="1">
    <brk id="39" max="16383" man="1"/>
  </rowBreaks>
  <colBreaks count="1" manualBreakCount="1">
    <brk id="7" max="40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view="pageBreakPreview" topLeftCell="A3" zoomScale="60" zoomScaleNormal="100" workbookViewId="0">
      <selection activeCell="B31" sqref="B31"/>
    </sheetView>
  </sheetViews>
  <sheetFormatPr defaultColWidth="10.8984375" defaultRowHeight="15" x14ac:dyDescent="0.25"/>
  <cols>
    <col min="1" max="1" width="4.8984375" style="1" customWidth="1"/>
    <col min="2" max="2" width="47.5" style="1" customWidth="1"/>
    <col min="3" max="3" width="21" style="1" customWidth="1"/>
    <col min="4" max="4" width="3.5" style="1" customWidth="1"/>
    <col min="5" max="5" width="51.5" style="1" customWidth="1"/>
    <col min="6" max="6" width="21.5" style="1" customWidth="1"/>
    <col min="7" max="7" width="3.8984375" style="1" customWidth="1"/>
    <col min="8" max="8" width="45" style="1" bestFit="1" customWidth="1"/>
    <col min="9" max="9" width="26.5" style="1" customWidth="1"/>
    <col min="10" max="10" width="4.3984375" style="1" customWidth="1"/>
    <col min="11" max="11" width="50.8984375" style="1" customWidth="1"/>
    <col min="12" max="12" width="19.09765625" style="1" customWidth="1"/>
    <col min="13" max="13" width="18.8984375" style="1" bestFit="1" customWidth="1"/>
    <col min="14" max="16384" width="10.8984375" style="1"/>
  </cols>
  <sheetData>
    <row r="1" spans="1:16" ht="50.25" customHeight="1" x14ac:dyDescent="0.25">
      <c r="B1" s="6" t="s">
        <v>1</v>
      </c>
      <c r="C1" s="2"/>
    </row>
    <row r="2" spans="1:16" x14ac:dyDescent="0.25">
      <c r="B2" s="5"/>
      <c r="O2" s="7"/>
      <c r="P2" s="7"/>
    </row>
    <row r="3" spans="1:16" ht="27.6" x14ac:dyDescent="0.25">
      <c r="B3" s="52" t="s">
        <v>77</v>
      </c>
      <c r="C3" s="53"/>
      <c r="E3" s="52" t="s">
        <v>61</v>
      </c>
      <c r="F3" s="53"/>
      <c r="H3" s="52" t="s">
        <v>76</v>
      </c>
      <c r="I3" s="53"/>
      <c r="K3" s="52" t="s">
        <v>110</v>
      </c>
      <c r="L3" s="53"/>
      <c r="M3" s="53"/>
      <c r="O3" s="7"/>
      <c r="P3" s="7"/>
    </row>
    <row r="4" spans="1:16" s="7" customFormat="1" ht="18" customHeight="1" x14ac:dyDescent="0.25">
      <c r="A4" s="9"/>
      <c r="B4" s="76" t="s">
        <v>65</v>
      </c>
      <c r="C4" s="77"/>
      <c r="E4" s="76" t="s">
        <v>44</v>
      </c>
      <c r="F4" s="77"/>
      <c r="H4" s="78" t="s">
        <v>16</v>
      </c>
      <c r="I4" s="79"/>
      <c r="K4" s="10" t="s">
        <v>67</v>
      </c>
      <c r="L4" s="15"/>
      <c r="M4" s="66">
        <f>C18*C21+F37+I17</f>
        <v>102700</v>
      </c>
    </row>
    <row r="5" spans="1:16" s="7" customFormat="1" ht="18" customHeight="1" x14ac:dyDescent="0.25">
      <c r="A5" s="9"/>
      <c r="B5" s="72" t="s">
        <v>39</v>
      </c>
      <c r="C5" s="73"/>
      <c r="E5" s="72" t="s">
        <v>48</v>
      </c>
      <c r="F5" s="73"/>
      <c r="H5" s="11" t="s">
        <v>20</v>
      </c>
      <c r="I5" s="3">
        <v>15000</v>
      </c>
      <c r="K5" s="72" t="s">
        <v>30</v>
      </c>
      <c r="L5" s="73"/>
      <c r="M5" s="73">
        <v>0.25</v>
      </c>
    </row>
    <row r="6" spans="1:16" s="7" customFormat="1" ht="18" customHeight="1" x14ac:dyDescent="0.25">
      <c r="A6" s="9"/>
      <c r="B6" s="55" t="s">
        <v>40</v>
      </c>
      <c r="C6" s="56">
        <v>200</v>
      </c>
      <c r="E6" s="55" t="s">
        <v>54</v>
      </c>
      <c r="F6" s="56">
        <v>10000</v>
      </c>
      <c r="H6" s="10" t="s">
        <v>17</v>
      </c>
      <c r="I6" s="4">
        <v>10000</v>
      </c>
      <c r="K6" s="10" t="s">
        <v>28</v>
      </c>
      <c r="L6" s="15">
        <v>0.1</v>
      </c>
      <c r="M6" s="66">
        <f>M4*L6</f>
        <v>10270</v>
      </c>
    </row>
    <row r="7" spans="1:16" s="7" customFormat="1" ht="18" customHeight="1" x14ac:dyDescent="0.25">
      <c r="A7" s="9"/>
      <c r="B7" s="55" t="s">
        <v>41</v>
      </c>
      <c r="C7" s="56">
        <v>10</v>
      </c>
      <c r="E7" s="55" t="s">
        <v>55</v>
      </c>
      <c r="F7" s="56">
        <v>0</v>
      </c>
      <c r="H7" s="10" t="s">
        <v>22</v>
      </c>
      <c r="I7" s="3">
        <v>2000</v>
      </c>
      <c r="K7" s="10" t="s">
        <v>68</v>
      </c>
      <c r="L7" s="10"/>
      <c r="M7" s="67">
        <f>M4+M6</f>
        <v>112970</v>
      </c>
    </row>
    <row r="8" spans="1:16" s="7" customFormat="1" ht="18" customHeight="1" x14ac:dyDescent="0.25">
      <c r="A8" s="9"/>
      <c r="B8" s="55" t="s">
        <v>42</v>
      </c>
      <c r="C8" s="56">
        <v>50</v>
      </c>
      <c r="E8" s="55" t="s">
        <v>2</v>
      </c>
      <c r="F8" s="56">
        <v>0</v>
      </c>
      <c r="H8" s="10" t="s">
        <v>18</v>
      </c>
      <c r="I8" s="3">
        <v>3000</v>
      </c>
      <c r="K8" s="70" t="s">
        <v>31</v>
      </c>
      <c r="L8" s="71"/>
      <c r="M8" s="71"/>
    </row>
    <row r="9" spans="1:16" s="7" customFormat="1" ht="18" customHeight="1" x14ac:dyDescent="0.25">
      <c r="A9" s="9"/>
      <c r="B9" s="55" t="s">
        <v>43</v>
      </c>
      <c r="C9" s="56">
        <v>5</v>
      </c>
      <c r="E9" s="55" t="s">
        <v>56</v>
      </c>
      <c r="F9" s="56">
        <v>0</v>
      </c>
      <c r="H9" s="10" t="s">
        <v>23</v>
      </c>
      <c r="I9" s="3">
        <v>0</v>
      </c>
      <c r="K9" s="10"/>
      <c r="L9" s="10" t="s">
        <v>32</v>
      </c>
      <c r="M9" s="10" t="s">
        <v>33</v>
      </c>
    </row>
    <row r="10" spans="1:16" s="7" customFormat="1" ht="18" customHeight="1" thickBot="1" x14ac:dyDescent="0.3">
      <c r="A10" s="9"/>
      <c r="B10" s="57" t="s">
        <v>0</v>
      </c>
      <c r="C10" s="58">
        <v>0</v>
      </c>
      <c r="E10" s="57" t="s">
        <v>0</v>
      </c>
      <c r="F10" s="58">
        <v>0</v>
      </c>
      <c r="H10" s="10" t="s">
        <v>21</v>
      </c>
      <c r="I10" s="3">
        <v>0</v>
      </c>
      <c r="K10" s="10" t="s">
        <v>66</v>
      </c>
      <c r="L10" s="14">
        <v>160</v>
      </c>
      <c r="M10" s="68">
        <f>(I17*(1+L6))/L10</f>
        <v>275</v>
      </c>
    </row>
    <row r="11" spans="1:16" s="7" customFormat="1" ht="18" customHeight="1" thickBot="1" x14ac:dyDescent="0.3">
      <c r="A11" s="9"/>
      <c r="B11" s="59" t="s">
        <v>46</v>
      </c>
      <c r="C11" s="64">
        <f>SUM(C6:C10)</f>
        <v>265</v>
      </c>
      <c r="E11" s="59" t="s">
        <v>51</v>
      </c>
      <c r="F11" s="63">
        <f>SUM(F6:F10)</f>
        <v>10000</v>
      </c>
      <c r="H11" s="10" t="s">
        <v>19</v>
      </c>
      <c r="I11" s="3">
        <v>0</v>
      </c>
    </row>
    <row r="12" spans="1:16" s="7" customFormat="1" ht="18" customHeight="1" x14ac:dyDescent="0.25">
      <c r="A12" s="9"/>
      <c r="B12" s="72" t="s">
        <v>35</v>
      </c>
      <c r="C12" s="73"/>
      <c r="E12" s="74" t="s">
        <v>49</v>
      </c>
      <c r="F12" s="75"/>
      <c r="H12" s="10" t="s">
        <v>24</v>
      </c>
      <c r="I12" s="3">
        <v>0</v>
      </c>
      <c r="K12" s="52" t="s">
        <v>62</v>
      </c>
      <c r="L12" s="53"/>
    </row>
    <row r="13" spans="1:16" s="7" customFormat="1" ht="18" customHeight="1" x14ac:dyDescent="0.25">
      <c r="A13" s="9"/>
      <c r="B13" s="55" t="s">
        <v>36</v>
      </c>
      <c r="C13" s="56">
        <v>2</v>
      </c>
      <c r="E13" s="55" t="s">
        <v>57</v>
      </c>
      <c r="F13" s="56">
        <v>0</v>
      </c>
      <c r="H13" s="10" t="s">
        <v>23</v>
      </c>
      <c r="I13" s="3">
        <v>0</v>
      </c>
      <c r="K13" s="20" t="s">
        <v>69</v>
      </c>
      <c r="L13" s="66">
        <f>M7/C21</f>
        <v>1129.7</v>
      </c>
    </row>
    <row r="14" spans="1:16" s="7" customFormat="1" ht="18" customHeight="1" x14ac:dyDescent="0.25">
      <c r="A14" s="9"/>
      <c r="B14" s="55" t="s">
        <v>37</v>
      </c>
      <c r="C14" s="56">
        <v>10</v>
      </c>
      <c r="E14" s="55" t="s">
        <v>59</v>
      </c>
      <c r="F14" s="56">
        <v>0</v>
      </c>
      <c r="H14" s="10" t="s">
        <v>26</v>
      </c>
      <c r="I14" s="3">
        <v>0</v>
      </c>
    </row>
    <row r="15" spans="1:16" s="7" customFormat="1" ht="18" customHeight="1" x14ac:dyDescent="0.25">
      <c r="A15" s="9"/>
      <c r="B15" s="55" t="s">
        <v>60</v>
      </c>
      <c r="C15" s="56">
        <v>30</v>
      </c>
      <c r="E15" s="55" t="s">
        <v>3</v>
      </c>
      <c r="F15" s="56">
        <v>0</v>
      </c>
      <c r="H15" s="10" t="s">
        <v>0</v>
      </c>
      <c r="I15" s="3">
        <v>0</v>
      </c>
    </row>
    <row r="16" spans="1:16" s="7" customFormat="1" ht="18" customHeight="1" thickBot="1" x14ac:dyDescent="0.3">
      <c r="A16" s="9"/>
      <c r="B16" s="57" t="s">
        <v>0</v>
      </c>
      <c r="C16" s="58">
        <v>0</v>
      </c>
      <c r="E16" s="55" t="s">
        <v>4</v>
      </c>
      <c r="F16" s="56">
        <v>0</v>
      </c>
      <c r="H16" s="11" t="s">
        <v>75</v>
      </c>
      <c r="I16" s="3">
        <v>10000</v>
      </c>
      <c r="K16" s="52" t="s">
        <v>63</v>
      </c>
      <c r="L16" s="53"/>
      <c r="M16" s="21"/>
    </row>
    <row r="17" spans="1:12" s="7" customFormat="1" ht="18" customHeight="1" thickBot="1" x14ac:dyDescent="0.3">
      <c r="A17" s="9"/>
      <c r="B17" s="59" t="s">
        <v>47</v>
      </c>
      <c r="C17" s="64">
        <f>SUM(C13:C16)</f>
        <v>42</v>
      </c>
      <c r="E17" s="55" t="s">
        <v>5</v>
      </c>
      <c r="F17" s="56">
        <v>0</v>
      </c>
      <c r="H17" s="54" t="s">
        <v>25</v>
      </c>
      <c r="I17" s="65">
        <f>SUM(I5:I16)</f>
        <v>40000</v>
      </c>
      <c r="K17" s="20" t="s">
        <v>27</v>
      </c>
      <c r="L17" s="23">
        <v>0.25</v>
      </c>
    </row>
    <row r="18" spans="1:12" s="7" customFormat="1" ht="18" customHeight="1" x14ac:dyDescent="0.25">
      <c r="A18" s="9"/>
      <c r="B18" s="54" t="s">
        <v>38</v>
      </c>
      <c r="C18" s="65">
        <f>C17+C11</f>
        <v>307</v>
      </c>
      <c r="E18" s="55" t="s">
        <v>6</v>
      </c>
      <c r="F18" s="56">
        <v>0</v>
      </c>
      <c r="K18" s="20" t="s">
        <v>70</v>
      </c>
      <c r="L18" s="67">
        <f>L13*(1+L17)</f>
        <v>1412.125</v>
      </c>
    </row>
    <row r="19" spans="1:12" s="7" customFormat="1" ht="18" customHeight="1" x14ac:dyDescent="0.25">
      <c r="B19" s="8"/>
      <c r="C19" s="13"/>
      <c r="E19" s="55" t="s">
        <v>7</v>
      </c>
      <c r="F19" s="56">
        <v>0</v>
      </c>
    </row>
    <row r="20" spans="1:12" s="7" customFormat="1" ht="18" customHeight="1" x14ac:dyDescent="0.25">
      <c r="A20" s="9"/>
      <c r="B20" s="76" t="s">
        <v>64</v>
      </c>
      <c r="C20" s="77"/>
      <c r="E20" s="55" t="s">
        <v>8</v>
      </c>
      <c r="F20" s="56">
        <v>0</v>
      </c>
    </row>
    <row r="21" spans="1:12" s="7" customFormat="1" ht="18" customHeight="1" x14ac:dyDescent="0.25">
      <c r="A21" s="9"/>
      <c r="B21" s="10" t="s">
        <v>71</v>
      </c>
      <c r="C21" s="22">
        <v>100</v>
      </c>
      <c r="E21" s="55" t="s">
        <v>9</v>
      </c>
      <c r="F21" s="56">
        <v>0</v>
      </c>
      <c r="K21" s="52" t="s">
        <v>72</v>
      </c>
      <c r="L21" s="53"/>
    </row>
    <row r="22" spans="1:12" s="7" customFormat="1" ht="18" customHeight="1" x14ac:dyDescent="0.25">
      <c r="A22" s="9"/>
      <c r="B22" s="1"/>
      <c r="C22" s="1"/>
      <c r="E22" s="55" t="s">
        <v>10</v>
      </c>
      <c r="F22" s="56">
        <v>0</v>
      </c>
      <c r="K22" s="20" t="s">
        <v>73</v>
      </c>
      <c r="L22" s="69">
        <f>(F11+I17+F31+F36)/(L18-C18)</f>
        <v>65.151001017984385</v>
      </c>
    </row>
    <row r="23" spans="1:12" s="7" customFormat="1" ht="18" customHeight="1" x14ac:dyDescent="0.25">
      <c r="A23" s="9"/>
      <c r="B23" s="1"/>
      <c r="C23" s="1"/>
      <c r="E23" s="55" t="s">
        <v>11</v>
      </c>
      <c r="F23" s="56">
        <v>0</v>
      </c>
    </row>
    <row r="24" spans="1:12" s="7" customFormat="1" ht="18" customHeight="1" x14ac:dyDescent="0.25">
      <c r="A24" s="9"/>
      <c r="B24" s="1"/>
      <c r="C24" s="1"/>
      <c r="E24" s="55" t="s">
        <v>12</v>
      </c>
      <c r="F24" s="56">
        <v>0</v>
      </c>
    </row>
    <row r="25" spans="1:12" s="7" customFormat="1" ht="18" customHeight="1" x14ac:dyDescent="0.25">
      <c r="A25" s="9"/>
      <c r="B25" s="1"/>
      <c r="C25" s="1"/>
      <c r="E25" s="55" t="s">
        <v>34</v>
      </c>
      <c r="F25" s="56">
        <v>0</v>
      </c>
    </row>
    <row r="26" spans="1:12" s="7" customFormat="1" ht="18" customHeight="1" x14ac:dyDescent="0.25">
      <c r="A26" s="9"/>
      <c r="B26" s="1"/>
      <c r="C26" s="1"/>
      <c r="E26" s="55" t="s">
        <v>19</v>
      </c>
      <c r="F26" s="56">
        <v>0</v>
      </c>
    </row>
    <row r="27" spans="1:12" s="7" customFormat="1" ht="18" customHeight="1" x14ac:dyDescent="0.25">
      <c r="A27" s="9"/>
      <c r="B27" s="1"/>
      <c r="C27" s="1"/>
      <c r="E27" s="55" t="s">
        <v>13</v>
      </c>
      <c r="F27" s="60">
        <v>0</v>
      </c>
    </row>
    <row r="28" spans="1:12" s="7" customFormat="1" ht="18" customHeight="1" x14ac:dyDescent="0.25">
      <c r="A28" s="9"/>
      <c r="B28" s="1"/>
      <c r="C28" s="1"/>
      <c r="E28" s="55" t="s">
        <v>74</v>
      </c>
      <c r="F28" s="61">
        <v>20000</v>
      </c>
    </row>
    <row r="29" spans="1:12" s="7" customFormat="1" ht="18" customHeight="1" x14ac:dyDescent="0.25">
      <c r="A29" s="9"/>
      <c r="B29" s="1"/>
      <c r="C29" s="1"/>
      <c r="E29" s="55" t="s">
        <v>15</v>
      </c>
      <c r="F29" s="56">
        <v>0</v>
      </c>
    </row>
    <row r="30" spans="1:12" s="7" customFormat="1" ht="18" customHeight="1" thickBot="1" x14ac:dyDescent="0.3">
      <c r="A30" s="9"/>
      <c r="B30" s="1"/>
      <c r="C30" s="1"/>
      <c r="E30" s="57" t="s">
        <v>0</v>
      </c>
      <c r="F30" s="58">
        <v>0</v>
      </c>
    </row>
    <row r="31" spans="1:12" s="7" customFormat="1" ht="18" customHeight="1" thickBot="1" x14ac:dyDescent="0.3">
      <c r="A31" s="9"/>
      <c r="B31" s="1"/>
      <c r="C31" s="1"/>
      <c r="E31" s="59" t="s">
        <v>52</v>
      </c>
      <c r="F31" s="63">
        <f>SUM(F13:F30)</f>
        <v>20000</v>
      </c>
    </row>
    <row r="32" spans="1:12" s="7" customFormat="1" ht="18" customHeight="1" x14ac:dyDescent="0.25">
      <c r="A32" s="9"/>
      <c r="B32" s="1"/>
      <c r="C32" s="1"/>
      <c r="E32" s="74" t="s">
        <v>50</v>
      </c>
      <c r="F32" s="75"/>
      <c r="K32" s="1"/>
    </row>
    <row r="33" spans="1:13" s="7" customFormat="1" ht="18" customHeight="1" x14ac:dyDescent="0.25">
      <c r="A33" s="9"/>
      <c r="B33" s="1"/>
      <c r="C33" s="1"/>
      <c r="E33" s="62" t="s">
        <v>58</v>
      </c>
      <c r="F33" s="60">
        <v>2000</v>
      </c>
      <c r="K33" s="1"/>
    </row>
    <row r="34" spans="1:13" s="7" customFormat="1" ht="18" customHeight="1" x14ac:dyDescent="0.25">
      <c r="A34" s="9"/>
      <c r="B34" s="1"/>
      <c r="C34" s="1"/>
      <c r="E34" s="10" t="s">
        <v>14</v>
      </c>
      <c r="F34" s="4">
        <v>0</v>
      </c>
      <c r="K34" s="1"/>
    </row>
    <row r="35" spans="1:13" s="7" customFormat="1" ht="18" customHeight="1" thickBot="1" x14ac:dyDescent="0.3">
      <c r="A35" s="9"/>
      <c r="B35" s="1"/>
      <c r="C35" s="1"/>
      <c r="E35" s="16" t="s">
        <v>0</v>
      </c>
      <c r="F35" s="17">
        <v>0</v>
      </c>
      <c r="K35" s="1"/>
    </row>
    <row r="36" spans="1:13" s="7" customFormat="1" ht="18" customHeight="1" thickBot="1" x14ac:dyDescent="0.3">
      <c r="A36" s="9"/>
      <c r="B36" s="1"/>
      <c r="C36" s="1"/>
      <c r="E36" s="18" t="s">
        <v>53</v>
      </c>
      <c r="F36" s="64">
        <f>SUM(F33:F35)</f>
        <v>2000</v>
      </c>
      <c r="K36" s="1"/>
    </row>
    <row r="37" spans="1:13" s="7" customFormat="1" ht="18" customHeight="1" x14ac:dyDescent="0.25">
      <c r="A37" s="9"/>
      <c r="B37" s="1"/>
      <c r="C37" s="1"/>
      <c r="E37" s="54" t="s">
        <v>45</v>
      </c>
      <c r="F37" s="65">
        <f>F36+F31+F11</f>
        <v>32000</v>
      </c>
      <c r="K37" s="1"/>
    </row>
    <row r="38" spans="1:13" s="7" customFormat="1" ht="18" customHeight="1" x14ac:dyDescent="0.25">
      <c r="A38" s="9"/>
      <c r="B38" s="1"/>
      <c r="C38" s="1"/>
      <c r="K38" s="1"/>
    </row>
    <row r="39" spans="1:13" s="7" customFormat="1" ht="18" customHeight="1" x14ac:dyDescent="0.25">
      <c r="A39" s="9"/>
      <c r="B39" s="7" t="s">
        <v>104</v>
      </c>
      <c r="C39" s="1"/>
      <c r="K39" s="1"/>
      <c r="M39" s="7" t="s">
        <v>104</v>
      </c>
    </row>
    <row r="40" spans="1:13" s="7" customFormat="1" ht="18" customHeight="1" x14ac:dyDescent="0.25">
      <c r="A40" s="9"/>
      <c r="B40" s="1"/>
      <c r="C40" s="1"/>
      <c r="K40" s="1"/>
    </row>
    <row r="41" spans="1:13" s="7" customFormat="1" ht="18" customHeight="1" x14ac:dyDescent="0.25">
      <c r="A41" s="9"/>
      <c r="B41" s="1"/>
      <c r="C41" s="1"/>
      <c r="K41" s="1"/>
    </row>
    <row r="42" spans="1:13" s="7" customFormat="1" ht="18" customHeight="1" x14ac:dyDescent="0.25">
      <c r="A42" s="9"/>
      <c r="B42" s="1"/>
      <c r="C42" s="1"/>
      <c r="K42" s="1"/>
    </row>
    <row r="43" spans="1:13" s="7" customFormat="1" ht="18" customHeight="1" x14ac:dyDescent="0.25">
      <c r="A43" s="9"/>
      <c r="B43" s="1"/>
      <c r="C43" s="1"/>
      <c r="K43" s="1"/>
    </row>
    <row r="44" spans="1:13" s="7" customFormat="1" ht="18" customHeight="1" x14ac:dyDescent="0.25">
      <c r="A44" s="9"/>
      <c r="B44" s="1"/>
      <c r="C44" s="1"/>
      <c r="H44" s="1"/>
      <c r="I44" s="1"/>
      <c r="K44" s="1"/>
    </row>
    <row r="45" spans="1:13" s="7" customFormat="1" ht="18" customHeight="1" x14ac:dyDescent="0.25">
      <c r="A45" s="9"/>
      <c r="B45" s="1"/>
      <c r="C45" s="1"/>
      <c r="H45" s="1"/>
      <c r="I45" s="1"/>
      <c r="K45" s="1"/>
    </row>
    <row r="46" spans="1:13" s="7" customFormat="1" ht="18" customHeight="1" x14ac:dyDescent="0.25">
      <c r="A46" s="9"/>
      <c r="B46" s="1"/>
      <c r="C46" s="1"/>
      <c r="H46" s="1"/>
      <c r="I46" s="1"/>
      <c r="K46" s="1"/>
    </row>
    <row r="47" spans="1:13" s="7" customFormat="1" ht="18" customHeight="1" x14ac:dyDescent="0.25">
      <c r="A47" s="9"/>
      <c r="B47" s="1"/>
      <c r="C47" s="1"/>
      <c r="H47" s="1"/>
      <c r="I47" s="1"/>
      <c r="K47" s="1"/>
    </row>
    <row r="48" spans="1:13" s="7" customFormat="1" ht="18" customHeight="1" x14ac:dyDescent="0.25">
      <c r="A48" s="9"/>
      <c r="B48" s="1"/>
      <c r="C48" s="1"/>
      <c r="H48" s="1"/>
      <c r="I48" s="1"/>
      <c r="K48" s="1"/>
    </row>
    <row r="49" spans="1:16" s="7" customFormat="1" ht="18" customHeight="1" x14ac:dyDescent="0.25">
      <c r="A49" s="9"/>
      <c r="B49" s="1"/>
      <c r="C49" s="1"/>
      <c r="H49" s="1"/>
      <c r="I49" s="1"/>
      <c r="K49" s="1"/>
    </row>
    <row r="50" spans="1:16" s="7" customFormat="1" ht="18" customHeight="1" x14ac:dyDescent="0.25">
      <c r="A50" s="9"/>
      <c r="B50" s="1"/>
      <c r="C50" s="1"/>
      <c r="H50" s="1"/>
      <c r="I50" s="1"/>
      <c r="J50" s="1"/>
      <c r="K50" s="1"/>
    </row>
    <row r="51" spans="1:16" s="7" customFormat="1" ht="18" customHeight="1" x14ac:dyDescent="0.25">
      <c r="A51" s="9"/>
      <c r="B51" s="1"/>
      <c r="C51" s="1"/>
      <c r="H51" s="1"/>
      <c r="I51" s="1"/>
      <c r="J51" s="1"/>
      <c r="K51" s="1"/>
    </row>
    <row r="52" spans="1:16" s="7" customFormat="1" ht="18" customHeight="1" x14ac:dyDescent="0.25">
      <c r="A52" s="9"/>
      <c r="B52" s="1"/>
      <c r="C52" s="1"/>
      <c r="H52" s="1"/>
      <c r="I52" s="1"/>
      <c r="J52" s="1"/>
      <c r="K52" s="1"/>
    </row>
    <row r="53" spans="1:16" s="7" customFormat="1" ht="18" customHeight="1" x14ac:dyDescent="0.25">
      <c r="A53" s="9"/>
      <c r="B53" s="1"/>
      <c r="C53" s="1"/>
      <c r="H53" s="1"/>
      <c r="I53" s="1"/>
      <c r="J53" s="1"/>
      <c r="K53" s="1"/>
    </row>
    <row r="54" spans="1:16" s="7" customFormat="1" ht="18" customHeight="1" x14ac:dyDescent="0.25">
      <c r="B54" s="1"/>
      <c r="C54" s="1"/>
      <c r="H54" s="1"/>
      <c r="I54" s="1"/>
      <c r="J54" s="1"/>
      <c r="K54" s="1"/>
      <c r="L54" s="1"/>
    </row>
    <row r="55" spans="1:16" s="7" customFormat="1" ht="18" customHeight="1" x14ac:dyDescent="0.25">
      <c r="A55" s="9"/>
      <c r="B55" s="1"/>
      <c r="C55" s="1"/>
      <c r="H55" s="1"/>
      <c r="I55" s="1"/>
      <c r="J55" s="1"/>
      <c r="K55" s="1"/>
      <c r="L55" s="1"/>
      <c r="M55" s="1"/>
    </row>
    <row r="56" spans="1:16" s="7" customFormat="1" ht="18" customHeight="1" x14ac:dyDescent="0.25">
      <c r="A56" s="9"/>
      <c r="B56" s="1"/>
      <c r="C56" s="1"/>
      <c r="H56" s="1"/>
      <c r="I56" s="1"/>
      <c r="J56" s="1"/>
      <c r="K56" s="1"/>
      <c r="L56" s="1"/>
      <c r="M56" s="1"/>
    </row>
    <row r="57" spans="1:16" s="7" customFormat="1" ht="18" customHeight="1" x14ac:dyDescent="0.25">
      <c r="A57" s="9"/>
      <c r="B57" s="1"/>
      <c r="C57" s="1"/>
      <c r="E57" s="19"/>
      <c r="H57" s="1"/>
      <c r="I57" s="1"/>
      <c r="J57" s="1"/>
      <c r="K57" s="1"/>
      <c r="L57" s="1"/>
      <c r="M57" s="1"/>
    </row>
    <row r="58" spans="1:16" s="7" customFormat="1" ht="18" customHeight="1" x14ac:dyDescent="0.25">
      <c r="A58" s="9"/>
      <c r="B58" s="1"/>
      <c r="C58" s="1"/>
      <c r="H58" s="1"/>
      <c r="I58" s="1"/>
      <c r="J58" s="1"/>
      <c r="K58" s="1"/>
      <c r="L58" s="1"/>
      <c r="M58" s="1"/>
    </row>
    <row r="59" spans="1:16" s="7" customFormat="1" ht="18" customHeight="1" x14ac:dyDescent="0.25">
      <c r="A59" s="9"/>
      <c r="B59" s="1"/>
      <c r="C59" s="1"/>
      <c r="E59" s="19"/>
      <c r="H59" s="1"/>
      <c r="I59" s="1"/>
      <c r="J59" s="1"/>
      <c r="K59" s="1"/>
      <c r="L59" s="1"/>
      <c r="M59" s="1"/>
    </row>
    <row r="60" spans="1:16" s="7" customFormat="1" ht="18" customHeight="1" x14ac:dyDescent="0.25">
      <c r="A60" s="9"/>
      <c r="B60" s="1"/>
      <c r="C60" s="1"/>
      <c r="H60" s="1"/>
      <c r="I60" s="1"/>
      <c r="J60" s="1"/>
      <c r="K60" s="1"/>
      <c r="L60" s="1"/>
      <c r="M60" s="1"/>
    </row>
    <row r="61" spans="1:16" s="7" customFormat="1" ht="18" customHeight="1" x14ac:dyDescent="0.25">
      <c r="A61" s="9"/>
      <c r="B61" s="1"/>
      <c r="C61" s="1"/>
      <c r="H61" s="1"/>
      <c r="I61" s="1"/>
      <c r="J61" s="1"/>
      <c r="K61" s="1"/>
      <c r="L61" s="1"/>
      <c r="M61" s="1"/>
    </row>
    <row r="62" spans="1:16" s="7" customFormat="1" ht="18" customHeight="1" x14ac:dyDescent="0.25">
      <c r="B62" s="1"/>
      <c r="C62" s="1"/>
      <c r="H62" s="1"/>
      <c r="I62" s="1"/>
      <c r="J62" s="1"/>
      <c r="K62" s="1"/>
      <c r="L62" s="1"/>
      <c r="M62" s="1"/>
    </row>
    <row r="63" spans="1:16" s="7" customFormat="1" ht="18" customHeight="1" x14ac:dyDescent="0.25">
      <c r="B63" s="1"/>
      <c r="C63" s="1"/>
      <c r="H63" s="1"/>
      <c r="I63" s="1"/>
      <c r="J63" s="1"/>
      <c r="K63" s="1"/>
      <c r="L63" s="1"/>
      <c r="M63" s="1"/>
      <c r="O63" s="1"/>
      <c r="P63" s="1"/>
    </row>
    <row r="64" spans="1:16" s="7" customFormat="1" ht="18" customHeight="1" x14ac:dyDescent="0.25">
      <c r="B64" s="1"/>
      <c r="C64" s="1"/>
      <c r="H64" s="1"/>
      <c r="I64" s="1"/>
      <c r="J64" s="1"/>
      <c r="K64" s="1"/>
      <c r="L64" s="1"/>
      <c r="M64" s="1"/>
      <c r="O64" s="1"/>
      <c r="P64" s="1"/>
    </row>
    <row r="65" spans="1:16" s="7" customFormat="1" ht="18" customHeight="1" x14ac:dyDescent="0.25">
      <c r="A65" s="9"/>
      <c r="B65" s="1"/>
      <c r="C65" s="1"/>
      <c r="H65" s="1"/>
      <c r="I65" s="1"/>
      <c r="J65" s="1"/>
      <c r="K65" s="1"/>
      <c r="L65" s="1"/>
      <c r="M65" s="1"/>
      <c r="O65" s="1"/>
      <c r="P65" s="1"/>
    </row>
    <row r="66" spans="1:16" s="7" customFormat="1" ht="18" customHeight="1" x14ac:dyDescent="0.25">
      <c r="A66" s="9"/>
      <c r="B66" s="1"/>
      <c r="C66" s="1"/>
      <c r="H66" s="1"/>
      <c r="I66" s="1"/>
      <c r="J66" s="1"/>
      <c r="K66" s="1"/>
      <c r="L66" s="1"/>
      <c r="M66" s="1"/>
      <c r="O66" s="1"/>
      <c r="P66" s="1"/>
    </row>
    <row r="67" spans="1:16" s="7" customFormat="1" x14ac:dyDescent="0.25">
      <c r="B67" s="1"/>
      <c r="C67" s="1"/>
      <c r="E67" s="1"/>
      <c r="F67" s="1"/>
      <c r="H67" s="1"/>
      <c r="I67" s="1"/>
      <c r="J67" s="1"/>
      <c r="K67" s="1"/>
      <c r="L67" s="1"/>
      <c r="M67" s="1"/>
      <c r="O67" s="1"/>
      <c r="P67" s="1"/>
    </row>
    <row r="68" spans="1:16" s="7" customFormat="1" ht="18" customHeight="1" x14ac:dyDescent="0.25">
      <c r="A68" s="12"/>
      <c r="B68" s="1"/>
      <c r="C68" s="1"/>
      <c r="E68" s="1"/>
      <c r="F68" s="1"/>
      <c r="H68" s="1"/>
      <c r="I68" s="1"/>
      <c r="J68" s="1"/>
      <c r="K68" s="1"/>
      <c r="L68" s="1"/>
      <c r="M68" s="1"/>
      <c r="O68" s="1"/>
      <c r="P68" s="1"/>
    </row>
    <row r="69" spans="1:16" s="7" customFormat="1" x14ac:dyDescent="0.25">
      <c r="B69" s="1"/>
      <c r="C69" s="1"/>
      <c r="E69" s="1"/>
      <c r="F69" s="1"/>
      <c r="H69" s="1"/>
      <c r="I69" s="1"/>
      <c r="J69" s="1"/>
      <c r="K69" s="1"/>
      <c r="L69" s="1"/>
      <c r="M69" s="1"/>
      <c r="O69" s="1"/>
      <c r="P69" s="1"/>
    </row>
    <row r="70" spans="1:16" s="7" customFormat="1" ht="18" customHeight="1" x14ac:dyDescent="0.25">
      <c r="A70" s="12"/>
      <c r="B70" s="1"/>
      <c r="C70" s="1"/>
      <c r="E70" s="1"/>
      <c r="F70" s="1"/>
      <c r="H70" s="1"/>
      <c r="I70" s="1"/>
      <c r="J70" s="1"/>
      <c r="K70" s="1"/>
      <c r="L70" s="1"/>
      <c r="M70" s="1"/>
      <c r="O70" s="1"/>
      <c r="P70" s="1"/>
    </row>
  </sheetData>
  <mergeCells count="11">
    <mergeCell ref="K5:M5"/>
    <mergeCell ref="K8:M8"/>
    <mergeCell ref="E4:F4"/>
    <mergeCell ref="E5:F5"/>
    <mergeCell ref="E12:F12"/>
    <mergeCell ref="H4:I4"/>
    <mergeCell ref="E32:F32"/>
    <mergeCell ref="B4:C4"/>
    <mergeCell ref="B5:C5"/>
    <mergeCell ref="B12:C12"/>
    <mergeCell ref="B20:C20"/>
  </mergeCells>
  <pageMargins left="0.7" right="0.7" top="0.78740157499999996" bottom="0.78740157499999996" header="0.3" footer="0.3"/>
  <pageSetup paperSize="9" scale="50" orientation="landscape" r:id="rId1"/>
  <headerFooter>
    <oddHeader>&amp;C&amp;"Calibri"&amp;10&amp;K000000Public&amp;1#</oddHeader>
  </headerFooter>
  <rowBreaks count="1" manualBreakCount="1">
    <brk id="39" max="16383" man="1"/>
  </rowBreaks>
  <colBreaks count="1" manualBreakCount="1">
    <brk id="7" max="40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1E1BE-1172-4A61-8D56-98E6C6C5859A}">
  <dimension ref="A1:N53"/>
  <sheetViews>
    <sheetView view="pageBreakPreview" zoomScale="60" zoomScaleNormal="100" workbookViewId="0">
      <selection activeCell="F6" sqref="F6:F16"/>
    </sheetView>
  </sheetViews>
  <sheetFormatPr defaultColWidth="7.69921875" defaultRowHeight="15.6" x14ac:dyDescent="0.3"/>
  <cols>
    <col min="1" max="1" width="4.8984375" style="24" customWidth="1"/>
    <col min="2" max="2" width="47.5" style="24" customWidth="1"/>
    <col min="3" max="3" width="22.5" style="24" customWidth="1"/>
    <col min="4" max="4" width="3.5" style="24" customWidth="1"/>
    <col min="5" max="5" width="28.59765625" bestFit="1" customWidth="1"/>
    <col min="6" max="6" width="18.8984375" style="33" customWidth="1"/>
    <col min="7" max="7" width="3.5" style="33" customWidth="1"/>
    <col min="8" max="8" width="52.5" style="33" customWidth="1"/>
    <col min="9" max="9" width="16.59765625" style="33" bestFit="1" customWidth="1"/>
    <col min="10" max="10" width="12.59765625" style="33" bestFit="1" customWidth="1"/>
    <col min="11" max="11" width="7.69921875" style="33"/>
    <col min="12" max="12" width="51.09765625" style="24" bestFit="1" customWidth="1"/>
    <col min="13" max="13" width="16.59765625" style="24" bestFit="1" customWidth="1"/>
    <col min="14" max="14" width="19" style="24" customWidth="1"/>
    <col min="15" max="16" width="7.69921875" style="33"/>
    <col min="17" max="17" width="44.19921875" style="33" customWidth="1"/>
    <col min="18" max="18" width="13.69921875" style="33" customWidth="1"/>
    <col min="19" max="16384" width="7.69921875" style="33"/>
  </cols>
  <sheetData>
    <row r="1" spans="1:14" s="25" customFormat="1" x14ac:dyDescent="0.3">
      <c r="A1" s="24"/>
      <c r="B1" s="24"/>
      <c r="C1" s="24"/>
      <c r="D1" s="24"/>
      <c r="L1" s="24"/>
      <c r="M1" s="24"/>
      <c r="N1" s="24"/>
    </row>
    <row r="2" spans="1:14" s="24" customFormat="1" ht="28.8" x14ac:dyDescent="0.3">
      <c r="B2" s="92" t="s">
        <v>1</v>
      </c>
      <c r="C2" s="92"/>
      <c r="D2" s="26"/>
    </row>
    <row r="3" spans="1:14" s="26" customFormat="1" x14ac:dyDescent="0.3">
      <c r="B3" s="24"/>
      <c r="C3" s="24"/>
      <c r="L3" s="24"/>
      <c r="M3" s="24"/>
      <c r="N3" s="24"/>
    </row>
    <row r="4" spans="1:14" s="26" customFormat="1" ht="18" customHeight="1" x14ac:dyDescent="0.3">
      <c r="B4" s="93" t="s">
        <v>108</v>
      </c>
      <c r="C4" s="93"/>
      <c r="E4" s="93" t="s">
        <v>109</v>
      </c>
      <c r="F4" s="93"/>
      <c r="G4" s="27"/>
      <c r="H4" s="94" t="s">
        <v>78</v>
      </c>
      <c r="I4" s="94"/>
      <c r="J4" s="94"/>
    </row>
    <row r="5" spans="1:14" s="26" customFormat="1" ht="18" customHeight="1" x14ac:dyDescent="0.3">
      <c r="A5" s="28"/>
      <c r="B5" s="90" t="s">
        <v>79</v>
      </c>
      <c r="C5" s="91"/>
      <c r="E5" s="90" t="s">
        <v>16</v>
      </c>
      <c r="F5" s="91"/>
      <c r="H5" s="88" t="s">
        <v>80</v>
      </c>
      <c r="I5" s="89"/>
      <c r="J5" s="89"/>
    </row>
    <row r="6" spans="1:14" s="26" customFormat="1" ht="18" customHeight="1" x14ac:dyDescent="0.3">
      <c r="A6" s="28"/>
      <c r="B6" s="80" t="s">
        <v>81</v>
      </c>
      <c r="C6" s="81"/>
      <c r="E6" s="36" t="s">
        <v>20</v>
      </c>
      <c r="F6" s="29">
        <v>0</v>
      </c>
      <c r="H6" s="41" t="s">
        <v>82</v>
      </c>
      <c r="I6" s="86">
        <f>C14+C34+C42+F17</f>
        <v>0</v>
      </c>
      <c r="J6" s="87"/>
    </row>
    <row r="7" spans="1:14" s="26" customFormat="1" ht="18" customHeight="1" x14ac:dyDescent="0.3">
      <c r="A7" s="28"/>
      <c r="B7" s="36" t="s">
        <v>83</v>
      </c>
      <c r="C7" s="37">
        <v>0</v>
      </c>
      <c r="E7" s="36" t="s">
        <v>17</v>
      </c>
      <c r="F7" s="29">
        <v>0</v>
      </c>
      <c r="H7" s="42" t="s">
        <v>30</v>
      </c>
      <c r="I7" s="43" t="s">
        <v>84</v>
      </c>
      <c r="J7" s="43"/>
    </row>
    <row r="8" spans="1:14" s="26" customFormat="1" ht="18" customHeight="1" x14ac:dyDescent="0.3">
      <c r="A8" s="28"/>
      <c r="B8" s="36" t="s">
        <v>85</v>
      </c>
      <c r="C8" s="37">
        <v>0</v>
      </c>
      <c r="E8" s="36" t="s">
        <v>22</v>
      </c>
      <c r="F8" s="29">
        <v>0</v>
      </c>
      <c r="H8" s="36" t="s">
        <v>105</v>
      </c>
      <c r="I8" s="44">
        <v>0.1</v>
      </c>
      <c r="J8" s="49">
        <f>I6*I8</f>
        <v>0</v>
      </c>
    </row>
    <row r="9" spans="1:14" s="26" customFormat="1" ht="18" customHeight="1" x14ac:dyDescent="0.3">
      <c r="A9" s="28"/>
      <c r="B9" s="36" t="s">
        <v>86</v>
      </c>
      <c r="C9" s="37">
        <v>0</v>
      </c>
      <c r="E9" s="36" t="s">
        <v>18</v>
      </c>
      <c r="F9" s="29">
        <v>0</v>
      </c>
      <c r="H9" s="45" t="s">
        <v>87</v>
      </c>
      <c r="I9" s="86">
        <f>I6*(1+I8)</f>
        <v>0</v>
      </c>
      <c r="J9" s="87"/>
    </row>
    <row r="10" spans="1:14" s="26" customFormat="1" ht="18" customHeight="1" x14ac:dyDescent="0.3">
      <c r="A10" s="28"/>
      <c r="B10" s="36" t="s">
        <v>88</v>
      </c>
      <c r="C10" s="37">
        <v>0</v>
      </c>
      <c r="E10" s="36" t="s">
        <v>23</v>
      </c>
      <c r="F10" s="29">
        <v>0</v>
      </c>
      <c r="H10" s="88" t="s">
        <v>29</v>
      </c>
      <c r="I10" s="89"/>
      <c r="J10" s="89"/>
    </row>
    <row r="11" spans="1:14" s="26" customFormat="1" ht="18" customHeight="1" x14ac:dyDescent="0.3">
      <c r="A11" s="28"/>
      <c r="B11" s="36" t="s">
        <v>2</v>
      </c>
      <c r="C11" s="37">
        <v>0</v>
      </c>
      <c r="E11" s="36" t="s">
        <v>21</v>
      </c>
      <c r="F11" s="29">
        <v>0</v>
      </c>
      <c r="H11" s="36"/>
      <c r="I11" s="44" t="s">
        <v>32</v>
      </c>
      <c r="J11" s="37" t="s">
        <v>33</v>
      </c>
    </row>
    <row r="12" spans="1:14" s="26" customFormat="1" ht="18" customHeight="1" x14ac:dyDescent="0.3">
      <c r="A12" s="28"/>
      <c r="B12" s="36" t="s">
        <v>89</v>
      </c>
      <c r="C12" s="37">
        <v>0</v>
      </c>
      <c r="E12" s="36" t="s">
        <v>19</v>
      </c>
      <c r="F12" s="29">
        <v>0</v>
      </c>
      <c r="H12" s="45" t="s">
        <v>106</v>
      </c>
      <c r="I12" s="46">
        <v>160</v>
      </c>
      <c r="J12" s="50">
        <f>F17*(1+I8)/I12</f>
        <v>0</v>
      </c>
    </row>
    <row r="13" spans="1:14" s="26" customFormat="1" ht="18" customHeight="1" thickBot="1" x14ac:dyDescent="0.35">
      <c r="A13" s="28"/>
      <c r="B13" s="36" t="s">
        <v>0</v>
      </c>
      <c r="C13" s="38">
        <v>0</v>
      </c>
      <c r="E13" s="36" t="s">
        <v>24</v>
      </c>
      <c r="F13" s="29">
        <v>0</v>
      </c>
      <c r="H13" s="88" t="s">
        <v>90</v>
      </c>
      <c r="I13" s="89"/>
      <c r="J13" s="89"/>
    </row>
    <row r="14" spans="1:14" s="26" customFormat="1" ht="18" customHeight="1" thickTop="1" x14ac:dyDescent="0.3">
      <c r="A14" s="28"/>
      <c r="B14" s="34" t="s">
        <v>91</v>
      </c>
      <c r="C14" s="47">
        <f>SUM(C7:C13)</f>
        <v>0</v>
      </c>
      <c r="E14" s="36" t="s">
        <v>26</v>
      </c>
      <c r="F14" s="29">
        <v>0</v>
      </c>
      <c r="H14" s="42" t="s">
        <v>92</v>
      </c>
      <c r="I14" s="43" t="s">
        <v>84</v>
      </c>
      <c r="J14" s="43"/>
    </row>
    <row r="15" spans="1:14" s="26" customFormat="1" ht="18" customHeight="1" x14ac:dyDescent="0.3">
      <c r="B15" s="30"/>
      <c r="C15" s="30"/>
      <c r="E15" s="36" t="s">
        <v>0</v>
      </c>
      <c r="F15" s="29">
        <v>0</v>
      </c>
      <c r="H15" s="36" t="s">
        <v>107</v>
      </c>
      <c r="I15" s="44">
        <v>0.25</v>
      </c>
      <c r="J15" s="51">
        <f>I9*I15</f>
        <v>0</v>
      </c>
    </row>
    <row r="16" spans="1:14" s="26" customFormat="1" ht="18" customHeight="1" x14ac:dyDescent="0.3">
      <c r="A16" s="28"/>
      <c r="B16" s="90" t="s">
        <v>79</v>
      </c>
      <c r="C16" s="91"/>
      <c r="E16" s="36" t="s">
        <v>75</v>
      </c>
      <c r="F16" s="29">
        <v>0</v>
      </c>
      <c r="H16" s="88" t="s">
        <v>93</v>
      </c>
      <c r="I16" s="89"/>
      <c r="J16" s="89"/>
    </row>
    <row r="17" spans="1:10" s="26" customFormat="1" ht="18" customHeight="1" x14ac:dyDescent="0.3">
      <c r="A17" s="28"/>
      <c r="B17" s="80" t="s">
        <v>94</v>
      </c>
      <c r="C17" s="81"/>
      <c r="E17" s="34" t="s">
        <v>25</v>
      </c>
      <c r="F17" s="47">
        <f>SUM(F6:F16)</f>
        <v>0</v>
      </c>
      <c r="H17" s="41" t="s">
        <v>95</v>
      </c>
      <c r="I17" s="82">
        <f>I9*(1+I15)</f>
        <v>0</v>
      </c>
      <c r="J17" s="83"/>
    </row>
    <row r="18" spans="1:10" s="26" customFormat="1" ht="18" customHeight="1" x14ac:dyDescent="0.3">
      <c r="A18" s="28"/>
      <c r="B18" s="36" t="s">
        <v>96</v>
      </c>
      <c r="C18" s="37">
        <v>0</v>
      </c>
    </row>
    <row r="19" spans="1:10" s="26" customFormat="1" ht="18" customHeight="1" x14ac:dyDescent="0.3">
      <c r="A19" s="28"/>
      <c r="B19" s="36" t="s">
        <v>3</v>
      </c>
      <c r="C19" s="37">
        <v>0</v>
      </c>
    </row>
    <row r="20" spans="1:10" s="26" customFormat="1" ht="18" customHeight="1" x14ac:dyDescent="0.3">
      <c r="A20" s="28"/>
      <c r="B20" s="36" t="s">
        <v>4</v>
      </c>
      <c r="C20" s="37">
        <v>0</v>
      </c>
    </row>
    <row r="21" spans="1:10" s="26" customFormat="1" ht="18" customHeight="1" x14ac:dyDescent="0.3">
      <c r="A21" s="28"/>
      <c r="B21" s="36" t="s">
        <v>5</v>
      </c>
      <c r="C21" s="37">
        <v>0</v>
      </c>
    </row>
    <row r="22" spans="1:10" s="26" customFormat="1" ht="18" customHeight="1" x14ac:dyDescent="0.3">
      <c r="A22" s="28"/>
      <c r="B22" s="36" t="s">
        <v>6</v>
      </c>
      <c r="C22" s="37">
        <v>0</v>
      </c>
    </row>
    <row r="23" spans="1:10" s="26" customFormat="1" ht="18" customHeight="1" x14ac:dyDescent="0.3">
      <c r="A23" s="28"/>
      <c r="B23" s="36" t="s">
        <v>97</v>
      </c>
      <c r="C23" s="37">
        <v>0</v>
      </c>
    </row>
    <row r="24" spans="1:10" s="26" customFormat="1" ht="18" customHeight="1" x14ac:dyDescent="0.3">
      <c r="A24" s="28"/>
      <c r="B24" s="36" t="s">
        <v>7</v>
      </c>
      <c r="C24" s="37">
        <v>0</v>
      </c>
    </row>
    <row r="25" spans="1:10" s="26" customFormat="1" ht="18" customHeight="1" x14ac:dyDescent="0.3">
      <c r="A25" s="28"/>
      <c r="B25" s="36" t="s">
        <v>8</v>
      </c>
      <c r="C25" s="37">
        <v>0</v>
      </c>
    </row>
    <row r="26" spans="1:10" s="26" customFormat="1" ht="18" customHeight="1" x14ac:dyDescent="0.3">
      <c r="A26" s="28"/>
      <c r="B26" s="36" t="s">
        <v>9</v>
      </c>
      <c r="C26" s="37">
        <v>0</v>
      </c>
    </row>
    <row r="27" spans="1:10" s="26" customFormat="1" ht="18" customHeight="1" x14ac:dyDescent="0.3">
      <c r="A27" s="28"/>
      <c r="B27" s="36" t="s">
        <v>10</v>
      </c>
      <c r="C27" s="37">
        <v>0</v>
      </c>
    </row>
    <row r="28" spans="1:10" s="26" customFormat="1" ht="18" customHeight="1" x14ac:dyDescent="0.3">
      <c r="A28" s="28"/>
      <c r="B28" s="36" t="s">
        <v>98</v>
      </c>
      <c r="C28" s="37">
        <v>0</v>
      </c>
    </row>
    <row r="29" spans="1:10" s="26" customFormat="1" ht="18" customHeight="1" x14ac:dyDescent="0.3">
      <c r="A29" s="28"/>
      <c r="B29" s="36" t="s">
        <v>99</v>
      </c>
      <c r="C29" s="37">
        <v>0</v>
      </c>
    </row>
    <row r="30" spans="1:10" s="26" customFormat="1" ht="18" customHeight="1" x14ac:dyDescent="0.3">
      <c r="A30" s="28"/>
      <c r="B30" s="36" t="s">
        <v>34</v>
      </c>
      <c r="C30" s="37">
        <v>0</v>
      </c>
    </row>
    <row r="31" spans="1:10" s="26" customFormat="1" ht="18" customHeight="1" x14ac:dyDescent="0.3">
      <c r="A31" s="28"/>
      <c r="B31" s="36" t="s">
        <v>19</v>
      </c>
      <c r="C31" s="37">
        <v>0</v>
      </c>
    </row>
    <row r="32" spans="1:10" s="26" customFormat="1" ht="18" customHeight="1" x14ac:dyDescent="0.3">
      <c r="A32" s="28"/>
      <c r="B32" s="36" t="s">
        <v>13</v>
      </c>
      <c r="C32" s="37">
        <v>0</v>
      </c>
    </row>
    <row r="33" spans="1:14" s="26" customFormat="1" ht="18" customHeight="1" thickBot="1" x14ac:dyDescent="0.35">
      <c r="A33" s="28"/>
      <c r="B33" s="36" t="s">
        <v>0</v>
      </c>
      <c r="C33" s="38">
        <v>0</v>
      </c>
    </row>
    <row r="34" spans="1:14" s="26" customFormat="1" ht="18" customHeight="1" thickTop="1" x14ac:dyDescent="0.3">
      <c r="A34" s="28"/>
      <c r="B34" s="34" t="s">
        <v>100</v>
      </c>
      <c r="C34" s="47">
        <f>SUM(C18:C33)</f>
        <v>0</v>
      </c>
    </row>
    <row r="35" spans="1:14" s="26" customFormat="1" ht="18" customHeight="1" x14ac:dyDescent="0.3">
      <c r="A35" s="28"/>
      <c r="B35" s="30"/>
      <c r="C35" s="30"/>
    </row>
    <row r="36" spans="1:14" s="26" customFormat="1" ht="18" customHeight="1" x14ac:dyDescent="0.3">
      <c r="A36" s="28"/>
      <c r="B36" s="84" t="s">
        <v>101</v>
      </c>
      <c r="C36" s="85"/>
    </row>
    <row r="37" spans="1:14" s="26" customFormat="1" ht="18" customHeight="1" x14ac:dyDescent="0.3">
      <c r="B37" s="39" t="s">
        <v>14</v>
      </c>
      <c r="C37" s="40">
        <v>0</v>
      </c>
    </row>
    <row r="38" spans="1:14" s="26" customFormat="1" ht="18" customHeight="1" x14ac:dyDescent="0.3">
      <c r="A38" s="28"/>
      <c r="B38" s="36" t="s">
        <v>15</v>
      </c>
      <c r="C38" s="37">
        <v>0</v>
      </c>
    </row>
    <row r="39" spans="1:14" s="26" customFormat="1" ht="18" customHeight="1" x14ac:dyDescent="0.3">
      <c r="A39" s="28"/>
      <c r="B39" s="36" t="s">
        <v>0</v>
      </c>
      <c r="C39" s="37">
        <v>0</v>
      </c>
    </row>
    <row r="40" spans="1:14" s="26" customFormat="1" ht="18" customHeight="1" x14ac:dyDescent="0.3">
      <c r="A40" s="28"/>
      <c r="B40" s="36" t="s">
        <v>0</v>
      </c>
      <c r="C40" s="37">
        <v>0</v>
      </c>
    </row>
    <row r="41" spans="1:14" s="26" customFormat="1" ht="18" customHeight="1" thickBot="1" x14ac:dyDescent="0.35">
      <c r="A41" s="28"/>
      <c r="B41" s="36" t="s">
        <v>0</v>
      </c>
      <c r="C41" s="38">
        <v>0</v>
      </c>
    </row>
    <row r="42" spans="1:14" s="26" customFormat="1" ht="18" customHeight="1" thickTop="1" x14ac:dyDescent="0.3">
      <c r="A42" s="28"/>
      <c r="B42" s="34" t="s">
        <v>102</v>
      </c>
      <c r="C42" s="47">
        <f>SUM(C37:C41)</f>
        <v>0</v>
      </c>
    </row>
    <row r="43" spans="1:14" s="26" customFormat="1" ht="18" customHeight="1" x14ac:dyDescent="0.3">
      <c r="B43" s="30"/>
      <c r="C43" s="30"/>
      <c r="L43" s="24"/>
      <c r="M43" s="24"/>
      <c r="N43" s="24"/>
    </row>
    <row r="44" spans="1:14" s="26" customFormat="1" ht="18" customHeight="1" x14ac:dyDescent="0.3">
      <c r="B44" s="35" t="s">
        <v>103</v>
      </c>
      <c r="C44" s="48">
        <f>C14+C34+C42</f>
        <v>0</v>
      </c>
      <c r="I44" s="24" t="s">
        <v>104</v>
      </c>
      <c r="J44" s="24"/>
      <c r="K44" s="24"/>
      <c r="L44" s="24"/>
      <c r="M44" s="24"/>
      <c r="N44" s="24"/>
    </row>
    <row r="45" spans="1:14" s="26" customFormat="1" ht="18" customHeight="1" x14ac:dyDescent="0.3">
      <c r="B45" s="30"/>
      <c r="C45" s="31"/>
      <c r="L45" s="24"/>
      <c r="M45" s="24"/>
      <c r="N45" s="24"/>
    </row>
    <row r="46" spans="1:14" s="26" customFormat="1" ht="18" customHeight="1" x14ac:dyDescent="0.3">
      <c r="A46" s="32"/>
      <c r="K46" s="24"/>
      <c r="L46" s="24"/>
    </row>
    <row r="47" spans="1:14" s="26" customFormat="1" ht="18" customHeight="1" x14ac:dyDescent="0.3">
      <c r="K47" s="24"/>
      <c r="L47" s="24"/>
    </row>
    <row r="48" spans="1:14" s="26" customFormat="1" ht="18" customHeight="1" x14ac:dyDescent="0.3">
      <c r="A48" s="28"/>
      <c r="J48" s="24"/>
      <c r="K48" s="24"/>
      <c r="L48" s="24"/>
    </row>
    <row r="49" spans="1:14" s="26" customFormat="1" x14ac:dyDescent="0.3">
      <c r="J49" s="24"/>
      <c r="K49" s="24"/>
      <c r="L49" s="24"/>
    </row>
    <row r="50" spans="1:14" s="26" customFormat="1" x14ac:dyDescent="0.3">
      <c r="B50" s="24"/>
      <c r="C50" s="24"/>
      <c r="J50" s="24"/>
      <c r="L50" s="24"/>
      <c r="M50" s="24"/>
      <c r="N50" s="24"/>
    </row>
    <row r="51" spans="1:14" s="26" customFormat="1" ht="18" customHeight="1" x14ac:dyDescent="0.3">
      <c r="A51" s="32"/>
      <c r="B51" s="24"/>
      <c r="C51" s="24"/>
      <c r="E51" s="33"/>
      <c r="F51" s="33"/>
      <c r="J51" s="24"/>
      <c r="L51" s="24"/>
      <c r="M51" s="24"/>
      <c r="N51" s="24"/>
    </row>
    <row r="52" spans="1:14" x14ac:dyDescent="0.3">
      <c r="H52" s="26"/>
      <c r="I52" s="26"/>
      <c r="J52" s="26"/>
    </row>
    <row r="53" spans="1:14" x14ac:dyDescent="0.3">
      <c r="E53" s="33"/>
      <c r="H53" s="26"/>
      <c r="I53" s="26"/>
      <c r="J53" s="26"/>
    </row>
  </sheetData>
  <mergeCells count="17">
    <mergeCell ref="B2:C2"/>
    <mergeCell ref="B4:C4"/>
    <mergeCell ref="E4:F4"/>
    <mergeCell ref="H4:J4"/>
    <mergeCell ref="B5:C5"/>
    <mergeCell ref="E5:F5"/>
    <mergeCell ref="H5:J5"/>
    <mergeCell ref="B17:C17"/>
    <mergeCell ref="I17:J17"/>
    <mergeCell ref="B36:C36"/>
    <mergeCell ref="B6:C6"/>
    <mergeCell ref="I6:J6"/>
    <mergeCell ref="I9:J9"/>
    <mergeCell ref="H10:J10"/>
    <mergeCell ref="H13:J13"/>
    <mergeCell ref="B16:C16"/>
    <mergeCell ref="H16:J16"/>
  </mergeCells>
  <pageMargins left="0.7" right="0.7" top="0.78740157499999996" bottom="0.78740157499999996" header="0.3" footer="0.3"/>
  <pageSetup paperSize="9" scale="82" orientation="portrait" r:id="rId1"/>
  <headerFooter>
    <oddHeader>&amp;C&amp;"Calibri"&amp;10&amp;K000000Public&amp;1#</oddHeader>
  </headerFooter>
  <rowBreaks count="1" manualBreakCount="1">
    <brk id="44" max="16383" man="1"/>
  </rowBreaks>
  <colBreaks count="2" manualBreakCount="2">
    <brk id="7" max="43" man="1"/>
    <brk id="10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21825-41E3-4AAF-BC52-11534C2B4996}">
  <dimension ref="A1:N53"/>
  <sheetViews>
    <sheetView view="pageBreakPreview" topLeftCell="A7" zoomScale="60" zoomScaleNormal="100" workbookViewId="0">
      <selection activeCell="I17" sqref="I17:J17"/>
    </sheetView>
  </sheetViews>
  <sheetFormatPr defaultColWidth="7.69921875" defaultRowHeight="15.6" x14ac:dyDescent="0.3"/>
  <cols>
    <col min="1" max="1" width="4.8984375" style="24" customWidth="1"/>
    <col min="2" max="2" width="47.5" style="24" customWidth="1"/>
    <col min="3" max="3" width="22.5" style="24" customWidth="1"/>
    <col min="4" max="4" width="3.5" style="24" customWidth="1"/>
    <col min="5" max="5" width="28.59765625" bestFit="1" customWidth="1"/>
    <col min="6" max="6" width="18.8984375" style="33" customWidth="1"/>
    <col min="7" max="7" width="3.5" style="33" customWidth="1"/>
    <col min="8" max="8" width="52.5" style="33" customWidth="1"/>
    <col min="9" max="9" width="16.59765625" style="33" bestFit="1" customWidth="1"/>
    <col min="10" max="10" width="12.59765625" style="33" bestFit="1" customWidth="1"/>
    <col min="11" max="11" width="7.69921875" style="33"/>
    <col min="12" max="12" width="51.09765625" style="24" bestFit="1" customWidth="1"/>
    <col min="13" max="13" width="16.59765625" style="24" bestFit="1" customWidth="1"/>
    <col min="14" max="14" width="19" style="24" customWidth="1"/>
    <col min="15" max="16" width="7.69921875" style="33"/>
    <col min="17" max="17" width="44.19921875" style="33" customWidth="1"/>
    <col min="18" max="18" width="13.69921875" style="33" customWidth="1"/>
    <col min="19" max="16384" width="7.69921875" style="33"/>
  </cols>
  <sheetData>
    <row r="1" spans="1:14" s="25" customFormat="1" x14ac:dyDescent="0.3">
      <c r="A1" s="24"/>
      <c r="B1" s="24"/>
      <c r="C1" s="24"/>
      <c r="D1" s="24"/>
      <c r="L1" s="24"/>
      <c r="M1" s="24"/>
      <c r="N1" s="24"/>
    </row>
    <row r="2" spans="1:14" s="24" customFormat="1" ht="28.8" x14ac:dyDescent="0.3">
      <c r="B2" s="92" t="s">
        <v>1</v>
      </c>
      <c r="C2" s="92"/>
      <c r="D2" s="26"/>
    </row>
    <row r="3" spans="1:14" s="26" customFormat="1" x14ac:dyDescent="0.3">
      <c r="B3" s="24"/>
      <c r="C3" s="24"/>
      <c r="L3" s="24"/>
      <c r="M3" s="24"/>
      <c r="N3" s="24"/>
    </row>
    <row r="4" spans="1:14" s="26" customFormat="1" ht="18" customHeight="1" x14ac:dyDescent="0.3">
      <c r="B4" s="93" t="s">
        <v>108</v>
      </c>
      <c r="C4" s="93"/>
      <c r="E4" s="93" t="s">
        <v>109</v>
      </c>
      <c r="F4" s="93"/>
      <c r="G4" s="27"/>
      <c r="H4" s="94" t="s">
        <v>78</v>
      </c>
      <c r="I4" s="94"/>
      <c r="J4" s="94"/>
    </row>
    <row r="5" spans="1:14" s="26" customFormat="1" ht="18" customHeight="1" x14ac:dyDescent="0.3">
      <c r="A5" s="28"/>
      <c r="B5" s="90" t="s">
        <v>79</v>
      </c>
      <c r="C5" s="91"/>
      <c r="E5" s="90" t="s">
        <v>16</v>
      </c>
      <c r="F5" s="91"/>
      <c r="H5" s="88" t="s">
        <v>80</v>
      </c>
      <c r="I5" s="89"/>
      <c r="J5" s="89"/>
    </row>
    <row r="6" spans="1:14" s="26" customFormat="1" ht="18" customHeight="1" x14ac:dyDescent="0.3">
      <c r="A6" s="28"/>
      <c r="B6" s="80" t="s">
        <v>81</v>
      </c>
      <c r="C6" s="81"/>
      <c r="E6" s="36" t="s">
        <v>20</v>
      </c>
      <c r="F6" s="29">
        <v>15000</v>
      </c>
      <c r="H6" s="41" t="s">
        <v>82</v>
      </c>
      <c r="I6" s="86">
        <f>C14+C34+C42+F17</f>
        <v>55000</v>
      </c>
      <c r="J6" s="87"/>
    </row>
    <row r="7" spans="1:14" s="26" customFormat="1" ht="18" customHeight="1" x14ac:dyDescent="0.3">
      <c r="A7" s="28"/>
      <c r="B7" s="36" t="s">
        <v>83</v>
      </c>
      <c r="C7" s="37">
        <v>10000</v>
      </c>
      <c r="E7" s="36" t="s">
        <v>17</v>
      </c>
      <c r="F7" s="29">
        <v>10000</v>
      </c>
      <c r="H7" s="42" t="s">
        <v>30</v>
      </c>
      <c r="I7" s="43" t="s">
        <v>84</v>
      </c>
      <c r="J7" s="43"/>
    </row>
    <row r="8" spans="1:14" s="26" customFormat="1" ht="18" customHeight="1" x14ac:dyDescent="0.3">
      <c r="A8" s="28"/>
      <c r="B8" s="36" t="s">
        <v>85</v>
      </c>
      <c r="C8" s="37">
        <v>0</v>
      </c>
      <c r="E8" s="36" t="s">
        <v>22</v>
      </c>
      <c r="F8" s="29">
        <v>2000</v>
      </c>
      <c r="H8" s="36" t="s">
        <v>105</v>
      </c>
      <c r="I8" s="44">
        <v>0.1</v>
      </c>
      <c r="J8" s="49">
        <f>I6*I8</f>
        <v>5500</v>
      </c>
    </row>
    <row r="9" spans="1:14" s="26" customFormat="1" ht="18" customHeight="1" x14ac:dyDescent="0.3">
      <c r="A9" s="28"/>
      <c r="B9" s="36" t="s">
        <v>86</v>
      </c>
      <c r="C9" s="37">
        <v>0</v>
      </c>
      <c r="E9" s="36" t="s">
        <v>18</v>
      </c>
      <c r="F9" s="29">
        <v>3000</v>
      </c>
      <c r="H9" s="45" t="s">
        <v>87</v>
      </c>
      <c r="I9" s="86">
        <f>I6*(1+I8)</f>
        <v>60500.000000000007</v>
      </c>
      <c r="J9" s="87"/>
    </row>
    <row r="10" spans="1:14" s="26" customFormat="1" ht="18" customHeight="1" x14ac:dyDescent="0.3">
      <c r="A10" s="28"/>
      <c r="B10" s="36" t="s">
        <v>88</v>
      </c>
      <c r="C10" s="37">
        <v>0</v>
      </c>
      <c r="E10" s="36" t="s">
        <v>23</v>
      </c>
      <c r="F10" s="29">
        <v>0</v>
      </c>
      <c r="H10" s="88" t="s">
        <v>29</v>
      </c>
      <c r="I10" s="89"/>
      <c r="J10" s="89"/>
    </row>
    <row r="11" spans="1:14" s="26" customFormat="1" ht="18" customHeight="1" x14ac:dyDescent="0.3">
      <c r="A11" s="28"/>
      <c r="B11" s="36" t="s">
        <v>2</v>
      </c>
      <c r="C11" s="37">
        <v>0</v>
      </c>
      <c r="E11" s="36" t="s">
        <v>21</v>
      </c>
      <c r="F11" s="29">
        <v>0</v>
      </c>
      <c r="H11" s="36"/>
      <c r="I11" s="44" t="s">
        <v>32</v>
      </c>
      <c r="J11" s="37" t="s">
        <v>33</v>
      </c>
    </row>
    <row r="12" spans="1:14" s="26" customFormat="1" ht="18" customHeight="1" x14ac:dyDescent="0.3">
      <c r="A12" s="28"/>
      <c r="B12" s="36" t="s">
        <v>89</v>
      </c>
      <c r="C12" s="37">
        <v>0</v>
      </c>
      <c r="E12" s="36" t="s">
        <v>19</v>
      </c>
      <c r="F12" s="29">
        <v>0</v>
      </c>
      <c r="H12" s="45" t="s">
        <v>106</v>
      </c>
      <c r="I12" s="46">
        <v>160</v>
      </c>
      <c r="J12" s="50">
        <f>F17*(1+I8)/I12</f>
        <v>275</v>
      </c>
    </row>
    <row r="13" spans="1:14" s="26" customFormat="1" ht="18" customHeight="1" thickBot="1" x14ac:dyDescent="0.35">
      <c r="A13" s="28"/>
      <c r="B13" s="36" t="s">
        <v>0</v>
      </c>
      <c r="C13" s="38">
        <v>0</v>
      </c>
      <c r="E13" s="36" t="s">
        <v>24</v>
      </c>
      <c r="F13" s="29">
        <v>0</v>
      </c>
      <c r="H13" s="88" t="s">
        <v>90</v>
      </c>
      <c r="I13" s="89"/>
      <c r="J13" s="89"/>
    </row>
    <row r="14" spans="1:14" s="26" customFormat="1" ht="18" customHeight="1" thickTop="1" x14ac:dyDescent="0.3">
      <c r="A14" s="28"/>
      <c r="B14" s="34" t="s">
        <v>91</v>
      </c>
      <c r="C14" s="47">
        <f>SUM(C7:C13)</f>
        <v>10000</v>
      </c>
      <c r="E14" s="36" t="s">
        <v>26</v>
      </c>
      <c r="F14" s="29">
        <v>0</v>
      </c>
      <c r="H14" s="42" t="s">
        <v>92</v>
      </c>
      <c r="I14" s="43" t="s">
        <v>84</v>
      </c>
      <c r="J14" s="43"/>
    </row>
    <row r="15" spans="1:14" s="26" customFormat="1" ht="18" customHeight="1" x14ac:dyDescent="0.3">
      <c r="B15" s="30"/>
      <c r="C15" s="30"/>
      <c r="E15" s="36" t="s">
        <v>0</v>
      </c>
      <c r="F15" s="29">
        <v>0</v>
      </c>
      <c r="H15" s="36" t="s">
        <v>107</v>
      </c>
      <c r="I15" s="44">
        <v>0.25</v>
      </c>
      <c r="J15" s="51">
        <f>I9*I15</f>
        <v>15125.000000000002</v>
      </c>
    </row>
    <row r="16" spans="1:14" s="26" customFormat="1" ht="18" customHeight="1" x14ac:dyDescent="0.3">
      <c r="A16" s="28"/>
      <c r="B16" s="90" t="s">
        <v>79</v>
      </c>
      <c r="C16" s="91"/>
      <c r="E16" s="36" t="s">
        <v>75</v>
      </c>
      <c r="F16" s="29">
        <v>10000</v>
      </c>
      <c r="H16" s="88" t="s">
        <v>93</v>
      </c>
      <c r="I16" s="89"/>
      <c r="J16" s="89"/>
    </row>
    <row r="17" spans="1:10" s="26" customFormat="1" ht="18" customHeight="1" x14ac:dyDescent="0.3">
      <c r="A17" s="28"/>
      <c r="B17" s="80" t="s">
        <v>94</v>
      </c>
      <c r="C17" s="81"/>
      <c r="E17" s="34" t="s">
        <v>25</v>
      </c>
      <c r="F17" s="47">
        <f>SUM(F6:F16)</f>
        <v>40000</v>
      </c>
      <c r="H17" s="41" t="s">
        <v>95</v>
      </c>
      <c r="I17" s="82">
        <f>I9*(1+I15)</f>
        <v>75625.000000000015</v>
      </c>
      <c r="J17" s="83"/>
    </row>
    <row r="18" spans="1:10" s="26" customFormat="1" ht="18" customHeight="1" x14ac:dyDescent="0.3">
      <c r="A18" s="28"/>
      <c r="B18" s="36" t="s">
        <v>96</v>
      </c>
      <c r="C18" s="37">
        <v>0</v>
      </c>
    </row>
    <row r="19" spans="1:10" s="26" customFormat="1" ht="18" customHeight="1" x14ac:dyDescent="0.3">
      <c r="A19" s="28"/>
      <c r="B19" s="36" t="s">
        <v>3</v>
      </c>
      <c r="C19" s="37">
        <v>0</v>
      </c>
    </row>
    <row r="20" spans="1:10" s="26" customFormat="1" ht="18" customHeight="1" x14ac:dyDescent="0.3">
      <c r="A20" s="28"/>
      <c r="B20" s="36" t="s">
        <v>4</v>
      </c>
      <c r="C20" s="37">
        <v>0</v>
      </c>
    </row>
    <row r="21" spans="1:10" s="26" customFormat="1" ht="18" customHeight="1" x14ac:dyDescent="0.3">
      <c r="A21" s="28"/>
      <c r="B21" s="36" t="s">
        <v>5</v>
      </c>
      <c r="C21" s="37">
        <v>0</v>
      </c>
    </row>
    <row r="22" spans="1:10" s="26" customFormat="1" ht="18" customHeight="1" x14ac:dyDescent="0.3">
      <c r="A22" s="28"/>
      <c r="B22" s="36" t="s">
        <v>6</v>
      </c>
      <c r="C22" s="37">
        <v>0</v>
      </c>
    </row>
    <row r="23" spans="1:10" s="26" customFormat="1" ht="18" customHeight="1" x14ac:dyDescent="0.3">
      <c r="A23" s="28"/>
      <c r="B23" s="36" t="s">
        <v>97</v>
      </c>
      <c r="C23" s="37">
        <v>5000</v>
      </c>
    </row>
    <row r="24" spans="1:10" s="26" customFormat="1" ht="18" customHeight="1" x14ac:dyDescent="0.3">
      <c r="A24" s="28"/>
      <c r="B24" s="36" t="s">
        <v>7</v>
      </c>
      <c r="C24" s="37">
        <v>0</v>
      </c>
    </row>
    <row r="25" spans="1:10" s="26" customFormat="1" ht="18" customHeight="1" x14ac:dyDescent="0.3">
      <c r="A25" s="28"/>
      <c r="B25" s="36" t="s">
        <v>8</v>
      </c>
      <c r="C25" s="37">
        <v>0</v>
      </c>
    </row>
    <row r="26" spans="1:10" s="26" customFormat="1" ht="18" customHeight="1" x14ac:dyDescent="0.3">
      <c r="A26" s="28"/>
      <c r="B26" s="36" t="s">
        <v>9</v>
      </c>
      <c r="C26" s="37">
        <v>0</v>
      </c>
    </row>
    <row r="27" spans="1:10" s="26" customFormat="1" ht="18" customHeight="1" x14ac:dyDescent="0.3">
      <c r="A27" s="28"/>
      <c r="B27" s="36" t="s">
        <v>10</v>
      </c>
      <c r="C27" s="37">
        <v>0</v>
      </c>
    </row>
    <row r="28" spans="1:10" s="26" customFormat="1" ht="18" customHeight="1" x14ac:dyDescent="0.3">
      <c r="A28" s="28"/>
      <c r="B28" s="36" t="s">
        <v>98</v>
      </c>
      <c r="C28" s="37">
        <v>0</v>
      </c>
    </row>
    <row r="29" spans="1:10" s="26" customFormat="1" ht="18" customHeight="1" x14ac:dyDescent="0.3">
      <c r="A29" s="28"/>
      <c r="B29" s="36" t="s">
        <v>99</v>
      </c>
      <c r="C29" s="37">
        <v>0</v>
      </c>
    </row>
    <row r="30" spans="1:10" s="26" customFormat="1" ht="18" customHeight="1" x14ac:dyDescent="0.3">
      <c r="A30" s="28"/>
      <c r="B30" s="36" t="s">
        <v>34</v>
      </c>
      <c r="C30" s="37">
        <v>0</v>
      </c>
    </row>
    <row r="31" spans="1:10" s="26" customFormat="1" ht="18" customHeight="1" x14ac:dyDescent="0.3">
      <c r="A31" s="28"/>
      <c r="B31" s="36" t="s">
        <v>19</v>
      </c>
      <c r="C31" s="37">
        <v>0</v>
      </c>
    </row>
    <row r="32" spans="1:10" s="26" customFormat="1" ht="18" customHeight="1" x14ac:dyDescent="0.3">
      <c r="A32" s="28"/>
      <c r="B32" s="36" t="s">
        <v>13</v>
      </c>
      <c r="C32" s="37">
        <v>0</v>
      </c>
    </row>
    <row r="33" spans="1:14" s="26" customFormat="1" ht="18" customHeight="1" thickBot="1" x14ac:dyDescent="0.35">
      <c r="A33" s="28"/>
      <c r="B33" s="36" t="s">
        <v>0</v>
      </c>
      <c r="C33" s="38">
        <v>0</v>
      </c>
    </row>
    <row r="34" spans="1:14" s="26" customFormat="1" ht="18" customHeight="1" thickTop="1" x14ac:dyDescent="0.3">
      <c r="A34" s="28"/>
      <c r="B34" s="34" t="s">
        <v>100</v>
      </c>
      <c r="C34" s="47">
        <f>SUM(C18:C33)</f>
        <v>5000</v>
      </c>
    </row>
    <row r="35" spans="1:14" s="26" customFormat="1" ht="18" customHeight="1" x14ac:dyDescent="0.3">
      <c r="A35" s="28"/>
      <c r="B35" s="30"/>
      <c r="C35" s="30"/>
    </row>
    <row r="36" spans="1:14" s="26" customFormat="1" ht="18" customHeight="1" x14ac:dyDescent="0.3">
      <c r="A36" s="28"/>
      <c r="B36" s="84" t="s">
        <v>101</v>
      </c>
      <c r="C36" s="85"/>
    </row>
    <row r="37" spans="1:14" s="26" customFormat="1" ht="18" customHeight="1" x14ac:dyDescent="0.3">
      <c r="B37" s="39" t="s">
        <v>14</v>
      </c>
      <c r="C37" s="40">
        <v>0</v>
      </c>
    </row>
    <row r="38" spans="1:14" s="26" customFormat="1" ht="18" customHeight="1" x14ac:dyDescent="0.3">
      <c r="A38" s="28"/>
      <c r="B38" s="36" t="s">
        <v>15</v>
      </c>
      <c r="C38" s="37">
        <v>0</v>
      </c>
    </row>
    <row r="39" spans="1:14" s="26" customFormat="1" ht="18" customHeight="1" x14ac:dyDescent="0.3">
      <c r="A39" s="28"/>
      <c r="B39" s="36" t="s">
        <v>0</v>
      </c>
      <c r="C39" s="37">
        <v>0</v>
      </c>
    </row>
    <row r="40" spans="1:14" s="26" customFormat="1" ht="18" customHeight="1" x14ac:dyDescent="0.3">
      <c r="A40" s="28"/>
      <c r="B40" s="36" t="s">
        <v>0</v>
      </c>
      <c r="C40" s="37">
        <v>0</v>
      </c>
    </row>
    <row r="41" spans="1:14" s="26" customFormat="1" ht="18" customHeight="1" thickBot="1" x14ac:dyDescent="0.35">
      <c r="A41" s="28"/>
      <c r="B41" s="36" t="s">
        <v>0</v>
      </c>
      <c r="C41" s="38">
        <v>0</v>
      </c>
    </row>
    <row r="42" spans="1:14" s="26" customFormat="1" ht="18" customHeight="1" thickTop="1" x14ac:dyDescent="0.3">
      <c r="A42" s="28"/>
      <c r="B42" s="34" t="s">
        <v>102</v>
      </c>
      <c r="C42" s="47">
        <f>SUM(C37:C41)</f>
        <v>0</v>
      </c>
    </row>
    <row r="43" spans="1:14" s="26" customFormat="1" ht="18" customHeight="1" x14ac:dyDescent="0.3">
      <c r="B43" s="30"/>
      <c r="C43" s="30"/>
      <c r="L43" s="24"/>
      <c r="M43" s="24"/>
      <c r="N43" s="24"/>
    </row>
    <row r="44" spans="1:14" s="26" customFormat="1" ht="18" customHeight="1" x14ac:dyDescent="0.3">
      <c r="B44" s="35" t="s">
        <v>103</v>
      </c>
      <c r="C44" s="48">
        <f>C14+C34+C42</f>
        <v>15000</v>
      </c>
      <c r="I44" s="24" t="s">
        <v>104</v>
      </c>
      <c r="J44" s="24"/>
      <c r="K44" s="24"/>
      <c r="L44" s="24"/>
      <c r="M44" s="24"/>
      <c r="N44" s="24"/>
    </row>
    <row r="45" spans="1:14" s="26" customFormat="1" ht="18" customHeight="1" x14ac:dyDescent="0.3">
      <c r="B45" s="30"/>
      <c r="C45" s="31"/>
      <c r="L45" s="24"/>
      <c r="M45" s="24"/>
      <c r="N45" s="24"/>
    </row>
    <row r="46" spans="1:14" s="26" customFormat="1" ht="18" customHeight="1" x14ac:dyDescent="0.3">
      <c r="A46" s="32"/>
      <c r="K46" s="24"/>
      <c r="L46" s="24"/>
    </row>
    <row r="47" spans="1:14" s="26" customFormat="1" ht="18" customHeight="1" x14ac:dyDescent="0.3">
      <c r="K47" s="24"/>
      <c r="L47" s="24"/>
    </row>
    <row r="48" spans="1:14" s="26" customFormat="1" ht="18" customHeight="1" x14ac:dyDescent="0.3">
      <c r="A48" s="28"/>
      <c r="J48" s="24"/>
      <c r="K48" s="24"/>
      <c r="L48" s="24"/>
    </row>
    <row r="49" spans="1:14" s="26" customFormat="1" x14ac:dyDescent="0.3">
      <c r="J49" s="24"/>
      <c r="K49" s="24"/>
      <c r="L49" s="24"/>
    </row>
    <row r="50" spans="1:14" s="26" customFormat="1" x14ac:dyDescent="0.3">
      <c r="B50" s="24"/>
      <c r="C50" s="24"/>
      <c r="J50" s="24"/>
      <c r="L50" s="24"/>
      <c r="M50" s="24"/>
      <c r="N50" s="24"/>
    </row>
    <row r="51" spans="1:14" s="26" customFormat="1" ht="18" customHeight="1" x14ac:dyDescent="0.3">
      <c r="A51" s="32"/>
      <c r="B51" s="24"/>
      <c r="C51" s="24"/>
      <c r="E51" s="33"/>
      <c r="F51" s="33"/>
      <c r="J51" s="24"/>
      <c r="L51" s="24"/>
      <c r="M51" s="24"/>
      <c r="N51" s="24"/>
    </row>
    <row r="52" spans="1:14" x14ac:dyDescent="0.3">
      <c r="H52" s="26"/>
      <c r="I52" s="26"/>
      <c r="J52" s="26"/>
    </row>
    <row r="53" spans="1:14" x14ac:dyDescent="0.3">
      <c r="E53" s="33"/>
      <c r="H53" s="26"/>
      <c r="I53" s="26"/>
      <c r="J53" s="26"/>
    </row>
  </sheetData>
  <mergeCells count="17">
    <mergeCell ref="B2:C2"/>
    <mergeCell ref="B4:C4"/>
    <mergeCell ref="E4:F4"/>
    <mergeCell ref="H4:J4"/>
    <mergeCell ref="B5:C5"/>
    <mergeCell ref="E5:F5"/>
    <mergeCell ref="H5:J5"/>
    <mergeCell ref="B17:C17"/>
    <mergeCell ref="I17:J17"/>
    <mergeCell ref="B36:C36"/>
    <mergeCell ref="B6:C6"/>
    <mergeCell ref="I6:J6"/>
    <mergeCell ref="I9:J9"/>
    <mergeCell ref="H10:J10"/>
    <mergeCell ref="H13:J13"/>
    <mergeCell ref="B16:C16"/>
    <mergeCell ref="H16:J16"/>
  </mergeCells>
  <pageMargins left="0.7" right="0.7" top="0.78740157499999996" bottom="0.78740157499999996" header="0.3" footer="0.3"/>
  <pageSetup paperSize="9" scale="82" orientation="portrait" r:id="rId1"/>
  <headerFooter>
    <oddHeader>&amp;C&amp;"Calibri"&amp;10&amp;K000000Public&amp;1#</oddHeader>
  </headerFooter>
  <rowBreaks count="1" manualBreakCount="1">
    <brk id="44" max="16383" man="1"/>
  </rowBreaks>
  <colBreaks count="2" manualBreakCount="2">
    <brk id="7" max="43" man="1"/>
    <brk id="10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4</vt:i4>
      </vt:variant>
      <vt:variant>
        <vt:lpstr>Pojmenované oblasti</vt:lpstr>
      </vt:variant>
      <vt:variant>
        <vt:i4>4</vt:i4>
      </vt:variant>
    </vt:vector>
  </HeadingPairs>
  <TitlesOfParts>
    <vt:vector size="8" baseType="lpstr">
      <vt:lpstr>cenotvorba pro výrobky PRÁZDNÁ</vt:lpstr>
      <vt:lpstr>cenotvorba pro výrobky S ČÍSLY</vt:lpstr>
      <vt:lpstr>cenotvorba pro služby PRÁZDNÁ</vt:lpstr>
      <vt:lpstr>cenotvorba pro služby S ČÍSLY</vt:lpstr>
      <vt:lpstr>'cenotvorba pro služby PRÁZDNÁ'!Oblast_tisku</vt:lpstr>
      <vt:lpstr>'cenotvorba pro služby S ČÍSLY'!Oblast_tisku</vt:lpstr>
      <vt:lpstr>'cenotvorba pro výrobky PRÁZDNÁ'!Oblast_tisku</vt:lpstr>
      <vt:lpstr>'cenotvorba pro výrobky S ČÍSLY'!Oblast_tisku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Lenovo</cp:lastModifiedBy>
  <cp:lastPrinted>2022-01-07T15:31:58Z</cp:lastPrinted>
  <dcterms:created xsi:type="dcterms:W3CDTF">2016-05-31T16:01:17Z</dcterms:created>
  <dcterms:modified xsi:type="dcterms:W3CDTF">2022-01-10T14:38:59Z</dcterms:modified>
  <cp:category>Veřejné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SOB-DocumentTagging.ClassificationMark.P00">
    <vt:lpwstr>&lt;ClassificationMark xmlns:xsi="http://www.w3.org/2001/XMLSchema-instance" xmlns:xsd="http://www.w3.org/2001/XMLSchema" margin="NaN" class="C0" owner="ragaz" position="TopLeft" marginX="0" marginY="0" classifiedOn="2019-06-24T13:35:43.9919942+02:00" s</vt:lpwstr>
  </property>
  <property fmtid="{D5CDD505-2E9C-101B-9397-08002B2CF9AE}" pid="3" name="CSOB-DocumentTagging.ClassificationMark.P01">
    <vt:lpwstr>howPrintedBy="false" showPrintDate="false" language="cs" ApplicationVersion="Microsoft Excel, 15.0" addinVersion="5.10.4.22" template="CSOB"&gt;&lt;history bulk="false" class="Veřejné" code="C0" user="HEŘMÁNKOVÁ Lenka" date="2019-06-24T13:35:43.9919942+02:</vt:lpwstr>
  </property>
  <property fmtid="{D5CDD505-2E9C-101B-9397-08002B2CF9AE}" pid="4" name="CSOB-DocumentTagging.ClassificationMark.P02">
    <vt:lpwstr>00" /&gt;&lt;recipients /&gt;&lt;documentOwners /&gt;&lt;/ClassificationMark&gt;</vt:lpwstr>
  </property>
  <property fmtid="{D5CDD505-2E9C-101B-9397-08002B2CF9AE}" pid="5" name="CSOB-DocumentTagging.ClassificationMark">
    <vt:lpwstr>￼PARTS:3</vt:lpwstr>
  </property>
  <property fmtid="{D5CDD505-2E9C-101B-9397-08002B2CF9AE}" pid="6" name="CSOB-DocumentClasification">
    <vt:lpwstr>Veřejné</vt:lpwstr>
  </property>
  <property fmtid="{D5CDD505-2E9C-101B-9397-08002B2CF9AE}" pid="7" name="CSOB-DLP">
    <vt:lpwstr>CSOB-DLP:TAGPublic</vt:lpwstr>
  </property>
  <property fmtid="{D5CDD505-2E9C-101B-9397-08002B2CF9AE}" pid="8" name="MSIP_Label_a5a63cc4-2ec6-44d2-91a5-2f2bdabdec44_Enabled">
    <vt:lpwstr>true</vt:lpwstr>
  </property>
  <property fmtid="{D5CDD505-2E9C-101B-9397-08002B2CF9AE}" pid="9" name="MSIP_Label_a5a63cc4-2ec6-44d2-91a5-2f2bdabdec44_SetDate">
    <vt:lpwstr>2022-01-07T15:50:06Z</vt:lpwstr>
  </property>
  <property fmtid="{D5CDD505-2E9C-101B-9397-08002B2CF9AE}" pid="10" name="MSIP_Label_a5a63cc4-2ec6-44d2-91a5-2f2bdabdec44_Method">
    <vt:lpwstr>Standard</vt:lpwstr>
  </property>
  <property fmtid="{D5CDD505-2E9C-101B-9397-08002B2CF9AE}" pid="11" name="MSIP_Label_a5a63cc4-2ec6-44d2-91a5-2f2bdabdec44_Name">
    <vt:lpwstr>a5a63cc4-2ec6-44d2-91a5-2f2bdabdec44</vt:lpwstr>
  </property>
  <property fmtid="{D5CDD505-2E9C-101B-9397-08002B2CF9AE}" pid="12" name="MSIP_Label_a5a63cc4-2ec6-44d2-91a5-2f2bdabdec44_SiteId">
    <vt:lpwstr>64af2aee-7d6c-49ac-a409-192d3fee73b8</vt:lpwstr>
  </property>
  <property fmtid="{D5CDD505-2E9C-101B-9397-08002B2CF9AE}" pid="13" name="MSIP_Label_a5a63cc4-2ec6-44d2-91a5-2f2bdabdec44_ActionId">
    <vt:lpwstr>ea6f5d55-38df-4433-a7e2-ba3a6c2158e6</vt:lpwstr>
  </property>
  <property fmtid="{D5CDD505-2E9C-101B-9397-08002B2CF9AE}" pid="14" name="MSIP_Label_a5a63cc4-2ec6-44d2-91a5-2f2bdabdec44_ContentBits">
    <vt:lpwstr>1</vt:lpwstr>
  </property>
</Properties>
</file>