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necnyl\Dropbox\External Consulting\JIC Expert\Prezentace\Podnikavost - Univerzity v2\2022_1 jaro\CHECK Materiály\"/>
    </mc:Choice>
  </mc:AlternateContent>
  <xr:revisionPtr revIDLastSave="0" documentId="13_ncr:1_{ABD440FE-D5FB-4A7B-A7BC-5FE2DD51A7BD}" xr6:coauthVersionLast="47" xr6:coauthVersionMax="47" xr10:uidLastSave="{00000000-0000-0000-0000-000000000000}"/>
  <bookViews>
    <workbookView xWindow="1560" yWindow="1185" windowWidth="39480" windowHeight="19815" tabRatio="677" xr2:uid="{96B3DE11-E151-4BEF-A54F-C81608E657D1}"/>
  </bookViews>
  <sheets>
    <sheet name="Vize a Mise" sheetId="1" r:id="rId1"/>
    <sheet name="Success KPI 1" sheetId="2" r:id="rId2"/>
    <sheet name="Success KPI 2" sheetId="4" r:id="rId3"/>
    <sheet name="Business Model" sheetId="3" r:id="rId4"/>
    <sheet name="Předpoklady" sheetId="6" r:id="rId5"/>
    <sheet name="Akční plán" sheetId="7" r:id="rId6"/>
    <sheet name="Majitelské zadání" sheetId="8" r:id="rId7"/>
    <sheet name="Bonus - Reverse PnL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5" l="1"/>
  <c r="D9" i="7" s="1"/>
  <c r="D55" i="8"/>
  <c r="D52" i="8"/>
  <c r="D28" i="8"/>
  <c r="D26" i="8"/>
  <c r="D24" i="8"/>
  <c r="D11" i="8"/>
  <c r="D12" i="8"/>
  <c r="D13" i="8"/>
  <c r="D7" i="8"/>
  <c r="D8" i="8"/>
  <c r="D6" i="8"/>
  <c r="D71" i="5" l="1"/>
  <c r="D68" i="5"/>
  <c r="D65" i="5"/>
  <c r="D62" i="5"/>
  <c r="H23" i="5" l="1"/>
  <c r="D27" i="5"/>
  <c r="D36" i="5"/>
  <c r="H60" i="5"/>
  <c r="E28" i="6"/>
  <c r="E27" i="6"/>
  <c r="E26" i="6"/>
  <c r="E25" i="6"/>
  <c r="E24" i="6"/>
  <c r="E23" i="6"/>
  <c r="E22" i="6"/>
  <c r="E11" i="6"/>
  <c r="E7" i="6"/>
  <c r="E6" i="6"/>
  <c r="D53" i="5"/>
  <c r="D50" i="5"/>
  <c r="D8" i="5"/>
  <c r="D5" i="5"/>
  <c r="C54" i="4"/>
  <c r="C56" i="4" s="1"/>
  <c r="C58" i="4" s="1"/>
  <c r="C60" i="4" s="1"/>
  <c r="D25" i="4"/>
  <c r="E10" i="6" s="1"/>
  <c r="D24" i="4"/>
  <c r="D17" i="5" s="1"/>
  <c r="D19" i="4"/>
  <c r="D12" i="5" s="1"/>
  <c r="D15" i="4"/>
  <c r="C63" i="4" s="1"/>
  <c r="D14" i="4"/>
  <c r="C51" i="4" s="1"/>
  <c r="D13" i="4"/>
  <c r="C40" i="4" s="1"/>
  <c r="D12" i="4"/>
  <c r="C29" i="4" s="1"/>
  <c r="D8" i="4"/>
  <c r="D5" i="4"/>
  <c r="E21" i="2"/>
  <c r="E20" i="2"/>
  <c r="E19" i="2"/>
  <c r="E18" i="2"/>
  <c r="D8" i="2"/>
  <c r="D5" i="2"/>
  <c r="D40" i="1"/>
  <c r="H27" i="5" l="1"/>
  <c r="C31" i="4"/>
  <c r="C65" i="4"/>
  <c r="C67" i="4" s="1"/>
  <c r="C69" i="4" s="1"/>
  <c r="C71" i="4"/>
  <c r="C44" i="4"/>
  <c r="C46" i="4" s="1"/>
  <c r="C48" i="4" s="1"/>
  <c r="C42" i="4"/>
  <c r="D22" i="4" s="1"/>
  <c r="E9" i="6"/>
  <c r="D31" i="5"/>
  <c r="D32" i="5"/>
  <c r="E8" i="6"/>
  <c r="D15" i="5" l="1"/>
  <c r="D18" i="4"/>
  <c r="D11" i="5" s="1"/>
  <c r="D5" i="7" s="1"/>
  <c r="C33" i="4"/>
  <c r="C35" i="4" s="1"/>
  <c r="C37" i="4" s="1"/>
  <c r="D33" i="5"/>
  <c r="D34" i="5" l="1"/>
  <c r="H34" i="5" s="1"/>
  <c r="E18" i="6"/>
  <c r="D42" i="5"/>
  <c r="D21" i="4"/>
  <c r="D14" i="5" s="1"/>
  <c r="D20" i="4"/>
  <c r="D13" i="5" s="1"/>
  <c r="D6" i="7"/>
  <c r="D21" i="5"/>
  <c r="D23" i="4"/>
  <c r="D16" i="5" s="1"/>
  <c r="D22" i="5" s="1"/>
  <c r="D47" i="5" l="1"/>
  <c r="E19" i="6" s="1"/>
  <c r="E5" i="6"/>
  <c r="D84" i="5"/>
  <c r="D83" i="5"/>
  <c r="D80" i="5" s="1"/>
  <c r="D28" i="5"/>
  <c r="D7" i="7"/>
  <c r="D43" i="5"/>
  <c r="E15" i="6" s="1"/>
  <c r="D8" i="7"/>
  <c r="C58" i="8" s="1"/>
  <c r="D44" i="5"/>
  <c r="E16" i="6" l="1"/>
  <c r="D25" i="5"/>
  <c r="H25" i="5" s="1"/>
  <c r="D24" i="5"/>
  <c r="D41" i="5"/>
  <c r="D81" i="5" s="1"/>
  <c r="D46" i="5"/>
  <c r="H24" i="5" l="1"/>
  <c r="D26" i="5"/>
  <c r="H26" i="5" s="1"/>
  <c r="D49" i="5"/>
  <c r="D56" i="5"/>
  <c r="E17" i="6" s="1"/>
  <c r="D52" i="5" l="1"/>
  <c r="D59" i="5" s="1"/>
  <c r="D58" i="5" l="1"/>
  <c r="D75" i="5" s="1"/>
  <c r="H59" i="5"/>
  <c r="D78" i="5" l="1"/>
  <c r="H78" i="5" s="1"/>
  <c r="D76" i="5"/>
  <c r="H76" i="5" s="1"/>
  <c r="H5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Konečný Lukáš</author>
  </authors>
  <commentList>
    <comment ref="C23" authorId="0" shapeId="0" xr:uid="{77C13F51-CA61-41CE-BD64-60991421A542}">
      <text>
        <r>
          <rPr>
            <b/>
            <sz val="9"/>
            <color indexed="81"/>
            <rFont val="Tahoma"/>
            <charset val="1"/>
          </rPr>
          <t>Konečný Lukáš:</t>
        </r>
        <r>
          <rPr>
            <sz val="9"/>
            <color indexed="81"/>
            <rFont val="Tahoma"/>
            <charset val="1"/>
          </rPr>
          <t xml:space="preserve">
Konzultační služby: 15 - 25 %
Software: 10 - 20 %
Retail: 2 - 8 %
Výroba: 5 - 10 %
Pohostinství: 4 - 8 %</t>
        </r>
      </text>
    </comment>
    <comment ref="C24" authorId="0" shapeId="0" xr:uid="{F6713237-3697-4B51-AF5A-A75F1C3CFDB6}">
      <text>
        <r>
          <rPr>
            <b/>
            <sz val="9"/>
            <color indexed="81"/>
            <rFont val="Tahoma"/>
            <charset val="1"/>
          </rPr>
          <t>Konečný Lukáš:</t>
        </r>
        <r>
          <rPr>
            <sz val="9"/>
            <color indexed="81"/>
            <rFont val="Tahoma"/>
            <charset val="1"/>
          </rPr>
          <t xml:space="preserve">
B2B: 20 - 40 %
B2C: 15 - 50 %
(u některých rychloobrátkových položek i 80 %)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Konečný Lukáš</author>
  </authors>
  <commentList>
    <comment ref="C28" authorId="0" shapeId="0" xr:uid="{2D4F1DB5-AE31-490B-9A95-C2990B003478}">
      <text>
        <r>
          <rPr>
            <b/>
            <sz val="9"/>
            <color indexed="81"/>
            <rFont val="Tahoma"/>
            <family val="2"/>
          </rPr>
          <t>Konečný Lukáš:</t>
        </r>
        <r>
          <rPr>
            <sz val="9"/>
            <color indexed="81"/>
            <rFont val="Tahoma"/>
            <family val="2"/>
          </rPr>
          <t xml:space="preserve">
Ke kterému milníku tato aktivita směřuje? Kam vás tato aktivita má dovést?</t>
        </r>
      </text>
    </comment>
    <comment ref="D28" authorId="0" shapeId="0" xr:uid="{73B41710-87F9-4253-9D11-47212A865B97}">
      <text>
        <r>
          <rPr>
            <b/>
            <sz val="9"/>
            <color indexed="81"/>
            <rFont val="Tahoma"/>
            <family val="2"/>
          </rPr>
          <t>Konečný Lukáš:</t>
        </r>
        <r>
          <rPr>
            <sz val="9"/>
            <color indexed="81"/>
            <rFont val="Tahoma"/>
            <family val="2"/>
          </rPr>
          <t xml:space="preserve">
Detailnější popis aktivity</t>
        </r>
      </text>
    </comment>
    <comment ref="E28" authorId="0" shapeId="0" xr:uid="{F8B72330-668B-4CA8-B7CC-8C6396C72269}">
      <text>
        <r>
          <rPr>
            <b/>
            <sz val="9"/>
            <color indexed="81"/>
            <rFont val="Tahoma"/>
            <family val="2"/>
          </rPr>
          <t>Konečný Lukáš:</t>
        </r>
        <r>
          <rPr>
            <sz val="9"/>
            <color indexed="81"/>
            <rFont val="Tahoma"/>
            <family val="2"/>
          </rPr>
          <t xml:space="preserve">
Do které ze 4 kategorií výše tato aktivita patří?</t>
        </r>
      </text>
    </comment>
    <comment ref="F28" authorId="0" shapeId="0" xr:uid="{96C24255-BD5F-49EE-95B5-9DD170B6A1F3}">
      <text>
        <r>
          <rPr>
            <b/>
            <sz val="9"/>
            <color indexed="81"/>
            <rFont val="Tahoma"/>
            <family val="2"/>
          </rPr>
          <t>Konečný Lukáš:</t>
        </r>
        <r>
          <rPr>
            <sz val="9"/>
            <color indexed="81"/>
            <rFont val="Tahoma"/>
            <family val="2"/>
          </rPr>
          <t xml:space="preserve">
Které předpoklady má tato aktivita pomoci potvrdit nebo vyvrátit?</t>
        </r>
      </text>
    </comment>
    <comment ref="G28" authorId="0" shapeId="0" xr:uid="{2BF07D2C-3DBE-43D5-AF3A-236E1638CE81}">
      <text>
        <r>
          <rPr>
            <b/>
            <sz val="9"/>
            <color indexed="81"/>
            <rFont val="Tahoma"/>
            <family val="2"/>
          </rPr>
          <t>Konečný Lukáš:</t>
        </r>
        <r>
          <rPr>
            <sz val="9"/>
            <color indexed="81"/>
            <rFont val="Tahoma"/>
            <family val="2"/>
          </rPr>
          <t xml:space="preserve">
Jaký cíl má tato aktivita naplnit? (Pamatujte na "smart" kritéria)</t>
        </r>
      </text>
    </comment>
    <comment ref="H28" authorId="0" shapeId="0" xr:uid="{401BCECF-D0F2-49B9-892F-05930742B88B}">
      <text>
        <r>
          <rPr>
            <b/>
            <sz val="9"/>
            <color indexed="81"/>
            <rFont val="Tahoma"/>
            <family val="2"/>
          </rPr>
          <t>Konečný Lukáš:</t>
        </r>
        <r>
          <rPr>
            <sz val="9"/>
            <color indexed="81"/>
            <rFont val="Tahoma"/>
            <family val="2"/>
          </rPr>
          <t xml:space="preserve">
Podle čeho poznáte úspěšné splnění aktivity? (Ideálně kvantitativní vyjádření, "smart")</t>
        </r>
      </text>
    </comment>
    <comment ref="I28" authorId="0" shapeId="0" xr:uid="{FB1D8481-6414-40C8-B572-576D313E2D93}">
      <text>
        <r>
          <rPr>
            <b/>
            <sz val="9"/>
            <color indexed="81"/>
            <rFont val="Tahoma"/>
            <family val="2"/>
          </rPr>
          <t>Konečný Lukáš:</t>
        </r>
        <r>
          <rPr>
            <sz val="9"/>
            <color indexed="81"/>
            <rFont val="Tahoma"/>
            <family val="2"/>
          </rPr>
          <t xml:space="preserve">
Kolik času očekávátem, že zabere realizace aktivity?</t>
        </r>
      </text>
    </comment>
    <comment ref="J28" authorId="0" shapeId="0" xr:uid="{D88B6885-6699-4824-916D-E1BAE1847C12}">
      <text>
        <r>
          <rPr>
            <b/>
            <sz val="9"/>
            <color indexed="81"/>
            <rFont val="Tahoma"/>
            <family val="2"/>
          </rPr>
          <t>Konečný Lukáš:</t>
        </r>
        <r>
          <rPr>
            <sz val="9"/>
            <color indexed="81"/>
            <rFont val="Tahoma"/>
            <family val="2"/>
          </rPr>
          <t xml:space="preserve">
Které zdroje (lidé, externí služby, materiál, investice…) jsou potřebné pro realizaci akrtivity?</t>
        </r>
      </text>
    </comment>
    <comment ref="K28" authorId="0" shapeId="0" xr:uid="{DCDBF0C2-5FBC-4C45-8740-4BA2CCCA9168}">
      <text>
        <r>
          <rPr>
            <b/>
            <sz val="9"/>
            <color indexed="81"/>
            <rFont val="Tahoma"/>
            <family val="2"/>
          </rPr>
          <t>Konečný Lukáš:</t>
        </r>
        <r>
          <rPr>
            <sz val="9"/>
            <color indexed="81"/>
            <rFont val="Tahoma"/>
            <family val="2"/>
          </rPr>
          <t xml:space="preserve">
Jaké náklady očekáváte s ohledem na časovou náročnost a zdroje potřebné k realizaci aktivity?</t>
        </r>
      </text>
    </comment>
    <comment ref="L28" authorId="0" shapeId="0" xr:uid="{745D157A-ED58-4370-9C93-010475C4DCE6}">
      <text>
        <r>
          <rPr>
            <b/>
            <sz val="9"/>
            <color indexed="81"/>
            <rFont val="Tahoma"/>
            <family val="2"/>
          </rPr>
          <t>Konečný Lukáš:</t>
        </r>
        <r>
          <rPr>
            <sz val="9"/>
            <color indexed="81"/>
            <rFont val="Tahoma"/>
            <family val="2"/>
          </rPr>
          <t xml:space="preserve">
Jaké očekáváte z této aktivity příjmy?</t>
        </r>
      </text>
    </comment>
    <comment ref="M28" authorId="0" shapeId="0" xr:uid="{74525787-F73F-4B65-9479-106DA9C600A8}">
      <text>
        <r>
          <rPr>
            <b/>
            <sz val="9"/>
            <color indexed="81"/>
            <rFont val="Tahoma"/>
            <family val="2"/>
          </rPr>
          <t>Konečný Lukáš:</t>
        </r>
        <r>
          <rPr>
            <sz val="9"/>
            <color indexed="81"/>
            <rFont val="Tahoma"/>
            <family val="2"/>
          </rPr>
          <t xml:space="preserve">
Kdo dohlíží na splnění aktivity?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Konečný Lukáš</author>
  </authors>
  <commentList>
    <comment ref="C23" authorId="0" shapeId="0" xr:uid="{6B76A3BB-F021-4A0C-93C9-AD8F1A53CD27}">
      <text>
        <r>
          <rPr>
            <b/>
            <sz val="9"/>
            <color indexed="81"/>
            <rFont val="Tahoma"/>
            <charset val="1"/>
          </rPr>
          <t>Konečný Lukáš:</t>
        </r>
        <r>
          <rPr>
            <sz val="9"/>
            <color indexed="81"/>
            <rFont val="Tahoma"/>
            <charset val="1"/>
          </rPr>
          <t xml:space="preserve">
Marže na úrovni zisku před započtením úroků, daní a odpisů
Konzultační služby: 15 - 30 %
Software: 15 - 30 %
Retail: 5 - 10 %
Výroba: 10 - 15 %
Pohostinství: 6 - 12 %
(Vyšší než zisková marže)</t>
        </r>
      </text>
    </comment>
    <comment ref="C35" authorId="0" shapeId="0" xr:uid="{B27BCBCB-9D74-4F76-9BF0-4CEFBB1026A0}">
      <text>
        <r>
          <rPr>
            <b/>
            <sz val="9"/>
            <color indexed="81"/>
            <rFont val="Tahoma"/>
            <charset val="1"/>
          </rPr>
          <t>Konečný Lukáš:</t>
        </r>
        <r>
          <rPr>
            <sz val="9"/>
            <color indexed="81"/>
            <rFont val="Tahoma"/>
            <charset val="1"/>
          </rPr>
          <t xml:space="preserve">
Marže po odečtení přímých nákladů (tedy nákladů na výrobu / nakoupení vašich produktů nebo služeb)
Konzultační služby: 80+ %
Software: 70+ %
Retail: 25 - 50 % (nižší u offline, vyšší u online)
Výroba: 30 - 75 % (dle "přidané hodnoty")
Pohostinství: 50 - 70 %</t>
        </r>
      </text>
    </comment>
  </commentList>
</comments>
</file>

<file path=xl/sharedStrings.xml><?xml version="1.0" encoding="utf-8"?>
<sst xmlns="http://schemas.openxmlformats.org/spreadsheetml/2006/main" count="465" uniqueCount="242">
  <si>
    <t>OSOBNÍ PODNIKATELSKÁ VIZE</t>
  </si>
  <si>
    <t>[...]</t>
  </si>
  <si>
    <t>FIREMNÍ VIZE</t>
  </si>
  <si>
    <t>V dnešní době, pokud</t>
  </si>
  <si>
    <t>[zákazníci]</t>
  </si>
  <si>
    <t>chtějí</t>
  </si>
  <si>
    <t>[aktivita]</t>
  </si>
  <si>
    <t>aby dosáhli</t>
  </si>
  <si>
    <t>[cíle zákazníků, žádoucí výstupy, naplněné potřeby]</t>
  </si>
  <si>
    <t xml:space="preserve">musí </t>
  </si>
  <si>
    <t>[současný způsob řešení]</t>
  </si>
  <si>
    <t>To je pro nás nepřijatelné, protože</t>
  </si>
  <si>
    <t>[proč je současný stav nedostatečný]</t>
  </si>
  <si>
    <t>Chceme tedy přispět tomu, aby</t>
  </si>
  <si>
    <t>[popis ideálního světa]</t>
  </si>
  <si>
    <t>Nápověda</t>
  </si>
  <si>
    <t>Jak chceme, aby vypadal svět kolem nás?</t>
  </si>
  <si>
    <t>Co chceme ve světě změnit? Co chceme způsobit? Čeho chceme dosáhnout?</t>
  </si>
  <si>
    <t>Jaký je smysl existence naší firmy?</t>
  </si>
  <si>
    <t>"Kam jdeme?"</t>
  </si>
  <si>
    <t>Příklady</t>
  </si>
  <si>
    <r>
      <rPr>
        <b/>
        <sz val="11"/>
        <color theme="1"/>
        <rFont val="Calibri"/>
        <family val="2"/>
        <scheme val="minor"/>
      </rPr>
      <t>Microsoft:</t>
    </r>
    <r>
      <rPr>
        <sz val="11"/>
        <color theme="1"/>
        <rFont val="Calibri"/>
        <family val="2"/>
        <charset val="238"/>
        <scheme val="minor"/>
      </rPr>
      <t xml:space="preserve"> Počítač na každém stole a v každé domácnosti.</t>
    </r>
  </si>
  <si>
    <r>
      <rPr>
        <b/>
        <sz val="11"/>
        <color theme="1"/>
        <rFont val="Calibri"/>
        <family val="2"/>
        <scheme val="minor"/>
      </rPr>
      <t>Oxfam:</t>
    </r>
    <r>
      <rPr>
        <sz val="11"/>
        <color theme="1"/>
        <rFont val="Calibri"/>
        <family val="2"/>
        <charset val="238"/>
        <scheme val="minor"/>
      </rPr>
      <t xml:space="preserve"> Svět bez chudoby.</t>
    </r>
  </si>
  <si>
    <r>
      <rPr>
        <b/>
        <sz val="11"/>
        <color theme="1"/>
        <rFont val="Calibri"/>
        <family val="2"/>
        <scheme val="minor"/>
      </rPr>
      <t>Baťa:</t>
    </r>
    <r>
      <rPr>
        <sz val="11"/>
        <color theme="1"/>
        <rFont val="Calibri"/>
        <family val="2"/>
        <charset val="238"/>
        <scheme val="minor"/>
      </rPr>
      <t xml:space="preserve"> Obout svět.</t>
    </r>
  </si>
  <si>
    <t>FIREMNÍ MISE</t>
  </si>
  <si>
    <t>Naším cílem je přispět tomu, aby</t>
  </si>
  <si>
    <t>Abychom toho dosáhli,</t>
  </si>
  <si>
    <t>[co bude vaše firma dělat]</t>
  </si>
  <si>
    <t>Co budeme dělat pro naplnění naší vize?</t>
  </si>
  <si>
    <t xml:space="preserve">Co je pro nás důležité na cesta k naplnění našich cílů? Jaké hodnoty při tom chceme dodržovat? </t>
  </si>
  <si>
    <t>Komu nebo čemu, čím a jak budeme jako firma přispívat?</t>
  </si>
  <si>
    <t>"Jak se tam chceme dostat?"</t>
  </si>
  <si>
    <r>
      <rPr>
        <b/>
        <sz val="11"/>
        <color theme="1"/>
        <rFont val="Calibri"/>
        <family val="2"/>
        <scheme val="minor"/>
      </rPr>
      <t>Microsoft:</t>
    </r>
    <r>
      <rPr>
        <sz val="11"/>
        <color theme="1"/>
        <rFont val="Calibri"/>
        <family val="2"/>
        <charset val="238"/>
        <scheme val="minor"/>
      </rPr>
      <t xml:space="preserve"> Nabízet zařízení a služby, které lidem na celém světě, ať už doma, v práci nebo na cestách, umožní věnovat se tomu, čeho si cení nejvíce.</t>
    </r>
  </si>
  <si>
    <r>
      <rPr>
        <b/>
        <sz val="11"/>
        <color theme="1"/>
        <rFont val="Calibri"/>
        <family val="2"/>
        <scheme val="minor"/>
      </rPr>
      <t>Oxfam:</t>
    </r>
    <r>
      <rPr>
        <sz val="11"/>
        <color theme="1"/>
        <rFont val="Calibri"/>
        <family val="2"/>
        <charset val="238"/>
        <scheme val="minor"/>
      </rPr>
      <t xml:space="preserve"> Naším účelem je pomáhat vytvářet řešení reagující na nespravedlnost způsobenou chudobou.</t>
    </r>
  </si>
  <si>
    <r>
      <rPr>
        <b/>
        <sz val="11"/>
        <color theme="1"/>
        <rFont val="Calibri"/>
        <family val="2"/>
        <scheme val="minor"/>
      </rPr>
      <t>Baťa:</t>
    </r>
    <r>
      <rPr>
        <sz val="11"/>
        <color theme="1"/>
        <rFont val="Calibri"/>
        <family val="2"/>
        <charset val="238"/>
        <scheme val="minor"/>
      </rPr>
      <t xml:space="preserve"> Poskytovat kvalitní obuv za dostupou cenu.</t>
    </r>
  </si>
  <si>
    <t>SUCCESS KPI: JAK BUDETE MĚŘIT ÚSPĚCH?</t>
  </si>
  <si>
    <t>Firemní vize</t>
  </si>
  <si>
    <t>Chceme přispět tomu, aby</t>
  </si>
  <si>
    <t>Firemní mise</t>
  </si>
  <si>
    <t>Abychom toho dosáhli</t>
  </si>
  <si>
    <t>Čím budeme měřit svůj úspěch? (Zvolte pouze 1 možnost.)</t>
  </si>
  <si>
    <t>Zisk</t>
  </si>
  <si>
    <t>… tedy kolik firma reálně vydělá</t>
  </si>
  <si>
    <t>Obrat</t>
  </si>
  <si>
    <t>… tedy kolik firma získá za prodané produkty nebo služby</t>
  </si>
  <si>
    <t>Počet uživatelů</t>
  </si>
  <si>
    <t>… tedy kolik lidí bude používat vaše produkty nebo služby</t>
  </si>
  <si>
    <t>… tedy kolik vašich produktů se ročně prodá?</t>
  </si>
  <si>
    <t>Jakých hodnot je potřeba dosáhnout, abyste naplnili své cíle? (Vyplňte jen u 1 podle toho, co jste zvolili za KPI.)</t>
  </si>
  <si>
    <t>Počet prodaných produktů za rok</t>
  </si>
  <si>
    <t>Podle čeho poznáte, že jste naplnili svou vizi?</t>
  </si>
  <si>
    <t>Jakých hodnot toto měřítko musí dosáhnout, abyste mohli říct, že jste naplnili své cíle?</t>
  </si>
  <si>
    <t>Jakých hodnot toto by toto měřítko mohlo dosáhnout za X let?</t>
  </si>
  <si>
    <t>BUSINESS MODEL</t>
  </si>
  <si>
    <t>Zákazník</t>
  </si>
  <si>
    <t>Kdo jsou vaši zákazníci?</t>
  </si>
  <si>
    <t>Jaké distribuční kanály použijete?</t>
  </si>
  <si>
    <t>Value proposition</t>
  </si>
  <si>
    <t>Jaké produkty / služby nabízíte?</t>
  </si>
  <si>
    <t>Jaké problémy / výzvy zákazníci řeší?</t>
  </si>
  <si>
    <t>Jaké potřeby zákazníci mají?</t>
  </si>
  <si>
    <t>Jakou hodnotu zákazníkům dodáváte?</t>
  </si>
  <si>
    <t>Jak se vaše VP liší od konkurence?</t>
  </si>
  <si>
    <t>Value chain</t>
  </si>
  <si>
    <t>Finanční model</t>
  </si>
  <si>
    <t>Za co je zákazník ochotný platit?</t>
  </si>
  <si>
    <t>Jakých hodnot je potřeba dosáhnout, abyste naplnili své cíle?</t>
  </si>
  <si>
    <t>Jak by měl vypadat váš business, až naplníte své cíle:</t>
  </si>
  <si>
    <t>Tržby</t>
  </si>
  <si>
    <t>Koncová cena za jeden kus</t>
  </si>
  <si>
    <t>Počet zákazníků v posledním roce</t>
  </si>
  <si>
    <t>Zisková marže</t>
  </si>
  <si>
    <t>Marže distribučního řetězce</t>
  </si>
  <si>
    <t>Počet zakoupených 1 zákazníkem</t>
  </si>
  <si>
    <t>↙[+]</t>
  </si>
  <si>
    <t>ZISK</t>
  </si>
  <si>
    <t>Cíl</t>
  </si>
  <si>
    <t>Předpoklad</t>
  </si>
  <si>
    <t>Výpočet</t>
  </si>
  <si>
    <t>Objem prodeje na trhu</t>
  </si>
  <si>
    <t>Počet prodaných kusů</t>
  </si>
  <si>
    <t>Počet zakoupených jedním zákazníkem</t>
  </si>
  <si>
    <t>Počet zákazníků</t>
  </si>
  <si>
    <t>OBRAT</t>
  </si>
  <si>
    <t>POČET UŽIVATELŮ</t>
  </si>
  <si>
    <t>Počet uživatelů celkem</t>
  </si>
  <si>
    <t>Kolik z nich si koupilo produkt nebo služby v posledním roce</t>
  </si>
  <si>
    <t>Počet zakoupených kusů jedním uživatelem</t>
  </si>
  <si>
    <t>POČET PRODANÝCH KUSŮ ZA ROK</t>
  </si>
  <si>
    <t>REVERSE INCOME STATEMENT</t>
  </si>
  <si>
    <t>REVERSE INCOME STATEMENT [ZJEDNODUŠENÝ]</t>
  </si>
  <si>
    <t>Čistá zisková marže</t>
  </si>
  <si>
    <t>EBITDA marže</t>
  </si>
  <si>
    <t>Přípustné náklady</t>
  </si>
  <si>
    <t>Přímé</t>
  </si>
  <si>
    <t>Provozní</t>
  </si>
  <si>
    <t>Ostatní (odpisy, daně, úroky)</t>
  </si>
  <si>
    <t>PER-UNIT ECONOMICS [FINANČNÍ MODEL NA JEDNOTKU PRODUKTU]</t>
  </si>
  <si>
    <t>Vaše prodejní cena za kus</t>
  </si>
  <si>
    <t>Náklady na výrobu</t>
  </si>
  <si>
    <t>Hrubá marže</t>
  </si>
  <si>
    <t>Podíl přímých nákladů výroby (COGS)</t>
  </si>
  <si>
    <t>VÝKAZ ZISKU A ZTRÁTY</t>
  </si>
  <si>
    <t>Prodejní cena za jeden kus</t>
  </si>
  <si>
    <t>Přímé náklady</t>
  </si>
  <si>
    <t>Náklady na výrobu jednoho kusu</t>
  </si>
  <si>
    <t>Hrubá marže (%)</t>
  </si>
  <si>
    <t>Provozní náklady</t>
  </si>
  <si>
    <t>Mzdové náklady</t>
  </si>
  <si>
    <t>Počet zaměstnanců</t>
  </si>
  <si>
    <t>Měsíční superhrubá mzda</t>
  </si>
  <si>
    <t>Produktivita na zaměstnance</t>
  </si>
  <si>
    <t>Ostatní provozní náklady</t>
  </si>
  <si>
    <t>Dle výpočtu (přípustné)</t>
  </si>
  <si>
    <t>Dle předpokladu (očekávané)</t>
  </si>
  <si>
    <t>Sales &amp; Marketing</t>
  </si>
  <si>
    <t>…</t>
  </si>
  <si>
    <t>Research &amp; Development</t>
  </si>
  <si>
    <t>Manufacturing</t>
  </si>
  <si>
    <t>Administration</t>
  </si>
  <si>
    <t>EBITDA</t>
  </si>
  <si>
    <t>EBITDA marže (%)</t>
  </si>
  <si>
    <t>Odpisy a úroky</t>
  </si>
  <si>
    <t>Zisk před zdaněním</t>
  </si>
  <si>
    <t>Hrubá zisková marže (%)</t>
  </si>
  <si>
    <t>Čistý zisk (po zdanění)</t>
  </si>
  <si>
    <t>Čistá zisková marže (%)</t>
  </si>
  <si>
    <t>PŘEDPOKLADY</t>
  </si>
  <si>
    <t>KVANTITATIVNÍ VLOŽENÉ PŘEDPOKLADY</t>
  </si>
  <si>
    <t>Komentář / Na základě čeho jste tento předpoklad učinili</t>
  </si>
  <si>
    <t>Hodnota</t>
  </si>
  <si>
    <t>Jak můžete předpoklad (realističnost / proveditelnost) testovat</t>
  </si>
  <si>
    <t>Koncová cena za 1 kus</t>
  </si>
  <si>
    <t>Průměrná superhrubá mzda</t>
  </si>
  <si>
    <t>KVANTITATIVNÍ DOPOČÍTANÉ PŘEDPOKLADY</t>
  </si>
  <si>
    <t>Počet prodaných (vyrobených) kusů</t>
  </si>
  <si>
    <t>N/A</t>
  </si>
  <si>
    <t>Počet obsloužených zákazníků</t>
  </si>
  <si>
    <t>Vaše prodejní cena</t>
  </si>
  <si>
    <t>Výrobní náklady na 1 kus</t>
  </si>
  <si>
    <t>KVALITATIVNÍ VLOŽENÉ PŘEDPOKLADY</t>
  </si>
  <si>
    <t>DALŠÍ PŘEDPOKLADY</t>
  </si>
  <si>
    <t>Proč si zákazníci budou chtít koupit tento produkt?</t>
  </si>
  <si>
    <t>Proč si zákazníci budou chtít koupit váš produkt místo konkurence?</t>
  </si>
  <si>
    <t>Proč budou chtít distributoři prodávat váš produkt?</t>
  </si>
  <si>
    <t>Proč budete schopni produkt vyvinout včas a za předpokládané náklady?</t>
  </si>
  <si>
    <t>Jak se vám podaří přilákat ty správné zaměstnance?</t>
  </si>
  <si>
    <t>Jak na váš vstup na trh bude reagovat konkurence?</t>
  </si>
  <si>
    <t>Jaké všechny aktivity zvládnete realizovat "in-house"?</t>
  </si>
  <si>
    <t>Jak zvládnete zařídit outsourceované aktivity?</t>
  </si>
  <si>
    <t>AKČNÍ PLÁN</t>
  </si>
  <si>
    <t>Počet zaměstanců</t>
  </si>
  <si>
    <t>Za kolik let byste těchto cílů chtěli dosáhnout?</t>
  </si>
  <si>
    <t>Čeho budete chtít dosáhnout v příštích 12 měsících, abyste směřovali k vašim 3letým cílům?</t>
  </si>
  <si>
    <t>Interní rozvoj projektu</t>
  </si>
  <si>
    <t>… tedy co budete dělat pro to, abyste zajistili interní chod vaší organizace?</t>
  </si>
  <si>
    <t>Vývoj produktů a služeb</t>
  </si>
  <si>
    <t>… tedy co budete dělat v rámci výzkumu a vývoje, z kterého vzniknou vaše produkty a služby?</t>
  </si>
  <si>
    <t>Výroba</t>
  </si>
  <si>
    <t>… tedy co budete dělat pro zajištění výroby vašich produktů?</t>
  </si>
  <si>
    <t>Prodej a marketing</t>
  </si>
  <si>
    <t>… tedy co budete dělat směrem k trhu, abyste zvládli prodávat vaše produkty a služby?</t>
  </si>
  <si>
    <t>#</t>
  </si>
  <si>
    <t>Milník / Checkpoint</t>
  </si>
  <si>
    <t>Popis</t>
  </si>
  <si>
    <t>Kategorie</t>
  </si>
  <si>
    <t>Ověřené předpoklady</t>
  </si>
  <si>
    <t>Cíl (Deliverable)</t>
  </si>
  <si>
    <t>Kritérium úspěchu</t>
  </si>
  <si>
    <t>Časový rámec</t>
  </si>
  <si>
    <t>Potřebné zdroje</t>
  </si>
  <si>
    <t>Náklady</t>
  </si>
  <si>
    <t>Příjmy</t>
  </si>
  <si>
    <t>Odpovědnost</t>
  </si>
  <si>
    <t>Počet dodaných produktů</t>
  </si>
  <si>
    <t>Jak by měl vypadat váš business…</t>
  </si>
  <si>
    <t>…  za 3 roky?</t>
  </si>
  <si>
    <t>…  za 1 rok?</t>
  </si>
  <si>
    <t>…  za 3 měsíce?</t>
  </si>
  <si>
    <t>Proč chci podnikat?</t>
  </si>
  <si>
    <t>1.</t>
  </si>
  <si>
    <t>2.</t>
  </si>
  <si>
    <t>3.</t>
  </si>
  <si>
    <t>Jaké hodnoty mi toto pomáhá naplňovat?</t>
  </si>
  <si>
    <r>
      <rPr>
        <b/>
        <sz val="11"/>
        <color theme="1"/>
        <rFont val="Calibri"/>
        <family val="2"/>
        <scheme val="minor"/>
      </rPr>
      <t>JIC:</t>
    </r>
    <r>
      <rPr>
        <sz val="11"/>
        <color theme="1"/>
        <rFont val="Calibri"/>
        <family val="2"/>
        <charset val="238"/>
        <scheme val="minor"/>
      </rPr>
      <t xml:space="preserve"> Vizí JIC je otevřený inovační ekosystém, který je domovem globálně úspěšných podnikatelů a inspiruje svět.</t>
    </r>
  </si>
  <si>
    <r>
      <rPr>
        <b/>
        <sz val="11"/>
        <color theme="1"/>
        <rFont val="Calibri"/>
        <family val="2"/>
        <scheme val="minor"/>
      </rPr>
      <t>JIC:</t>
    </r>
    <r>
      <rPr>
        <sz val="11"/>
        <color theme="1"/>
        <rFont val="Calibri"/>
        <family val="2"/>
        <charset val="238"/>
        <scheme val="minor"/>
      </rPr>
      <t xml:space="preserve"> Podporujeme lidi v rozvoji firem, které mohou měnit svět</t>
    </r>
  </si>
  <si>
    <t>Do jakých skupin (segmentů) své zákazníky dělíme?</t>
  </si>
  <si>
    <t>Přes jaké distribuční kanály se k našim zákazníkům dostanou naše produkty nebo služby?</t>
  </si>
  <si>
    <t>Které problémy nebo výzvy naši zákazníci řeší?</t>
  </si>
  <si>
    <t>Které potřeby tito zákazníci mají? Čeho chtějí dosáhnout?</t>
  </si>
  <si>
    <t>Jakou hodnotu zákazníkům dodáváme? Jak jim přispíváme k dosažení jejich cílů?</t>
  </si>
  <si>
    <t>Jak se naše value proposition liší od konkurence?</t>
  </si>
  <si>
    <t>Které aktivity musíme vykonávat pro vytvoření našich produktů či služeb a jejich dodání zákazníkům?</t>
  </si>
  <si>
    <t>které zdroje potřebujeme mít k dispozici pro zajištění těchto aktivit?</t>
  </si>
  <si>
    <t>Které z těchto aktivity už zvládáme a které ještě ne?</t>
  </si>
  <si>
    <t>Které aktivity můžete outsourceovat, tedy "předat" je našim partnerům?</t>
  </si>
  <si>
    <t>Kdo jsou naši nejdůležitější partneři?</t>
  </si>
  <si>
    <t>Za co přesně je zákazník ochotný platit?</t>
  </si>
  <si>
    <t>Co všechni jsou zdroje našich příjmů? Co zákazníkovi prodáváme?</t>
  </si>
  <si>
    <t>Které náklady je potřeba pokrýt pro zajištění fungování projektu?</t>
  </si>
  <si>
    <t>MAJITELSKÉ ZADÁNÍ</t>
  </si>
  <si>
    <t>Motivace</t>
  </si>
  <si>
    <t>Proč chcete rozjet zrovna tento projekt?</t>
  </si>
  <si>
    <t>Jaké role a odpovědnosti chcete v tomto projektu mít?</t>
  </si>
  <si>
    <t>Co jste připraveni do projektu dát?</t>
  </si>
  <si>
    <t>Co očekáváte, že z projektu dostanete zpět?</t>
  </si>
  <si>
    <t>Hřiště</t>
  </si>
  <si>
    <t>Proč zrovna tito zákazníci?</t>
  </si>
  <si>
    <t>Jaké produkty a služby chcete nabízet?</t>
  </si>
  <si>
    <t>Proč zrovna tyto produkty a služby?</t>
  </si>
  <si>
    <t>Jaké produkty distribuční kanály chcete využívat?</t>
  </si>
  <si>
    <t>Proč zrovna tyto kanály?</t>
  </si>
  <si>
    <t>Na jakých geografických trzích chcete působit?</t>
  </si>
  <si>
    <t>Hodnoty</t>
  </si>
  <si>
    <t>Jakým způsobem chcete podnikat?</t>
  </si>
  <si>
    <t>Jaké hodnoty jsou pro vás v životě důležité?</t>
  </si>
  <si>
    <t>Jaké hodnoty chcete vnést do vašeho podnikání?</t>
  </si>
  <si>
    <t>Cílové vnímání [Zjednodušené]</t>
  </si>
  <si>
    <t>Představte si, že jste dosáhli svých podnikatelských cílů a naplnili svou firemní vizi…</t>
  </si>
  <si>
    <t>… jak byste chtěli, aby vaši firmu popisovali vaši zákazníci?</t>
  </si>
  <si>
    <t>Jakých 5 vět by měl váš zákazník říct, když se ho jeho přátelé zeptají, co je vaše firma zač?</t>
  </si>
  <si>
    <t>4.</t>
  </si>
  <si>
    <t>5.</t>
  </si>
  <si>
    <t>JAK POZNÁTE, ŽE SVOU VIZI A MISI NAPLŇUJETE</t>
  </si>
  <si>
    <t>Jak moc pomocí firemní vize a mise naplňujete své osobní majitelské zadání?</t>
  </si>
  <si>
    <t xml:space="preserve"> </t>
  </si>
  <si>
    <t>Jak jsou sladěná majitelská zadání jednotlivých členů týmu - budoucích spolumajitelů?</t>
  </si>
  <si>
    <t>V čem se majitelská zadání shodují nebo doplňují, a v čem se naopak rozchází?</t>
  </si>
  <si>
    <t>Proč jste pro tento projekt důležití zrovna vy?</t>
  </si>
  <si>
    <t>[předpoklad z bonusového listu]</t>
  </si>
  <si>
    <t>↓↓↓ vyplňte modré buňky ↓↓↓</t>
  </si>
  <si>
    <t>→ vyjmenujte své zákazníky</t>
  </si>
  <si>
    <t>→ popište, co váš zákazník dělá nebo řeší, když bude používat váš produkt nebo službu</t>
  </si>
  <si>
    <t xml:space="preserve">→ popište, čeho se v takové situaci snaží zákazník dosáhnout </t>
  </si>
  <si>
    <t>→ popište současný způsob, kterým zákazník takovou situaci řeší</t>
  </si>
  <si>
    <t>→ vysvětlete, v čem je současný stav nedostatečný (a proč ho tedy chcete zlepšovat)</t>
  </si>
  <si>
    <t>→ načrtněte, jak by podle vás měl vypadat ideální stav (s ohledem na to, s čím zákazníkům pomáháte)</t>
  </si>
  <si>
    <t>→ stručně popište, co bude vaše firma dělat pro to, aby svět fungoval podle vašich představ</t>
  </si>
  <si>
    <r>
      <rPr>
        <sz val="10"/>
        <color theme="1"/>
        <rFont val="Calibri"/>
        <family val="2"/>
      </rPr>
      <t>←</t>
    </r>
    <r>
      <rPr>
        <i/>
        <sz val="10"/>
        <color theme="1"/>
        <rFont val="Calibri"/>
        <family val="2"/>
      </rPr>
      <t>využijte benchmarky vložené v poznámce jako inpiraci při vyplňování hodnot níže</t>
    </r>
  </si>
  <si>
    <r>
      <rPr>
        <sz val="11"/>
        <color theme="1"/>
        <rFont val="Calibri"/>
        <family val="2"/>
      </rPr>
      <t>←</t>
    </r>
    <r>
      <rPr>
        <i/>
        <sz val="11"/>
        <color theme="1"/>
        <rFont val="Calibri"/>
        <family val="2"/>
      </rPr>
      <t>můžete využít poznámky k jednotlivým sloupcům jako inspiraci</t>
    </r>
  </si>
  <si>
    <r>
      <rPr>
        <sz val="10"/>
        <color theme="1"/>
        <rFont val="Calibri"/>
        <family val="2"/>
      </rPr>
      <t>←</t>
    </r>
    <r>
      <rPr>
        <i/>
        <sz val="10"/>
        <color theme="1"/>
        <rFont val="Calibri"/>
        <family val="2"/>
      </rPr>
      <t>využijte benchmarky vložené v poznámce</t>
    </r>
  </si>
  <si>
    <r>
      <rPr>
        <sz val="10"/>
        <color theme="1"/>
        <rFont val="Calibri"/>
        <family val="2"/>
      </rPr>
      <t>←</t>
    </r>
    <r>
      <rPr>
        <i/>
        <sz val="10"/>
        <color theme="1"/>
        <rFont val="Calibri"/>
        <family val="2"/>
      </rPr>
      <t>vyberte variantu využití řádku 59 nebo 60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</si>
</sst>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Kč&quot;"/>
  </numFmts>
  <fonts count="2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0"/>
      <name val="Calibri"/>
      <family val="2"/>
      <charset val="238"/>
      <scheme val="minor"/>
    </font>
    <font>
      <b/>
      <sz val="11"/>
      <color theme="1"/>
      <name val="Calibri"/>
      <family val="2"/>
    </font>
    <font>
      <b/>
      <i/>
      <sz val="10"/>
      <color theme="1"/>
      <name val="Calibri"/>
      <family val="2"/>
      <scheme val="minor"/>
    </font>
    <font>
      <i/>
      <sz val="10"/>
      <color theme="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i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</font>
    <font>
      <sz val="10"/>
      <color theme="1"/>
      <name val="Calibri"/>
      <family val="2"/>
    </font>
    <font>
      <i/>
      <sz val="10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6">
    <xf numFmtId="0" fontId="0" fillId="0" borderId="0" xfId="0"/>
    <xf numFmtId="0" fontId="1" fillId="0" borderId="0" xfId="0" applyFont="1"/>
    <xf numFmtId="0" fontId="2" fillId="2" borderId="0" xfId="0" applyFont="1" applyFill="1" applyProtection="1">
      <protection locked="0"/>
    </xf>
    <xf numFmtId="0" fontId="2" fillId="0" borderId="0" xfId="0" applyFont="1"/>
    <xf numFmtId="0" fontId="3" fillId="2" borderId="0" xfId="0" applyFont="1" applyFill="1" applyProtection="1">
      <protection locked="0"/>
    </xf>
    <xf numFmtId="0" fontId="4" fillId="0" borderId="0" xfId="0" applyFont="1"/>
    <xf numFmtId="0" fontId="0" fillId="2" borderId="0" xfId="0" applyFill="1" applyProtection="1">
      <protection locked="0"/>
    </xf>
    <xf numFmtId="0" fontId="5" fillId="0" borderId="0" xfId="0" applyFont="1" applyProtection="1">
      <protection locked="0"/>
    </xf>
    <xf numFmtId="0" fontId="2" fillId="0" borderId="0" xfId="0" applyFont="1" applyProtection="1">
      <protection locked="0"/>
    </xf>
    <xf numFmtId="164" fontId="4" fillId="2" borderId="0" xfId="0" applyNumberFormat="1" applyFont="1" applyFill="1" applyProtection="1">
      <protection locked="0"/>
    </xf>
    <xf numFmtId="0" fontId="6" fillId="0" borderId="0" xfId="0" applyFont="1" applyAlignment="1">
      <alignment horizontal="center" vertical="center"/>
    </xf>
    <xf numFmtId="3" fontId="4" fillId="2" borderId="0" xfId="0" applyNumberFormat="1" applyFont="1" applyFill="1" applyProtection="1">
      <protection locked="0"/>
    </xf>
    <xf numFmtId="0" fontId="4" fillId="2" borderId="0" xfId="0" applyFont="1" applyFill="1" applyProtection="1">
      <protection locked="0"/>
    </xf>
    <xf numFmtId="0" fontId="5" fillId="0" borderId="0" xfId="0" applyFont="1"/>
    <xf numFmtId="164" fontId="4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1"/>
    <xf numFmtId="164" fontId="1" fillId="0" borderId="0" xfId="0" applyNumberFormat="1" applyFont="1"/>
    <xf numFmtId="3" fontId="1" fillId="0" borderId="0" xfId="0" applyNumberFormat="1" applyFont="1"/>
    <xf numFmtId="0" fontId="3" fillId="0" borderId="0" xfId="0" applyFont="1"/>
    <xf numFmtId="164" fontId="0" fillId="0" borderId="0" xfId="0" applyNumberFormat="1"/>
    <xf numFmtId="3" fontId="0" fillId="0" borderId="0" xfId="0" applyNumberFormat="1"/>
    <xf numFmtId="9" fontId="0" fillId="0" borderId="0" xfId="0" applyNumberFormat="1"/>
    <xf numFmtId="0" fontId="8" fillId="0" borderId="0" xfId="0" applyFont="1"/>
    <xf numFmtId="0" fontId="9" fillId="0" borderId="0" xfId="0" applyFont="1" applyAlignment="1">
      <alignment horizontal="center"/>
    </xf>
    <xf numFmtId="9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3" fontId="0" fillId="2" borderId="0" xfId="0" applyNumberFormat="1" applyFill="1" applyProtection="1">
      <protection locked="0"/>
    </xf>
    <xf numFmtId="164" fontId="2" fillId="0" borderId="0" xfId="0" applyNumberFormat="1" applyFont="1"/>
    <xf numFmtId="3" fontId="2" fillId="0" borderId="0" xfId="0" applyNumberFormat="1" applyFont="1"/>
    <xf numFmtId="164" fontId="3" fillId="0" borderId="0" xfId="0" applyNumberFormat="1" applyFont="1"/>
    <xf numFmtId="9" fontId="2" fillId="0" borderId="0" xfId="0" applyNumberFormat="1" applyFont="1"/>
    <xf numFmtId="9" fontId="4" fillId="0" borderId="0" xfId="0" applyNumberFormat="1" applyFont="1"/>
    <xf numFmtId="9" fontId="4" fillId="2" borderId="0" xfId="0" applyNumberFormat="1" applyFont="1" applyFill="1" applyProtection="1">
      <protection locked="0"/>
    </xf>
    <xf numFmtId="164" fontId="6" fillId="0" borderId="0" xfId="0" applyNumberFormat="1" applyFont="1" applyAlignment="1">
      <alignment horizontal="left" indent="1"/>
    </xf>
    <xf numFmtId="164" fontId="6" fillId="0" borderId="0" xfId="0" applyNumberFormat="1" applyFont="1"/>
    <xf numFmtId="9" fontId="6" fillId="2" borderId="0" xfId="0" applyNumberFormat="1" applyFont="1" applyFill="1" applyProtection="1">
      <protection locked="0"/>
    </xf>
    <xf numFmtId="0" fontId="0" fillId="0" borderId="1" xfId="0" applyBorder="1"/>
    <xf numFmtId="0" fontId="6" fillId="0" borderId="1" xfId="0" applyFont="1" applyBorder="1" applyAlignment="1">
      <alignment horizontal="center"/>
    </xf>
    <xf numFmtId="164" fontId="2" fillId="0" borderId="0" xfId="0" applyNumberFormat="1" applyFont="1" applyAlignment="1">
      <alignment horizontal="left" indent="1"/>
    </xf>
    <xf numFmtId="3" fontId="2" fillId="2" borderId="0" xfId="0" applyNumberFormat="1" applyFont="1" applyFill="1" applyProtection="1">
      <protection locked="0"/>
    </xf>
    <xf numFmtId="164" fontId="1" fillId="0" borderId="2" xfId="0" applyNumberFormat="1" applyFont="1" applyBorder="1"/>
    <xf numFmtId="0" fontId="9" fillId="0" borderId="2" xfId="0" applyFont="1" applyBorder="1" applyAlignment="1">
      <alignment horizontal="center"/>
    </xf>
    <xf numFmtId="164" fontId="2" fillId="0" borderId="3" xfId="0" applyNumberFormat="1" applyFont="1" applyBorder="1" applyAlignment="1">
      <alignment horizontal="left" indent="1"/>
    </xf>
    <xf numFmtId="164" fontId="2" fillId="0" borderId="3" xfId="0" applyNumberFormat="1" applyFont="1" applyBorder="1"/>
    <xf numFmtId="0" fontId="6" fillId="0" borderId="3" xfId="0" applyFont="1" applyBorder="1" applyAlignment="1">
      <alignment horizontal="center"/>
    </xf>
    <xf numFmtId="3" fontId="1" fillId="0" borderId="2" xfId="0" applyNumberFormat="1" applyFont="1" applyBorder="1"/>
    <xf numFmtId="164" fontId="0" fillId="0" borderId="1" xfId="0" applyNumberFormat="1" applyBorder="1" applyAlignment="1">
      <alignment horizontal="left" indent="1"/>
    </xf>
    <xf numFmtId="9" fontId="0" fillId="0" borderId="1" xfId="0" applyNumberFormat="1" applyBorder="1"/>
    <xf numFmtId="164" fontId="1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horizontal="left" indent="2"/>
    </xf>
    <xf numFmtId="164" fontId="2" fillId="2" borderId="0" xfId="0" applyNumberFormat="1" applyFont="1" applyFill="1" applyProtection="1">
      <protection locked="0"/>
    </xf>
    <xf numFmtId="164" fontId="2" fillId="0" borderId="0" xfId="0" applyNumberFormat="1" applyFont="1" applyAlignment="1">
      <alignment horizontal="right"/>
    </xf>
    <xf numFmtId="164" fontId="0" fillId="0" borderId="0" xfId="0" applyNumberFormat="1" applyAlignment="1">
      <alignment horizontal="left" indent="1"/>
    </xf>
    <xf numFmtId="0" fontId="9" fillId="2" borderId="0" xfId="0" applyFont="1" applyFill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164" fontId="11" fillId="0" borderId="0" xfId="0" applyNumberFormat="1" applyFont="1" applyAlignment="1">
      <alignment horizontal="left" indent="1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left" indent="1"/>
    </xf>
    <xf numFmtId="9" fontId="2" fillId="0" borderId="1" xfId="0" applyNumberFormat="1" applyFont="1" applyBorder="1" applyAlignment="1">
      <alignment horizontal="right"/>
    </xf>
    <xf numFmtId="0" fontId="14" fillId="0" borderId="0" xfId="0" applyFont="1"/>
    <xf numFmtId="0" fontId="1" fillId="0" borderId="2" xfId="0" applyFont="1" applyBorder="1"/>
    <xf numFmtId="9" fontId="2" fillId="0" borderId="1" xfId="0" applyNumberFormat="1" applyFont="1" applyBorder="1"/>
    <xf numFmtId="0" fontId="1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 applyAlignment="1" applyProtection="1">
      <alignment horizontal="center"/>
      <protection locked="0"/>
    </xf>
    <xf numFmtId="0" fontId="3" fillId="0" borderId="4" xfId="0" applyFont="1" applyBorder="1" applyAlignment="1">
      <alignment horizontal="center"/>
    </xf>
    <xf numFmtId="164" fontId="9" fillId="0" borderId="4" xfId="0" applyNumberFormat="1" applyFont="1" applyBorder="1" applyAlignment="1">
      <alignment horizontal="center"/>
    </xf>
    <xf numFmtId="164" fontId="9" fillId="0" borderId="4" xfId="0" applyNumberFormat="1" applyFont="1" applyBorder="1" applyAlignment="1">
      <alignment horizontal="left"/>
    </xf>
    <xf numFmtId="0" fontId="9" fillId="0" borderId="4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4" fillId="2" borderId="4" xfId="0" applyFont="1" applyFill="1" applyBorder="1" applyAlignment="1" applyProtection="1">
      <alignment vertical="center"/>
      <protection locked="0"/>
    </xf>
    <xf numFmtId="0" fontId="4" fillId="2" borderId="4" xfId="0" applyFont="1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164" fontId="0" fillId="2" borderId="4" xfId="0" applyNumberForma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11" fillId="0" borderId="0" xfId="0" applyNumberFormat="1" applyFont="1" applyAlignment="1">
      <alignment horizontal="left" indent="3"/>
    </xf>
    <xf numFmtId="0" fontId="12" fillId="0" borderId="0" xfId="0" applyFont="1" applyAlignment="1" applyProtection="1">
      <alignment horizontal="right"/>
      <protection locked="0"/>
    </xf>
    <xf numFmtId="164" fontId="18" fillId="0" borderId="0" xfId="0" applyNumberFormat="1" applyFont="1" applyAlignment="1">
      <alignment horizontal="left" indent="1"/>
    </xf>
    <xf numFmtId="0" fontId="19" fillId="0" borderId="0" xfId="0" applyFont="1" applyAlignment="1">
      <alignment horizontal="right"/>
    </xf>
    <xf numFmtId="0" fontId="2" fillId="0" borderId="0" xfId="0" applyFont="1" applyAlignment="1">
      <alignment horizontal="left" indent="1"/>
    </xf>
    <xf numFmtId="0" fontId="4" fillId="0" borderId="0" xfId="0" applyFont="1" applyAlignment="1">
      <alignment horizontal="right"/>
    </xf>
    <xf numFmtId="3" fontId="2" fillId="0" borderId="0" xfId="0" applyNumberFormat="1" applyFont="1" applyFill="1" applyProtection="1"/>
    <xf numFmtId="0" fontId="4" fillId="2" borderId="0" xfId="0" applyFont="1" applyFill="1" applyAlignment="1" applyProtection="1">
      <alignment horizontal="center"/>
      <protection locked="0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0" fillId="0" borderId="0" xfId="0" applyFont="1"/>
    <xf numFmtId="0" fontId="22" fillId="0" borderId="0" xfId="0" applyFont="1" applyAlignment="1">
      <alignment horizontal="left"/>
    </xf>
    <xf numFmtId="0" fontId="22" fillId="0" borderId="0" xfId="0" applyFont="1" applyAlignment="1"/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$E$13" noThreeD="1"/>
</file>

<file path=xl/ctrlProps/ctrlProp2.xml><?xml version="1.0" encoding="utf-8"?>
<formControlPr xmlns="http://schemas.microsoft.com/office/spreadsheetml/2009/9/main" objectType="CheckBox" fmlaLink="$E$14" noThreeD="1"/>
</file>

<file path=xl/ctrlProps/ctrlProp3.xml><?xml version="1.0" encoding="utf-8"?>
<formControlPr xmlns="http://schemas.microsoft.com/office/spreadsheetml/2009/9/main" objectType="CheckBox" fmlaLink="$E$15" noThreeD="1"/>
</file>

<file path=xl/ctrlProps/ctrlProp4.xml><?xml version="1.0" encoding="utf-8"?>
<formControlPr xmlns="http://schemas.microsoft.com/office/spreadsheetml/2009/9/main" objectType="CheckBox" fmlaLink="$E$12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1838325</xdr:colOff>
          <xdr:row>12</xdr:row>
          <xdr:rowOff>0</xdr:rowOff>
        </xdr:from>
        <xdr:to>
          <xdr:col>3</xdr:col>
          <xdr:colOff>0</xdr:colOff>
          <xdr:row>12</xdr:row>
          <xdr:rowOff>161925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1838325</xdr:colOff>
          <xdr:row>13</xdr:row>
          <xdr:rowOff>0</xdr:rowOff>
        </xdr:from>
        <xdr:to>
          <xdr:col>3</xdr:col>
          <xdr:colOff>0</xdr:colOff>
          <xdr:row>13</xdr:row>
          <xdr:rowOff>171450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1838325</xdr:colOff>
          <xdr:row>14</xdr:row>
          <xdr:rowOff>0</xdr:rowOff>
        </xdr:from>
        <xdr:to>
          <xdr:col>3</xdr:col>
          <xdr:colOff>0</xdr:colOff>
          <xdr:row>14</xdr:row>
          <xdr:rowOff>161925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1838325</xdr:colOff>
          <xdr:row>11</xdr:row>
          <xdr:rowOff>9525</xdr:rowOff>
        </xdr:from>
        <xdr:to>
          <xdr:col>3</xdr:col>
          <xdr:colOff>0</xdr:colOff>
          <xdr:row>11</xdr:row>
          <xdr:rowOff>171450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7E5F-D739-4599-9576-A78B65609262}">
  <dimension ref="B2:E53"/>
  <sheetViews>
    <sheetView tabSelected="1" workbookViewId="0">
      <selection activeCell="D26" sqref="D26"/>
    </sheetView>
  </sheetViews>
  <sheetFormatPr defaultRowHeight="15" x14ac:dyDescent="0.25"/>
  <cols>
    <col min="3" max="3" width="35.7109375" customWidth="1"/>
    <col min="4" max="4" width="80.7109375" customWidth="1"/>
    <col min="5" max="5" width="90.85546875" customWidth="1"/>
    <col min="6" max="8" width="17.7109375" customWidth="1"/>
  </cols>
  <sheetData>
    <row r="2" spans="2:4" x14ac:dyDescent="0.25">
      <c r="B2" s="1" t="s">
        <v>0</v>
      </c>
      <c r="D2" s="23" t="s">
        <v>230</v>
      </c>
    </row>
    <row r="3" spans="2:4" x14ac:dyDescent="0.25">
      <c r="B3" s="1"/>
    </row>
    <row r="4" spans="2:4" x14ac:dyDescent="0.25">
      <c r="C4" t="s">
        <v>179</v>
      </c>
    </row>
    <row r="5" spans="2:4" x14ac:dyDescent="0.25">
      <c r="C5" s="82" t="s">
        <v>180</v>
      </c>
      <c r="D5" s="2" t="s">
        <v>1</v>
      </c>
    </row>
    <row r="6" spans="2:4" x14ac:dyDescent="0.25">
      <c r="C6" s="82" t="s">
        <v>181</v>
      </c>
      <c r="D6" s="2" t="s">
        <v>1</v>
      </c>
    </row>
    <row r="7" spans="2:4" x14ac:dyDescent="0.25">
      <c r="C7" s="82" t="s">
        <v>182</v>
      </c>
      <c r="D7" s="2" t="s">
        <v>1</v>
      </c>
    </row>
    <row r="9" spans="2:4" x14ac:dyDescent="0.25">
      <c r="C9" t="s">
        <v>183</v>
      </c>
    </row>
    <row r="10" spans="2:4" x14ac:dyDescent="0.25">
      <c r="C10" s="82" t="s">
        <v>180</v>
      </c>
      <c r="D10" s="2" t="s">
        <v>1</v>
      </c>
    </row>
    <row r="11" spans="2:4" x14ac:dyDescent="0.25">
      <c r="C11" s="82" t="s">
        <v>181</v>
      </c>
      <c r="D11" s="2" t="s">
        <v>1</v>
      </c>
    </row>
    <row r="12" spans="2:4" x14ac:dyDescent="0.25">
      <c r="C12" s="82" t="s">
        <v>182</v>
      </c>
      <c r="D12" s="2" t="s">
        <v>1</v>
      </c>
    </row>
    <row r="13" spans="2:4" x14ac:dyDescent="0.25">
      <c r="D13" s="3"/>
    </row>
    <row r="15" spans="2:4" x14ac:dyDescent="0.25">
      <c r="B15" s="1" t="s">
        <v>2</v>
      </c>
    </row>
    <row r="16" spans="2:4" x14ac:dyDescent="0.25">
      <c r="B16" s="1"/>
    </row>
    <row r="17" spans="2:5" x14ac:dyDescent="0.25">
      <c r="C17" t="s">
        <v>3</v>
      </c>
      <c r="D17" s="2" t="s">
        <v>4</v>
      </c>
      <c r="E17" s="93" t="s">
        <v>231</v>
      </c>
    </row>
    <row r="18" spans="2:5" x14ac:dyDescent="0.25">
      <c r="C18" t="s">
        <v>5</v>
      </c>
      <c r="D18" s="2" t="s">
        <v>6</v>
      </c>
      <c r="E18" s="3" t="s">
        <v>232</v>
      </c>
    </row>
    <row r="19" spans="2:5" x14ac:dyDescent="0.25">
      <c r="C19" t="s">
        <v>7</v>
      </c>
      <c r="D19" s="2" t="s">
        <v>8</v>
      </c>
      <c r="E19" s="3" t="s">
        <v>233</v>
      </c>
    </row>
    <row r="20" spans="2:5" x14ac:dyDescent="0.25">
      <c r="C20" t="s">
        <v>9</v>
      </c>
      <c r="D20" s="2" t="s">
        <v>10</v>
      </c>
      <c r="E20" s="3" t="s">
        <v>234</v>
      </c>
    </row>
    <row r="21" spans="2:5" x14ac:dyDescent="0.25">
      <c r="C21" t="s">
        <v>11</v>
      </c>
      <c r="D21" s="2" t="s">
        <v>12</v>
      </c>
      <c r="E21" s="3" t="s">
        <v>235</v>
      </c>
    </row>
    <row r="23" spans="2:5" x14ac:dyDescent="0.25">
      <c r="C23" s="1" t="s">
        <v>13</v>
      </c>
      <c r="D23" s="4" t="s">
        <v>14</v>
      </c>
      <c r="E23" s="3" t="s">
        <v>236</v>
      </c>
    </row>
    <row r="25" spans="2:5" x14ac:dyDescent="0.25">
      <c r="B25" s="3" t="s">
        <v>15</v>
      </c>
    </row>
    <row r="26" spans="2:5" x14ac:dyDescent="0.25">
      <c r="C26" s="3" t="s">
        <v>16</v>
      </c>
    </row>
    <row r="27" spans="2:5" x14ac:dyDescent="0.25">
      <c r="C27" s="3" t="s">
        <v>17</v>
      </c>
    </row>
    <row r="28" spans="2:5" x14ac:dyDescent="0.25">
      <c r="C28" s="3" t="s">
        <v>18</v>
      </c>
    </row>
    <row r="29" spans="2:5" x14ac:dyDescent="0.25">
      <c r="C29" s="3" t="s">
        <v>19</v>
      </c>
    </row>
    <row r="31" spans="2:5" x14ac:dyDescent="0.25">
      <c r="B31" s="3" t="s">
        <v>20</v>
      </c>
    </row>
    <row r="32" spans="2:5" x14ac:dyDescent="0.25">
      <c r="B32" s="3"/>
      <c r="C32" s="5" t="s">
        <v>184</v>
      </c>
    </row>
    <row r="33" spans="2:5" x14ac:dyDescent="0.25">
      <c r="C33" s="5" t="s">
        <v>21</v>
      </c>
    </row>
    <row r="34" spans="2:5" x14ac:dyDescent="0.25">
      <c r="C34" s="5" t="s">
        <v>22</v>
      </c>
    </row>
    <row r="35" spans="2:5" x14ac:dyDescent="0.25">
      <c r="C35" s="5" t="s">
        <v>23</v>
      </c>
    </row>
    <row r="38" spans="2:5" x14ac:dyDescent="0.25">
      <c r="B38" s="1" t="s">
        <v>24</v>
      </c>
    </row>
    <row r="39" spans="2:5" x14ac:dyDescent="0.25">
      <c r="B39" s="1"/>
    </row>
    <row r="40" spans="2:5" x14ac:dyDescent="0.25">
      <c r="C40" t="s">
        <v>25</v>
      </c>
      <c r="D40" s="3" t="str">
        <f>D23</f>
        <v>[popis ideálního světa]</v>
      </c>
    </row>
    <row r="41" spans="2:5" x14ac:dyDescent="0.25">
      <c r="C41" s="1" t="s">
        <v>26</v>
      </c>
      <c r="D41" s="4" t="s">
        <v>27</v>
      </c>
      <c r="E41" s="3" t="s">
        <v>237</v>
      </c>
    </row>
    <row r="43" spans="2:5" x14ac:dyDescent="0.25">
      <c r="B43" s="3" t="s">
        <v>15</v>
      </c>
    </row>
    <row r="44" spans="2:5" x14ac:dyDescent="0.25">
      <c r="C44" s="3" t="s">
        <v>28</v>
      </c>
    </row>
    <row r="45" spans="2:5" x14ac:dyDescent="0.25">
      <c r="C45" s="3" t="s">
        <v>29</v>
      </c>
    </row>
    <row r="46" spans="2:5" x14ac:dyDescent="0.25">
      <c r="C46" s="3" t="s">
        <v>30</v>
      </c>
    </row>
    <row r="47" spans="2:5" x14ac:dyDescent="0.25">
      <c r="C47" s="3" t="s">
        <v>31</v>
      </c>
    </row>
    <row r="49" spans="2:3" x14ac:dyDescent="0.25">
      <c r="B49" s="3" t="s">
        <v>20</v>
      </c>
    </row>
    <row r="50" spans="2:3" x14ac:dyDescent="0.25">
      <c r="B50" s="3"/>
      <c r="C50" s="5" t="s">
        <v>185</v>
      </c>
    </row>
    <row r="51" spans="2:3" x14ac:dyDescent="0.25">
      <c r="C51" s="5" t="s">
        <v>32</v>
      </c>
    </row>
    <row r="52" spans="2:3" x14ac:dyDescent="0.25">
      <c r="C52" s="5" t="s">
        <v>33</v>
      </c>
    </row>
    <row r="53" spans="2:3" x14ac:dyDescent="0.25">
      <c r="C53" s="5" t="s">
        <v>34</v>
      </c>
    </row>
  </sheetData>
  <sheetProtection sheet="1" objects="1" scenarios="1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E7584-7045-4D29-BAC8-753AA9D13EA1}">
  <dimension ref="B2:E26"/>
  <sheetViews>
    <sheetView workbookViewId="0">
      <selection activeCell="C39" sqref="C39"/>
    </sheetView>
  </sheetViews>
  <sheetFormatPr defaultRowHeight="15" x14ac:dyDescent="0.25"/>
  <cols>
    <col min="3" max="3" width="30.7109375" customWidth="1"/>
    <col min="4" max="4" width="80.7109375" customWidth="1"/>
    <col min="5" max="5" width="19.42578125" style="3" customWidth="1"/>
    <col min="6" max="8" width="19.42578125" customWidth="1"/>
  </cols>
  <sheetData>
    <row r="2" spans="2:5" x14ac:dyDescent="0.25">
      <c r="B2" s="1" t="s">
        <v>35</v>
      </c>
    </row>
    <row r="4" spans="2:5" x14ac:dyDescent="0.25">
      <c r="B4" s="1" t="s">
        <v>36</v>
      </c>
    </row>
    <row r="5" spans="2:5" x14ac:dyDescent="0.25">
      <c r="C5" s="3" t="s">
        <v>37</v>
      </c>
      <c r="D5" s="3" t="str">
        <f>'Vize a Mise'!D23</f>
        <v>[popis ideálního světa]</v>
      </c>
    </row>
    <row r="7" spans="2:5" x14ac:dyDescent="0.25">
      <c r="B7" s="1" t="s">
        <v>38</v>
      </c>
    </row>
    <row r="8" spans="2:5" x14ac:dyDescent="0.25">
      <c r="C8" s="3" t="s">
        <v>39</v>
      </c>
      <c r="D8" s="3" t="str">
        <f>'Vize a Mise'!D41</f>
        <v>[co bude vaše firma dělat]</v>
      </c>
    </row>
    <row r="11" spans="2:5" x14ac:dyDescent="0.25">
      <c r="B11" s="1" t="s">
        <v>40</v>
      </c>
    </row>
    <row r="12" spans="2:5" x14ac:dyDescent="0.25">
      <c r="C12" s="6" t="s">
        <v>41</v>
      </c>
      <c r="D12" s="3" t="s">
        <v>42</v>
      </c>
      <c r="E12" s="7" t="b">
        <v>0</v>
      </c>
    </row>
    <row r="13" spans="2:5" x14ac:dyDescent="0.25">
      <c r="C13" s="6" t="s">
        <v>43</v>
      </c>
      <c r="D13" s="3" t="s">
        <v>44</v>
      </c>
      <c r="E13" s="7" t="b">
        <v>0</v>
      </c>
    </row>
    <row r="14" spans="2:5" x14ac:dyDescent="0.25">
      <c r="C14" s="6" t="s">
        <v>45</v>
      </c>
      <c r="D14" s="3" t="s">
        <v>46</v>
      </c>
      <c r="E14" s="7" t="b">
        <v>0</v>
      </c>
    </row>
    <row r="15" spans="2:5" x14ac:dyDescent="0.25">
      <c r="C15" s="6" t="s">
        <v>174</v>
      </c>
      <c r="D15" s="3" t="s">
        <v>47</v>
      </c>
      <c r="E15" s="7" t="b">
        <v>0</v>
      </c>
    </row>
    <row r="16" spans="2:5" x14ac:dyDescent="0.25">
      <c r="D16" s="3"/>
      <c r="E16" s="8"/>
    </row>
    <row r="17" spans="2:5" x14ac:dyDescent="0.25">
      <c r="B17" s="1" t="s">
        <v>48</v>
      </c>
      <c r="D17" s="3"/>
    </row>
    <row r="18" spans="2:5" x14ac:dyDescent="0.25">
      <c r="C18" t="s">
        <v>41</v>
      </c>
      <c r="D18" s="9"/>
      <c r="E18" s="10" t="str">
        <f>IF(E12=TRUE,"Vyplňte","Nevyplňujte")</f>
        <v>Nevyplňujte</v>
      </c>
    </row>
    <row r="19" spans="2:5" x14ac:dyDescent="0.25">
      <c r="C19" t="s">
        <v>43</v>
      </c>
      <c r="D19" s="9"/>
      <c r="E19" s="10" t="str">
        <f t="shared" ref="E19:E21" si="0">IF(E13=TRUE,"Vyplňte","Nevyplňujte")</f>
        <v>Nevyplňujte</v>
      </c>
    </row>
    <row r="20" spans="2:5" x14ac:dyDescent="0.25">
      <c r="C20" t="s">
        <v>45</v>
      </c>
      <c r="D20" s="11"/>
      <c r="E20" s="10" t="str">
        <f t="shared" si="0"/>
        <v>Nevyplňujte</v>
      </c>
    </row>
    <row r="21" spans="2:5" x14ac:dyDescent="0.25">
      <c r="C21" t="s">
        <v>49</v>
      </c>
      <c r="D21" s="11"/>
      <c r="E21" s="10" t="str">
        <f t="shared" si="0"/>
        <v>Nevyplňujte</v>
      </c>
    </row>
    <row r="23" spans="2:5" x14ac:dyDescent="0.25">
      <c r="B23" s="3" t="s">
        <v>15</v>
      </c>
    </row>
    <row r="24" spans="2:5" x14ac:dyDescent="0.25">
      <c r="C24" s="3" t="s">
        <v>50</v>
      </c>
    </row>
    <row r="25" spans="2:5" x14ac:dyDescent="0.25">
      <c r="C25" s="3" t="s">
        <v>51</v>
      </c>
    </row>
    <row r="26" spans="2:5" x14ac:dyDescent="0.25">
      <c r="C26" s="3" t="s">
        <v>52</v>
      </c>
    </row>
  </sheetData>
  <sheetProtection sheet="1" objects="1" scenarios="1"/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locked="0" defaultSize="0" autoFill="0" autoLine="0" autoPict="0">
                <anchor moveWithCells="1">
                  <from>
                    <xdr:col>2</xdr:col>
                    <xdr:colOff>1838325</xdr:colOff>
                    <xdr:row>12</xdr:row>
                    <xdr:rowOff>0</xdr:rowOff>
                  </from>
                  <to>
                    <xdr:col>3</xdr:col>
                    <xdr:colOff>0</xdr:colOff>
                    <xdr:row>12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locked="0" defaultSize="0" autoFill="0" autoLine="0" autoPict="0">
                <anchor moveWithCells="1">
                  <from>
                    <xdr:col>2</xdr:col>
                    <xdr:colOff>1838325</xdr:colOff>
                    <xdr:row>13</xdr:row>
                    <xdr:rowOff>0</xdr:rowOff>
                  </from>
                  <to>
                    <xdr:col>3</xdr:col>
                    <xdr:colOff>0</xdr:colOff>
                    <xdr:row>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locked="0" defaultSize="0" autoFill="0" autoLine="0" autoPict="0">
                <anchor moveWithCells="1">
                  <from>
                    <xdr:col>2</xdr:col>
                    <xdr:colOff>1838325</xdr:colOff>
                    <xdr:row>14</xdr:row>
                    <xdr:rowOff>0</xdr:rowOff>
                  </from>
                  <to>
                    <xdr:col>3</xdr:col>
                    <xdr:colOff>0</xdr:colOff>
                    <xdr:row>14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locked="0" defaultSize="0" autoFill="0" autoLine="0" autoPict="0">
                <anchor moveWithCells="1">
                  <from>
                    <xdr:col>2</xdr:col>
                    <xdr:colOff>1838325</xdr:colOff>
                    <xdr:row>11</xdr:row>
                    <xdr:rowOff>9525</xdr:rowOff>
                  </from>
                  <to>
                    <xdr:col>3</xdr:col>
                    <xdr:colOff>0</xdr:colOff>
                    <xdr:row>11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CEFCD-D40D-4D21-A564-2F72C5052855}">
  <dimension ref="A2:E71"/>
  <sheetViews>
    <sheetView workbookViewId="0">
      <selection activeCell="E23" sqref="E23"/>
    </sheetView>
  </sheetViews>
  <sheetFormatPr defaultRowHeight="15" outlineLevelRow="1" x14ac:dyDescent="0.25"/>
  <cols>
    <col min="3" max="3" width="30.7109375" customWidth="1"/>
    <col min="4" max="4" width="80.7109375" customWidth="1"/>
    <col min="5" max="5" width="17.7109375" style="15" customWidth="1"/>
    <col min="6" max="8" width="17.7109375" customWidth="1"/>
  </cols>
  <sheetData>
    <row r="2" spans="2:4" x14ac:dyDescent="0.25">
      <c r="B2" s="1" t="s">
        <v>35</v>
      </c>
    </row>
    <row r="4" spans="2:4" x14ac:dyDescent="0.25">
      <c r="B4" s="1" t="s">
        <v>36</v>
      </c>
    </row>
    <row r="5" spans="2:4" x14ac:dyDescent="0.25">
      <c r="C5" s="3" t="s">
        <v>37</v>
      </c>
      <c r="D5" s="3" t="str">
        <f>'Vize a Mise'!D23</f>
        <v>[popis ideálního světa]</v>
      </c>
    </row>
    <row r="7" spans="2:4" x14ac:dyDescent="0.25">
      <c r="B7" s="1" t="s">
        <v>38</v>
      </c>
    </row>
    <row r="8" spans="2:4" x14ac:dyDescent="0.25">
      <c r="C8" s="3" t="s">
        <v>39</v>
      </c>
      <c r="D8" s="3" t="str">
        <f>'Vize a Mise'!D41</f>
        <v>[co bude vaše firma dělat]</v>
      </c>
    </row>
    <row r="10" spans="2:4" x14ac:dyDescent="0.25">
      <c r="D10" s="3"/>
    </row>
    <row r="11" spans="2:4" x14ac:dyDescent="0.25">
      <c r="B11" s="1" t="s">
        <v>66</v>
      </c>
      <c r="D11" s="3"/>
    </row>
    <row r="12" spans="2:4" x14ac:dyDescent="0.25">
      <c r="C12" s="16" t="s">
        <v>41</v>
      </c>
      <c r="D12" s="17" t="str">
        <f>IF('Success KPI 1'!D18="","",'Success KPI 1'!D18)</f>
        <v/>
      </c>
    </row>
    <row r="13" spans="2:4" x14ac:dyDescent="0.25">
      <c r="C13" s="16" t="s">
        <v>43</v>
      </c>
      <c r="D13" s="17" t="str">
        <f>IF('Success KPI 1'!D19="","",'Success KPI 1'!D19)</f>
        <v/>
      </c>
    </row>
    <row r="14" spans="2:4" x14ac:dyDescent="0.25">
      <c r="C14" s="16" t="s">
        <v>45</v>
      </c>
      <c r="D14" s="18" t="str">
        <f>IF('Success KPI 1'!D20="","",'Success KPI 1'!D20)</f>
        <v/>
      </c>
    </row>
    <row r="15" spans="2:4" x14ac:dyDescent="0.25">
      <c r="C15" s="16" t="s">
        <v>49</v>
      </c>
      <c r="D15" s="17" t="str">
        <f>IF('Success KPI 1'!D21="","",'Success KPI 1'!D21)</f>
        <v/>
      </c>
    </row>
    <row r="17" spans="1:5" x14ac:dyDescent="0.25">
      <c r="B17" s="19" t="s">
        <v>67</v>
      </c>
    </row>
    <row r="18" spans="1:5" x14ac:dyDescent="0.25">
      <c r="C18" t="s">
        <v>68</v>
      </c>
      <c r="D18" s="20">
        <f>MAX(C31,C40,C58,C67)</f>
        <v>0</v>
      </c>
    </row>
    <row r="19" spans="1:5" x14ac:dyDescent="0.25">
      <c r="C19" t="s">
        <v>69</v>
      </c>
      <c r="D19" s="20">
        <f>MAX(C34,C45,C55,C64)</f>
        <v>0</v>
      </c>
    </row>
    <row r="20" spans="1:5" x14ac:dyDescent="0.25">
      <c r="C20" t="s">
        <v>49</v>
      </c>
      <c r="D20" s="21">
        <f>MAX(C35,C46,C54,C63)</f>
        <v>0</v>
      </c>
    </row>
    <row r="21" spans="1:5" x14ac:dyDescent="0.25">
      <c r="C21" t="s">
        <v>70</v>
      </c>
      <c r="D21" s="21">
        <f>MAX(C37,C48,C52,C71)</f>
        <v>0</v>
      </c>
    </row>
    <row r="22" spans="1:5" x14ac:dyDescent="0.25">
      <c r="C22" t="s">
        <v>41</v>
      </c>
      <c r="D22" s="20">
        <f>MAX(C29,C42,C60,C69)</f>
        <v>0</v>
      </c>
    </row>
    <row r="23" spans="1:5" x14ac:dyDescent="0.25">
      <c r="C23" t="s">
        <v>71</v>
      </c>
      <c r="D23" s="22">
        <f>IFERROR(D22/D18,)</f>
        <v>0</v>
      </c>
      <c r="E23" s="94" t="s">
        <v>238</v>
      </c>
    </row>
    <row r="24" spans="1:5" x14ac:dyDescent="0.25">
      <c r="C24" t="s">
        <v>72</v>
      </c>
      <c r="D24" s="22">
        <f>MAX(C32,C43,C57,C66)</f>
        <v>0</v>
      </c>
      <c r="E24" s="94" t="s">
        <v>238</v>
      </c>
    </row>
    <row r="25" spans="1:5" x14ac:dyDescent="0.25">
      <c r="C25" t="s">
        <v>73</v>
      </c>
      <c r="D25" s="21">
        <f>MAX(C36,C47,C53,C70)</f>
        <v>0</v>
      </c>
    </row>
    <row r="26" spans="1:5" x14ac:dyDescent="0.25">
      <c r="C26" t="s">
        <v>109</v>
      </c>
      <c r="D26" s="40"/>
    </row>
    <row r="28" spans="1:5" x14ac:dyDescent="0.25">
      <c r="A28" s="23" t="s">
        <v>74</v>
      </c>
      <c r="B28" s="1" t="s">
        <v>75</v>
      </c>
    </row>
    <row r="29" spans="1:5" outlineLevel="1" x14ac:dyDescent="0.25">
      <c r="C29" s="17" t="str">
        <f>D12</f>
        <v/>
      </c>
      <c r="D29" s="1" t="s">
        <v>41</v>
      </c>
      <c r="E29" s="24" t="s">
        <v>76</v>
      </c>
    </row>
    <row r="30" spans="1:5" outlineLevel="1" x14ac:dyDescent="0.25">
      <c r="C30" s="25"/>
      <c r="D30" t="s">
        <v>71</v>
      </c>
      <c r="E30" s="15" t="s">
        <v>77</v>
      </c>
    </row>
    <row r="31" spans="1:5" outlineLevel="1" x14ac:dyDescent="0.25">
      <c r="C31" s="20">
        <f>IFERROR(C29/C30,0)</f>
        <v>0</v>
      </c>
      <c r="D31" t="s">
        <v>68</v>
      </c>
      <c r="E31" s="15" t="s">
        <v>78</v>
      </c>
    </row>
    <row r="32" spans="1:5" outlineLevel="1" x14ac:dyDescent="0.25">
      <c r="C32" s="25"/>
      <c r="D32" t="s">
        <v>72</v>
      </c>
      <c r="E32" s="15" t="s">
        <v>77</v>
      </c>
    </row>
    <row r="33" spans="1:5" outlineLevel="1" x14ac:dyDescent="0.25">
      <c r="C33" s="20">
        <f>C31/(1-C32)</f>
        <v>0</v>
      </c>
      <c r="D33" t="s">
        <v>79</v>
      </c>
      <c r="E33" s="15" t="s">
        <v>78</v>
      </c>
    </row>
    <row r="34" spans="1:5" outlineLevel="1" x14ac:dyDescent="0.25">
      <c r="C34" s="26"/>
      <c r="D34" t="s">
        <v>69</v>
      </c>
      <c r="E34" s="15" t="s">
        <v>77</v>
      </c>
    </row>
    <row r="35" spans="1:5" outlineLevel="1" x14ac:dyDescent="0.25">
      <c r="C35" s="21">
        <f>IFERROR(ROUND(C33/C34,0),0)</f>
        <v>0</v>
      </c>
      <c r="D35" t="s">
        <v>80</v>
      </c>
      <c r="E35" s="15" t="s">
        <v>78</v>
      </c>
    </row>
    <row r="36" spans="1:5" outlineLevel="1" x14ac:dyDescent="0.25">
      <c r="C36" s="6"/>
      <c r="D36" t="s">
        <v>81</v>
      </c>
      <c r="E36" s="15" t="s">
        <v>77</v>
      </c>
    </row>
    <row r="37" spans="1:5" outlineLevel="1" x14ac:dyDescent="0.25">
      <c r="C37" s="21">
        <f>IFERROR(ROUND(C35/C36,0),0)</f>
        <v>0</v>
      </c>
      <c r="D37" t="s">
        <v>82</v>
      </c>
      <c r="E37" s="15" t="s">
        <v>78</v>
      </c>
    </row>
    <row r="39" spans="1:5" x14ac:dyDescent="0.25">
      <c r="A39" s="23" t="s">
        <v>74</v>
      </c>
      <c r="B39" s="1" t="s">
        <v>83</v>
      </c>
    </row>
    <row r="40" spans="1:5" outlineLevel="1" x14ac:dyDescent="0.25">
      <c r="C40" s="17" t="str">
        <f>D13</f>
        <v/>
      </c>
      <c r="D40" s="1" t="s">
        <v>68</v>
      </c>
      <c r="E40" s="24" t="s">
        <v>76</v>
      </c>
    </row>
    <row r="41" spans="1:5" outlineLevel="1" x14ac:dyDescent="0.25">
      <c r="C41" s="25"/>
      <c r="D41" t="s">
        <v>71</v>
      </c>
      <c r="E41" s="15" t="s">
        <v>77</v>
      </c>
    </row>
    <row r="42" spans="1:5" outlineLevel="1" x14ac:dyDescent="0.25">
      <c r="C42" s="20">
        <f>IFERROR(C40*C41,0)</f>
        <v>0</v>
      </c>
      <c r="D42" t="s">
        <v>41</v>
      </c>
      <c r="E42" s="15" t="s">
        <v>78</v>
      </c>
    </row>
    <row r="43" spans="1:5" outlineLevel="1" x14ac:dyDescent="0.25">
      <c r="C43" s="25"/>
      <c r="D43" t="s">
        <v>72</v>
      </c>
      <c r="E43" s="15" t="s">
        <v>77</v>
      </c>
    </row>
    <row r="44" spans="1:5" outlineLevel="1" x14ac:dyDescent="0.25">
      <c r="C44" s="20">
        <f>IFERROR(C40/(1-C43),0)</f>
        <v>0</v>
      </c>
      <c r="D44" t="s">
        <v>79</v>
      </c>
      <c r="E44" s="15" t="s">
        <v>78</v>
      </c>
    </row>
    <row r="45" spans="1:5" outlineLevel="1" x14ac:dyDescent="0.25">
      <c r="C45" s="26"/>
      <c r="D45" t="s">
        <v>69</v>
      </c>
      <c r="E45" s="15" t="s">
        <v>77</v>
      </c>
    </row>
    <row r="46" spans="1:5" outlineLevel="1" x14ac:dyDescent="0.25">
      <c r="C46" s="21">
        <f>IFERROR(ROUND(C44/C45,0),0)</f>
        <v>0</v>
      </c>
      <c r="D46" t="s">
        <v>80</v>
      </c>
      <c r="E46" s="15" t="s">
        <v>78</v>
      </c>
    </row>
    <row r="47" spans="1:5" outlineLevel="1" x14ac:dyDescent="0.25">
      <c r="C47" s="27"/>
      <c r="D47" t="s">
        <v>81</v>
      </c>
      <c r="E47" s="15" t="s">
        <v>77</v>
      </c>
    </row>
    <row r="48" spans="1:5" outlineLevel="1" x14ac:dyDescent="0.25">
      <c r="C48" s="21">
        <f>IFERROR(ROUND(C46/C47,0),0)</f>
        <v>0</v>
      </c>
      <c r="D48" t="s">
        <v>82</v>
      </c>
      <c r="E48" s="15" t="s">
        <v>78</v>
      </c>
    </row>
    <row r="50" spans="1:5" x14ac:dyDescent="0.25">
      <c r="A50" s="23" t="s">
        <v>74</v>
      </c>
      <c r="B50" s="1" t="s">
        <v>84</v>
      </c>
    </row>
    <row r="51" spans="1:5" outlineLevel="1" x14ac:dyDescent="0.25">
      <c r="C51" s="18" t="str">
        <f>D14</f>
        <v/>
      </c>
      <c r="D51" s="1" t="s">
        <v>85</v>
      </c>
      <c r="E51" s="24" t="s">
        <v>76</v>
      </c>
    </row>
    <row r="52" spans="1:5" outlineLevel="1" x14ac:dyDescent="0.25">
      <c r="C52" s="27"/>
      <c r="D52" t="s">
        <v>86</v>
      </c>
      <c r="E52" s="15" t="s">
        <v>77</v>
      </c>
    </row>
    <row r="53" spans="1:5" outlineLevel="1" x14ac:dyDescent="0.25">
      <c r="C53" s="27"/>
      <c r="D53" t="s">
        <v>87</v>
      </c>
      <c r="E53" s="15" t="s">
        <v>77</v>
      </c>
    </row>
    <row r="54" spans="1:5" outlineLevel="1" x14ac:dyDescent="0.25">
      <c r="C54" s="21">
        <f>C52*C53</f>
        <v>0</v>
      </c>
      <c r="D54" t="s">
        <v>80</v>
      </c>
      <c r="E54" s="15" t="s">
        <v>78</v>
      </c>
    </row>
    <row r="55" spans="1:5" outlineLevel="1" x14ac:dyDescent="0.25">
      <c r="C55" s="26"/>
      <c r="D55" t="s">
        <v>69</v>
      </c>
      <c r="E55" s="15" t="s">
        <v>77</v>
      </c>
    </row>
    <row r="56" spans="1:5" outlineLevel="1" x14ac:dyDescent="0.25">
      <c r="C56" s="20">
        <f>C54*C55</f>
        <v>0</v>
      </c>
      <c r="D56" t="s">
        <v>79</v>
      </c>
      <c r="E56" s="15" t="s">
        <v>78</v>
      </c>
    </row>
    <row r="57" spans="1:5" outlineLevel="1" x14ac:dyDescent="0.25">
      <c r="C57" s="25"/>
      <c r="D57" t="s">
        <v>72</v>
      </c>
      <c r="E57" s="15" t="s">
        <v>77</v>
      </c>
    </row>
    <row r="58" spans="1:5" outlineLevel="1" x14ac:dyDescent="0.25">
      <c r="C58" s="20">
        <f>C56*(1-C57)</f>
        <v>0</v>
      </c>
      <c r="D58" t="s">
        <v>68</v>
      </c>
      <c r="E58" s="15" t="s">
        <v>78</v>
      </c>
    </row>
    <row r="59" spans="1:5" outlineLevel="1" x14ac:dyDescent="0.25">
      <c r="C59" s="25"/>
      <c r="D59" t="s">
        <v>71</v>
      </c>
      <c r="E59" s="15" t="s">
        <v>77</v>
      </c>
    </row>
    <row r="60" spans="1:5" outlineLevel="1" x14ac:dyDescent="0.25">
      <c r="C60" s="20">
        <f>C58*C59</f>
        <v>0</v>
      </c>
      <c r="D60" t="s">
        <v>41</v>
      </c>
      <c r="E60" s="15" t="s">
        <v>78</v>
      </c>
    </row>
    <row r="62" spans="1:5" x14ac:dyDescent="0.25">
      <c r="A62" s="23" t="s">
        <v>74</v>
      </c>
      <c r="B62" s="1" t="s">
        <v>88</v>
      </c>
    </row>
    <row r="63" spans="1:5" outlineLevel="1" x14ac:dyDescent="0.25">
      <c r="C63" s="18" t="str">
        <f>D15</f>
        <v/>
      </c>
      <c r="D63" s="1" t="s">
        <v>80</v>
      </c>
      <c r="E63" s="24" t="s">
        <v>76</v>
      </c>
    </row>
    <row r="64" spans="1:5" outlineLevel="1" x14ac:dyDescent="0.25">
      <c r="C64" s="26"/>
      <c r="D64" t="s">
        <v>69</v>
      </c>
      <c r="E64" s="15" t="s">
        <v>77</v>
      </c>
    </row>
    <row r="65" spans="3:5" outlineLevel="1" x14ac:dyDescent="0.25">
      <c r="C65" s="20">
        <f>IFERROR(C63*C64,0)</f>
        <v>0</v>
      </c>
      <c r="D65" t="s">
        <v>79</v>
      </c>
      <c r="E65" s="15" t="s">
        <v>78</v>
      </c>
    </row>
    <row r="66" spans="3:5" outlineLevel="1" x14ac:dyDescent="0.25">
      <c r="C66" s="25"/>
      <c r="D66" t="s">
        <v>72</v>
      </c>
      <c r="E66" s="15" t="s">
        <v>77</v>
      </c>
    </row>
    <row r="67" spans="3:5" outlineLevel="1" x14ac:dyDescent="0.25">
      <c r="C67" s="20">
        <f>C65*(1-C66)</f>
        <v>0</v>
      </c>
      <c r="D67" t="s">
        <v>68</v>
      </c>
      <c r="E67" s="15" t="s">
        <v>78</v>
      </c>
    </row>
    <row r="68" spans="3:5" outlineLevel="1" x14ac:dyDescent="0.25">
      <c r="C68" s="25"/>
      <c r="D68" t="s">
        <v>71</v>
      </c>
      <c r="E68" s="15" t="s">
        <v>77</v>
      </c>
    </row>
    <row r="69" spans="3:5" outlineLevel="1" x14ac:dyDescent="0.25">
      <c r="C69" s="20">
        <f>C67*C68</f>
        <v>0</v>
      </c>
      <c r="D69" t="s">
        <v>41</v>
      </c>
      <c r="E69" s="15" t="s">
        <v>78</v>
      </c>
    </row>
    <row r="70" spans="3:5" outlineLevel="1" x14ac:dyDescent="0.25">
      <c r="C70" s="27"/>
      <c r="D70" t="s">
        <v>81</v>
      </c>
      <c r="E70" s="15" t="s">
        <v>77</v>
      </c>
    </row>
    <row r="71" spans="3:5" outlineLevel="1" x14ac:dyDescent="0.25">
      <c r="C71" s="21">
        <f>IFERROR(C63/C70,0)</f>
        <v>0</v>
      </c>
      <c r="D71" t="s">
        <v>82</v>
      </c>
      <c r="E71" s="15" t="s">
        <v>78</v>
      </c>
    </row>
  </sheetData>
  <sheetProtection sheet="1" formatRows="0" autoFilter="0"/>
  <hyperlinks>
    <hyperlink ref="C12" location="'Success KPI 2'!B27" display="Zisk" xr:uid="{48F3513E-BB08-4C5E-A343-788A543CB7EC}"/>
    <hyperlink ref="C13" location="'Success KPI 2'!B38" display="Obrat" xr:uid="{6F434871-A61F-4510-AD8F-C5B4138E5A63}"/>
    <hyperlink ref="C14" location="'Success KPI 2'!B49" display="Počet uživatelů" xr:uid="{1E2961B9-07CE-432E-907A-B4DD9CBFFD3F}"/>
    <hyperlink ref="C15" location="'Success KPI 2'!B61" display="Počet prodaných produktů za rok" xr:uid="{3F49D1DF-4A67-49B6-BC4A-F376F21592A4}"/>
  </hyperlinks>
  <pageMargins left="0.7" right="0.7" top="0.78740157499999996" bottom="0.78740157499999996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2020E-AE28-4D26-85BA-F92E6EE2C7B1}">
  <dimension ref="B2:E29"/>
  <sheetViews>
    <sheetView workbookViewId="0">
      <selection activeCell="C40" sqref="C40"/>
    </sheetView>
  </sheetViews>
  <sheetFormatPr defaultRowHeight="15" x14ac:dyDescent="0.25"/>
  <cols>
    <col min="3" max="3" width="90.85546875" customWidth="1"/>
    <col min="4" max="4" width="119.5703125" customWidth="1"/>
    <col min="5" max="5" width="19.42578125" style="3" customWidth="1"/>
    <col min="6" max="8" width="19.42578125" customWidth="1"/>
  </cols>
  <sheetData>
    <row r="2" spans="2:5" x14ac:dyDescent="0.25">
      <c r="B2" s="1" t="s">
        <v>53</v>
      </c>
    </row>
    <row r="4" spans="2:5" x14ac:dyDescent="0.25">
      <c r="B4" s="1" t="s">
        <v>54</v>
      </c>
    </row>
    <row r="5" spans="2:5" x14ac:dyDescent="0.25">
      <c r="C5" s="1" t="s">
        <v>55</v>
      </c>
      <c r="D5" s="12"/>
    </row>
    <row r="6" spans="2:5" x14ac:dyDescent="0.25">
      <c r="C6" t="s">
        <v>186</v>
      </c>
      <c r="D6" s="12"/>
    </row>
    <row r="7" spans="2:5" x14ac:dyDescent="0.25">
      <c r="B7" s="1"/>
      <c r="C7" t="s">
        <v>187</v>
      </c>
      <c r="D7" s="12"/>
    </row>
    <row r="8" spans="2:5" x14ac:dyDescent="0.25">
      <c r="D8" s="5"/>
    </row>
    <row r="9" spans="2:5" x14ac:dyDescent="0.25">
      <c r="B9" s="1"/>
      <c r="D9" s="5"/>
    </row>
    <row r="10" spans="2:5" x14ac:dyDescent="0.25">
      <c r="B10" s="1" t="s">
        <v>57</v>
      </c>
      <c r="D10" s="5"/>
      <c r="E10" s="13"/>
    </row>
    <row r="11" spans="2:5" x14ac:dyDescent="0.25">
      <c r="C11" s="1" t="s">
        <v>58</v>
      </c>
      <c r="D11" s="12"/>
      <c r="E11" s="13"/>
    </row>
    <row r="12" spans="2:5" x14ac:dyDescent="0.25">
      <c r="C12" t="s">
        <v>188</v>
      </c>
      <c r="D12" s="12"/>
      <c r="E12" s="13"/>
    </row>
    <row r="13" spans="2:5" x14ac:dyDescent="0.25">
      <c r="C13" t="s">
        <v>189</v>
      </c>
      <c r="D13" s="12"/>
      <c r="E13" s="13"/>
    </row>
    <row r="14" spans="2:5" x14ac:dyDescent="0.25">
      <c r="C14" s="1" t="s">
        <v>190</v>
      </c>
      <c r="D14" s="12"/>
    </row>
    <row r="15" spans="2:5" x14ac:dyDescent="0.25">
      <c r="B15" s="1"/>
      <c r="C15" t="s">
        <v>191</v>
      </c>
      <c r="D15" s="12"/>
    </row>
    <row r="16" spans="2:5" x14ac:dyDescent="0.25">
      <c r="B16" s="1"/>
      <c r="D16" s="5"/>
    </row>
    <row r="17" spans="2:5" x14ac:dyDescent="0.25">
      <c r="D17" s="14"/>
      <c r="E17" s="10"/>
    </row>
    <row r="18" spans="2:5" x14ac:dyDescent="0.25">
      <c r="B18" s="1" t="s">
        <v>63</v>
      </c>
      <c r="D18" s="14"/>
      <c r="E18" s="10"/>
    </row>
    <row r="19" spans="2:5" x14ac:dyDescent="0.25">
      <c r="C19" s="1" t="s">
        <v>192</v>
      </c>
      <c r="D19" s="11"/>
      <c r="E19" s="10"/>
    </row>
    <row r="20" spans="2:5" x14ac:dyDescent="0.25">
      <c r="C20" s="1" t="s">
        <v>193</v>
      </c>
      <c r="D20" s="11"/>
      <c r="E20" s="10"/>
    </row>
    <row r="21" spans="2:5" x14ac:dyDescent="0.25">
      <c r="C21" t="s">
        <v>194</v>
      </c>
      <c r="D21" s="12"/>
    </row>
    <row r="22" spans="2:5" x14ac:dyDescent="0.25">
      <c r="B22" s="3"/>
      <c r="C22" t="s">
        <v>195</v>
      </c>
      <c r="D22" s="12"/>
    </row>
    <row r="23" spans="2:5" x14ac:dyDescent="0.25">
      <c r="C23" s="5" t="s">
        <v>196</v>
      </c>
      <c r="D23" s="12"/>
    </row>
    <row r="24" spans="2:5" x14ac:dyDescent="0.25">
      <c r="C24" s="5"/>
      <c r="D24" s="12"/>
    </row>
    <row r="25" spans="2:5" x14ac:dyDescent="0.25">
      <c r="C25" s="3"/>
      <c r="D25" s="5"/>
    </row>
    <row r="26" spans="2:5" x14ac:dyDescent="0.25">
      <c r="B26" s="1" t="s">
        <v>64</v>
      </c>
      <c r="C26" s="3"/>
      <c r="D26" s="5"/>
    </row>
    <row r="27" spans="2:5" x14ac:dyDescent="0.25">
      <c r="C27" t="s">
        <v>197</v>
      </c>
      <c r="D27" s="12"/>
    </row>
    <row r="28" spans="2:5" x14ac:dyDescent="0.25">
      <c r="C28" s="1" t="s">
        <v>198</v>
      </c>
      <c r="D28" s="12"/>
    </row>
    <row r="29" spans="2:5" x14ac:dyDescent="0.25">
      <c r="C29" s="1" t="s">
        <v>199</v>
      </c>
      <c r="D29" s="12"/>
    </row>
  </sheetData>
  <sheetProtection sheet="1" objects="1" scenarios="1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3D393-9FA5-433A-B6B1-C149E08BFA39}">
  <dimension ref="B2:F90"/>
  <sheetViews>
    <sheetView workbookViewId="0">
      <selection activeCell="E20" sqref="E20"/>
    </sheetView>
  </sheetViews>
  <sheetFormatPr defaultColWidth="8.85546875" defaultRowHeight="15" x14ac:dyDescent="0.25"/>
  <cols>
    <col min="3" max="3" width="41.7109375" customWidth="1"/>
    <col min="4" max="4" width="70.7109375" customWidth="1"/>
    <col min="5" max="5" width="40.7109375" style="15" customWidth="1"/>
    <col min="6" max="6" width="70.7109375" customWidth="1"/>
    <col min="7" max="8" width="17.7109375" customWidth="1"/>
  </cols>
  <sheetData>
    <row r="2" spans="2:6" x14ac:dyDescent="0.25">
      <c r="B2" s="1" t="s">
        <v>127</v>
      </c>
      <c r="E2"/>
    </row>
    <row r="3" spans="2:6" x14ac:dyDescent="0.25">
      <c r="E3" s="3"/>
    </row>
    <row r="4" spans="2:6" x14ac:dyDescent="0.25">
      <c r="B4" s="1"/>
      <c r="C4" s="1" t="s">
        <v>128</v>
      </c>
      <c r="D4" s="1" t="s">
        <v>129</v>
      </c>
      <c r="E4" s="64" t="s">
        <v>130</v>
      </c>
      <c r="F4" s="1" t="s">
        <v>131</v>
      </c>
    </row>
    <row r="5" spans="2:6" x14ac:dyDescent="0.25">
      <c r="B5" s="65">
        <v>1</v>
      </c>
      <c r="C5" s="5" t="s">
        <v>91</v>
      </c>
      <c r="D5" s="12"/>
      <c r="E5" s="66">
        <f>'Bonus - Reverse PnL'!D22</f>
        <v>0</v>
      </c>
      <c r="F5" s="6"/>
    </row>
    <row r="6" spans="2:6" x14ac:dyDescent="0.25">
      <c r="B6" s="65">
        <v>2</v>
      </c>
      <c r="C6" t="s">
        <v>92</v>
      </c>
      <c r="D6" s="2" t="s">
        <v>229</v>
      </c>
      <c r="E6" s="66">
        <f>'Bonus - Reverse PnL'!D23</f>
        <v>0</v>
      </c>
      <c r="F6" s="6"/>
    </row>
    <row r="7" spans="2:6" x14ac:dyDescent="0.25">
      <c r="B7" s="65">
        <v>3</v>
      </c>
      <c r="C7" t="s">
        <v>100</v>
      </c>
      <c r="D7" s="2" t="s">
        <v>229</v>
      </c>
      <c r="E7" s="66">
        <f>'Bonus - Reverse PnL'!D35</f>
        <v>0</v>
      </c>
      <c r="F7" s="6"/>
    </row>
    <row r="8" spans="2:6" x14ac:dyDescent="0.25">
      <c r="B8" s="65">
        <v>4</v>
      </c>
      <c r="C8" t="s">
        <v>72</v>
      </c>
      <c r="D8" s="12"/>
      <c r="E8" s="66">
        <f>'Bonus - Reverse PnL'!D17</f>
        <v>0</v>
      </c>
      <c r="F8" s="6"/>
    </row>
    <row r="9" spans="2:6" x14ac:dyDescent="0.25">
      <c r="B9" s="65">
        <v>5</v>
      </c>
      <c r="C9" t="s">
        <v>132</v>
      </c>
      <c r="D9" s="12"/>
      <c r="E9" s="67">
        <f>'Bonus - Reverse PnL'!D12</f>
        <v>0</v>
      </c>
      <c r="F9" s="6"/>
    </row>
    <row r="10" spans="2:6" x14ac:dyDescent="0.25">
      <c r="B10" s="65">
        <v>6</v>
      </c>
      <c r="C10" t="s">
        <v>73</v>
      </c>
      <c r="D10" s="12"/>
      <c r="E10" s="68">
        <f>'Success KPI 2'!D25</f>
        <v>0</v>
      </c>
      <c r="F10" s="6"/>
    </row>
    <row r="11" spans="2:6" x14ac:dyDescent="0.25">
      <c r="B11" s="65">
        <v>7</v>
      </c>
      <c r="C11" t="s">
        <v>133</v>
      </c>
      <c r="D11" s="2" t="s">
        <v>229</v>
      </c>
      <c r="E11" s="67">
        <f>'Bonus - Reverse PnL'!D55</f>
        <v>0</v>
      </c>
      <c r="F11" s="6"/>
    </row>
    <row r="12" spans="2:6" x14ac:dyDescent="0.25">
      <c r="B12" s="1"/>
    </row>
    <row r="13" spans="2:6" x14ac:dyDescent="0.25">
      <c r="C13" s="3"/>
      <c r="D13" s="28"/>
    </row>
    <row r="14" spans="2:6" x14ac:dyDescent="0.25">
      <c r="C14" s="1" t="s">
        <v>134</v>
      </c>
      <c r="D14" s="1" t="s">
        <v>129</v>
      </c>
      <c r="E14" s="64" t="s">
        <v>130</v>
      </c>
      <c r="F14" s="1" t="s">
        <v>131</v>
      </c>
    </row>
    <row r="15" spans="2:6" x14ac:dyDescent="0.25">
      <c r="B15" s="69">
        <v>8</v>
      </c>
      <c r="C15" s="5" t="s">
        <v>135</v>
      </c>
      <c r="D15" s="29" t="s">
        <v>136</v>
      </c>
      <c r="E15" s="68">
        <f>'Bonus - Reverse PnL'!D43</f>
        <v>0</v>
      </c>
      <c r="F15" s="6"/>
    </row>
    <row r="16" spans="2:6" x14ac:dyDescent="0.25">
      <c r="B16" s="69">
        <v>9</v>
      </c>
      <c r="C16" s="5" t="s">
        <v>137</v>
      </c>
      <c r="D16" s="29" t="s">
        <v>136</v>
      </c>
      <c r="E16" s="68">
        <f>'Bonus - Reverse PnL'!D44</f>
        <v>0</v>
      </c>
      <c r="F16" s="6"/>
    </row>
    <row r="17" spans="2:6" x14ac:dyDescent="0.25">
      <c r="B17" s="69">
        <v>10</v>
      </c>
      <c r="C17" s="5" t="s">
        <v>111</v>
      </c>
      <c r="D17" s="29" t="s">
        <v>136</v>
      </c>
      <c r="E17" s="67" t="str">
        <f>'Bonus - Reverse PnL'!D56</f>
        <v>N/A</v>
      </c>
      <c r="F17" s="6"/>
    </row>
    <row r="18" spans="2:6" x14ac:dyDescent="0.25">
      <c r="B18" s="69">
        <v>11</v>
      </c>
      <c r="C18" s="5" t="s">
        <v>138</v>
      </c>
      <c r="D18" s="29" t="s">
        <v>136</v>
      </c>
      <c r="E18" s="67">
        <f>'Bonus - Reverse PnL'!D33</f>
        <v>0</v>
      </c>
      <c r="F18" s="6"/>
    </row>
    <row r="19" spans="2:6" x14ac:dyDescent="0.25">
      <c r="B19" s="69">
        <v>12</v>
      </c>
      <c r="C19" s="5" t="s">
        <v>139</v>
      </c>
      <c r="D19" s="29" t="s">
        <v>136</v>
      </c>
      <c r="E19" s="67">
        <f>'Bonus - Reverse PnL'!D47</f>
        <v>0</v>
      </c>
      <c r="F19" s="6"/>
    </row>
    <row r="20" spans="2:6" x14ac:dyDescent="0.25">
      <c r="C20" s="3"/>
      <c r="D20" s="31"/>
      <c r="E20" s="67"/>
    </row>
    <row r="21" spans="2:6" x14ac:dyDescent="0.25">
      <c r="C21" s="1" t="s">
        <v>140</v>
      </c>
      <c r="D21" s="1" t="s">
        <v>129</v>
      </c>
      <c r="E21" s="64" t="s">
        <v>130</v>
      </c>
      <c r="F21" s="1" t="s">
        <v>131</v>
      </c>
    </row>
    <row r="22" spans="2:6" x14ac:dyDescent="0.25">
      <c r="B22" s="69">
        <v>13</v>
      </c>
      <c r="C22" s="5" t="s">
        <v>55</v>
      </c>
      <c r="D22" s="12"/>
      <c r="E22" s="15">
        <f>'Business Model'!D5</f>
        <v>0</v>
      </c>
      <c r="F22" s="6"/>
    </row>
    <row r="23" spans="2:6" x14ac:dyDescent="0.25">
      <c r="B23" s="69">
        <v>14</v>
      </c>
      <c r="C23" t="s">
        <v>59</v>
      </c>
      <c r="D23" s="12"/>
      <c r="E23" s="15">
        <f>'Business Model'!D12</f>
        <v>0</v>
      </c>
      <c r="F23" s="6"/>
    </row>
    <row r="24" spans="2:6" x14ac:dyDescent="0.25">
      <c r="B24" s="69">
        <v>15</v>
      </c>
      <c r="C24" t="s">
        <v>60</v>
      </c>
      <c r="D24" s="12"/>
      <c r="E24" s="15">
        <f>'Business Model'!D13</f>
        <v>0</v>
      </c>
      <c r="F24" s="6"/>
    </row>
    <row r="25" spans="2:6" x14ac:dyDescent="0.25">
      <c r="B25" s="69">
        <v>16</v>
      </c>
      <c r="C25" t="s">
        <v>61</v>
      </c>
      <c r="D25" s="12"/>
      <c r="E25" s="15">
        <f>'Business Model'!D14</f>
        <v>0</v>
      </c>
      <c r="F25" s="6"/>
    </row>
    <row r="26" spans="2:6" x14ac:dyDescent="0.25">
      <c r="B26" s="69">
        <v>17</v>
      </c>
      <c r="C26" t="s">
        <v>65</v>
      </c>
      <c r="D26" s="12"/>
      <c r="E26" s="15">
        <f>'Business Model'!D27</f>
        <v>0</v>
      </c>
      <c r="F26" s="6"/>
    </row>
    <row r="27" spans="2:6" x14ac:dyDescent="0.25">
      <c r="B27" s="69">
        <v>18</v>
      </c>
      <c r="C27" t="s">
        <v>56</v>
      </c>
      <c r="D27" s="12"/>
      <c r="E27" s="15">
        <f>'Business Model'!D7</f>
        <v>0</v>
      </c>
      <c r="F27" s="6"/>
    </row>
    <row r="28" spans="2:6" x14ac:dyDescent="0.25">
      <c r="B28" s="69">
        <v>19</v>
      </c>
      <c r="C28" t="s">
        <v>62</v>
      </c>
      <c r="D28" s="12"/>
      <c r="E28" s="15">
        <f>'Business Model'!D15</f>
        <v>0</v>
      </c>
      <c r="F28" s="6"/>
    </row>
    <row r="29" spans="2:6" x14ac:dyDescent="0.25">
      <c r="B29" s="19"/>
    </row>
    <row r="30" spans="2:6" x14ac:dyDescent="0.25">
      <c r="C30" s="1" t="s">
        <v>141</v>
      </c>
      <c r="D30" s="1" t="s">
        <v>129</v>
      </c>
      <c r="E30" s="64" t="s">
        <v>130</v>
      </c>
      <c r="F30" s="1" t="s">
        <v>131</v>
      </c>
    </row>
    <row r="31" spans="2:6" x14ac:dyDescent="0.25">
      <c r="B31" s="69">
        <v>20</v>
      </c>
      <c r="C31" s="6"/>
      <c r="D31" s="2" t="s">
        <v>142</v>
      </c>
      <c r="E31" s="70"/>
      <c r="F31" s="6"/>
    </row>
    <row r="32" spans="2:6" x14ac:dyDescent="0.25">
      <c r="B32" s="69">
        <v>21</v>
      </c>
      <c r="C32" s="6"/>
      <c r="D32" s="2" t="s">
        <v>143</v>
      </c>
      <c r="E32" s="70"/>
      <c r="F32" s="6"/>
    </row>
    <row r="33" spans="2:6" x14ac:dyDescent="0.25">
      <c r="B33" s="69">
        <v>22</v>
      </c>
      <c r="C33" s="6"/>
      <c r="D33" s="2" t="s">
        <v>144</v>
      </c>
      <c r="E33" s="70"/>
      <c r="F33" s="6"/>
    </row>
    <row r="34" spans="2:6" x14ac:dyDescent="0.25">
      <c r="B34" s="69">
        <v>23</v>
      </c>
      <c r="C34" s="6"/>
      <c r="D34" s="2" t="s">
        <v>145</v>
      </c>
      <c r="E34" s="70"/>
      <c r="F34" s="6"/>
    </row>
    <row r="35" spans="2:6" x14ac:dyDescent="0.25">
      <c r="B35" s="69">
        <v>24</v>
      </c>
      <c r="C35" s="6"/>
      <c r="D35" s="2" t="s">
        <v>146</v>
      </c>
      <c r="E35" s="70"/>
      <c r="F35" s="6"/>
    </row>
    <row r="36" spans="2:6" x14ac:dyDescent="0.25">
      <c r="B36" s="69">
        <v>25</v>
      </c>
      <c r="C36" s="6"/>
      <c r="D36" s="2" t="s">
        <v>147</v>
      </c>
      <c r="E36" s="70"/>
      <c r="F36" s="6"/>
    </row>
    <row r="37" spans="2:6" x14ac:dyDescent="0.25">
      <c r="B37" s="69">
        <v>26</v>
      </c>
      <c r="C37" s="6"/>
      <c r="D37" s="2" t="s">
        <v>148</v>
      </c>
      <c r="E37" s="70"/>
      <c r="F37" s="6"/>
    </row>
    <row r="38" spans="2:6" x14ac:dyDescent="0.25">
      <c r="B38" s="69">
        <v>27</v>
      </c>
      <c r="C38" s="6"/>
      <c r="D38" s="2" t="s">
        <v>149</v>
      </c>
      <c r="E38" s="70"/>
      <c r="F38" s="6"/>
    </row>
    <row r="39" spans="2:6" x14ac:dyDescent="0.25">
      <c r="B39" s="69">
        <v>28</v>
      </c>
      <c r="C39" s="6"/>
      <c r="D39" s="6"/>
      <c r="E39" s="70"/>
      <c r="F39" s="6"/>
    </row>
    <row r="40" spans="2:6" x14ac:dyDescent="0.25">
      <c r="B40" s="69">
        <v>29</v>
      </c>
      <c r="C40" s="6"/>
      <c r="D40" s="6"/>
      <c r="E40" s="70"/>
      <c r="F40" s="6"/>
    </row>
    <row r="41" spans="2:6" x14ac:dyDescent="0.25">
      <c r="B41" s="69">
        <v>30</v>
      </c>
      <c r="C41" s="6"/>
      <c r="D41" s="6"/>
      <c r="E41" s="70"/>
      <c r="F41" s="6"/>
    </row>
    <row r="42" spans="2:6" x14ac:dyDescent="0.25">
      <c r="B42" s="69">
        <v>31</v>
      </c>
      <c r="C42" s="6"/>
      <c r="D42" s="6"/>
      <c r="E42" s="70"/>
      <c r="F42" s="6"/>
    </row>
    <row r="43" spans="2:6" x14ac:dyDescent="0.25">
      <c r="B43" s="69">
        <v>32</v>
      </c>
      <c r="C43" s="6"/>
      <c r="D43" s="6"/>
      <c r="E43" s="70"/>
      <c r="F43" s="6"/>
    </row>
    <row r="44" spans="2:6" x14ac:dyDescent="0.25">
      <c r="B44" s="69">
        <v>33</v>
      </c>
      <c r="C44" s="6"/>
      <c r="D44" s="6"/>
      <c r="E44" s="70"/>
      <c r="F44" s="6"/>
    </row>
    <row r="45" spans="2:6" x14ac:dyDescent="0.25">
      <c r="B45" s="69">
        <v>34</v>
      </c>
      <c r="C45" s="6"/>
      <c r="D45" s="6"/>
      <c r="E45" s="70"/>
      <c r="F45" s="6"/>
    </row>
    <row r="46" spans="2:6" x14ac:dyDescent="0.25">
      <c r="B46" s="69">
        <v>35</v>
      </c>
      <c r="C46" s="6"/>
      <c r="D46" s="6"/>
      <c r="E46" s="70"/>
      <c r="F46" s="6"/>
    </row>
    <row r="47" spans="2:6" x14ac:dyDescent="0.25">
      <c r="B47" s="69">
        <v>36</v>
      </c>
      <c r="C47" s="6"/>
      <c r="D47" s="6"/>
      <c r="E47" s="70"/>
      <c r="F47" s="6"/>
    </row>
    <row r="48" spans="2:6" x14ac:dyDescent="0.25">
      <c r="B48" s="69">
        <v>37</v>
      </c>
      <c r="C48" s="6"/>
      <c r="D48" s="6"/>
      <c r="E48" s="70"/>
      <c r="F48" s="6"/>
    </row>
    <row r="49" spans="2:6" x14ac:dyDescent="0.25">
      <c r="B49" s="69">
        <v>38</v>
      </c>
      <c r="C49" s="6"/>
      <c r="D49" s="6"/>
      <c r="E49" s="70"/>
      <c r="F49" s="6"/>
    </row>
    <row r="50" spans="2:6" x14ac:dyDescent="0.25">
      <c r="B50" s="69">
        <v>39</v>
      </c>
      <c r="C50" s="6"/>
      <c r="D50" s="6"/>
      <c r="E50" s="70"/>
      <c r="F50" s="6"/>
    </row>
    <row r="51" spans="2:6" x14ac:dyDescent="0.25">
      <c r="B51" s="69">
        <v>40</v>
      </c>
      <c r="C51" s="6"/>
      <c r="D51" s="6"/>
      <c r="E51" s="70"/>
      <c r="F51" s="6"/>
    </row>
    <row r="52" spans="2:6" x14ac:dyDescent="0.25">
      <c r="B52" s="69"/>
      <c r="C52" s="39"/>
      <c r="D52" s="29"/>
    </row>
    <row r="53" spans="2:6" x14ac:dyDescent="0.25">
      <c r="B53" s="69"/>
      <c r="C53" s="39"/>
      <c r="D53" s="3"/>
    </row>
    <row r="54" spans="2:6" x14ac:dyDescent="0.25">
      <c r="B54" s="69"/>
      <c r="C54" s="39"/>
      <c r="D54" s="3"/>
    </row>
    <row r="55" spans="2:6" x14ac:dyDescent="0.25">
      <c r="B55" s="69"/>
      <c r="C55" s="20"/>
    </row>
    <row r="56" spans="2:6" x14ac:dyDescent="0.25">
      <c r="B56" s="69"/>
      <c r="C56" s="17"/>
      <c r="D56" s="17"/>
      <c r="E56" s="24"/>
    </row>
    <row r="57" spans="2:6" x14ac:dyDescent="0.25">
      <c r="B57" s="69"/>
      <c r="C57" s="39"/>
      <c r="D57" s="28"/>
    </row>
    <row r="58" spans="2:6" x14ac:dyDescent="0.25">
      <c r="B58" s="69"/>
    </row>
    <row r="59" spans="2:6" x14ac:dyDescent="0.25">
      <c r="B59" s="69"/>
      <c r="C59" s="18"/>
      <c r="D59" s="17"/>
      <c r="E59" s="24"/>
    </row>
    <row r="60" spans="2:6" x14ac:dyDescent="0.25">
      <c r="B60" s="69"/>
      <c r="C60" s="53"/>
      <c r="D60" s="22"/>
    </row>
    <row r="61" spans="2:6" x14ac:dyDescent="0.25">
      <c r="B61" s="69"/>
    </row>
    <row r="62" spans="2:6" x14ac:dyDescent="0.25">
      <c r="B62" s="69"/>
      <c r="C62" s="18"/>
      <c r="D62" s="17"/>
      <c r="E62" s="24"/>
    </row>
    <row r="63" spans="2:6" x14ac:dyDescent="0.25">
      <c r="C63" s="49"/>
      <c r="D63" s="17"/>
      <c r="E63" s="24"/>
    </row>
    <row r="64" spans="2:6" x14ac:dyDescent="0.25">
      <c r="C64" s="50"/>
      <c r="D64" s="3"/>
    </row>
    <row r="65" spans="3:6" x14ac:dyDescent="0.25">
      <c r="C65" s="50"/>
      <c r="D65" s="28"/>
    </row>
    <row r="66" spans="3:6" x14ac:dyDescent="0.25">
      <c r="C66" s="50"/>
      <c r="D66" s="28"/>
    </row>
    <row r="67" spans="3:6" x14ac:dyDescent="0.25">
      <c r="C67" s="53"/>
    </row>
    <row r="68" spans="3:6" x14ac:dyDescent="0.25">
      <c r="C68" s="49"/>
      <c r="D68" s="17"/>
      <c r="E68" s="24"/>
      <c r="F68" s="55"/>
    </row>
    <row r="69" spans="3:6" x14ac:dyDescent="0.25">
      <c r="C69" s="50"/>
      <c r="D69" s="28"/>
      <c r="F69" s="55"/>
    </row>
    <row r="70" spans="3:6" x14ac:dyDescent="0.25">
      <c r="C70" s="50"/>
      <c r="D70" s="30"/>
      <c r="F70" s="55"/>
    </row>
    <row r="72" spans="3:6" x14ac:dyDescent="0.25">
      <c r="C72" s="56"/>
      <c r="D72" s="57"/>
      <c r="E72" s="58"/>
    </row>
    <row r="73" spans="3:6" x14ac:dyDescent="0.25">
      <c r="C73" s="56"/>
      <c r="D73" s="57"/>
      <c r="E73" s="58"/>
    </row>
    <row r="74" spans="3:6" x14ac:dyDescent="0.25">
      <c r="C74" s="56"/>
      <c r="D74" s="57"/>
      <c r="E74" s="58"/>
    </row>
    <row r="75" spans="3:6" x14ac:dyDescent="0.25">
      <c r="C75" s="56"/>
      <c r="D75" s="57"/>
      <c r="E75" s="58"/>
    </row>
    <row r="76" spans="3:6" x14ac:dyDescent="0.25">
      <c r="C76" s="22"/>
    </row>
    <row r="77" spans="3:6" x14ac:dyDescent="0.25">
      <c r="C77" s="17"/>
      <c r="D77" s="17"/>
      <c r="E77" s="24"/>
    </row>
    <row r="78" spans="3:6" x14ac:dyDescent="0.25">
      <c r="C78" s="39"/>
      <c r="D78" s="31"/>
      <c r="F78" s="61"/>
    </row>
    <row r="80" spans="3:6" x14ac:dyDescent="0.25">
      <c r="D80" s="20"/>
      <c r="F80" s="61"/>
    </row>
    <row r="82" spans="2:5" x14ac:dyDescent="0.25">
      <c r="B82" s="1"/>
      <c r="C82" s="1"/>
      <c r="D82" s="17"/>
      <c r="E82" s="24"/>
    </row>
    <row r="83" spans="2:5" x14ac:dyDescent="0.25">
      <c r="C83" s="39"/>
      <c r="D83" s="31"/>
    </row>
    <row r="85" spans="2:5" x14ac:dyDescent="0.25">
      <c r="C85" s="17"/>
      <c r="D85" s="17"/>
      <c r="E85" s="24"/>
    </row>
    <row r="86" spans="2:5" x14ac:dyDescent="0.25">
      <c r="C86" s="39"/>
      <c r="D86" s="31"/>
    </row>
    <row r="87" spans="2:5" x14ac:dyDescent="0.25">
      <c r="C87" s="22"/>
    </row>
    <row r="88" spans="2:5" x14ac:dyDescent="0.25">
      <c r="C88" s="20"/>
    </row>
    <row r="89" spans="2:5" x14ac:dyDescent="0.25">
      <c r="C89" s="21"/>
    </row>
    <row r="90" spans="2:5" x14ac:dyDescent="0.25">
      <c r="C90" s="21"/>
    </row>
  </sheetData>
  <sheetProtection sheet="1" objects="1" scenarios="1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DA2A1-9FD8-4984-91F1-640C65B0C4EB}">
  <dimension ref="B2:N85"/>
  <sheetViews>
    <sheetView workbookViewId="0">
      <selection activeCell="N28" sqref="N28"/>
    </sheetView>
  </sheetViews>
  <sheetFormatPr defaultColWidth="8.85546875" defaultRowHeight="15" x14ac:dyDescent="0.25"/>
  <cols>
    <col min="3" max="3" width="30.7109375" customWidth="1"/>
    <col min="4" max="4" width="80.7109375" customWidth="1"/>
    <col min="5" max="6" width="20.7109375" style="15" customWidth="1"/>
    <col min="7" max="13" width="20.7109375" customWidth="1"/>
  </cols>
  <sheetData>
    <row r="2" spans="2:6" x14ac:dyDescent="0.25">
      <c r="B2" s="1" t="s">
        <v>150</v>
      </c>
    </row>
    <row r="4" spans="2:6" x14ac:dyDescent="0.25">
      <c r="B4" s="1" t="s">
        <v>67</v>
      </c>
    </row>
    <row r="5" spans="2:6" x14ac:dyDescent="0.25">
      <c r="C5" s="3" t="s">
        <v>68</v>
      </c>
      <c r="D5" s="28">
        <f>'Bonus - Reverse PnL'!D11</f>
        <v>0</v>
      </c>
    </row>
    <row r="6" spans="2:6" x14ac:dyDescent="0.25">
      <c r="C6" s="3" t="s">
        <v>41</v>
      </c>
      <c r="D6" s="28">
        <f>'Bonus - Reverse PnL'!D15</f>
        <v>0</v>
      </c>
    </row>
    <row r="7" spans="2:6" x14ac:dyDescent="0.25">
      <c r="C7" s="3" t="s">
        <v>49</v>
      </c>
      <c r="D7" s="29">
        <f>'Bonus - Reverse PnL'!D13</f>
        <v>0</v>
      </c>
    </row>
    <row r="8" spans="2:6" x14ac:dyDescent="0.25">
      <c r="C8" s="3" t="s">
        <v>70</v>
      </c>
      <c r="D8" s="29">
        <f>'Bonus - Reverse PnL'!D14</f>
        <v>0</v>
      </c>
    </row>
    <row r="9" spans="2:6" x14ac:dyDescent="0.25">
      <c r="C9" s="3" t="s">
        <v>151</v>
      </c>
      <c r="D9" s="29">
        <f>'Bonus - Reverse PnL'!D54</f>
        <v>0</v>
      </c>
    </row>
    <row r="10" spans="2:6" x14ac:dyDescent="0.25">
      <c r="C10" s="3"/>
      <c r="D10" s="3"/>
    </row>
    <row r="11" spans="2:6" x14ac:dyDescent="0.25">
      <c r="B11" s="1" t="s">
        <v>152</v>
      </c>
      <c r="C11" s="3"/>
      <c r="D11" s="3"/>
    </row>
    <row r="12" spans="2:6" x14ac:dyDescent="0.25">
      <c r="C12" s="12"/>
      <c r="D12" s="3"/>
    </row>
    <row r="13" spans="2:6" x14ac:dyDescent="0.25">
      <c r="C13" s="3"/>
      <c r="D13" s="28"/>
    </row>
    <row r="14" spans="2:6" x14ac:dyDescent="0.25">
      <c r="B14" s="1" t="s">
        <v>175</v>
      </c>
      <c r="C14" s="3"/>
      <c r="D14" s="81" t="s">
        <v>176</v>
      </c>
      <c r="E14" s="81" t="s">
        <v>177</v>
      </c>
      <c r="F14" s="81" t="s">
        <v>178</v>
      </c>
    </row>
    <row r="15" spans="2:6" x14ac:dyDescent="0.25">
      <c r="C15" s="5" t="s">
        <v>68</v>
      </c>
      <c r="D15" s="51"/>
      <c r="E15" s="51"/>
      <c r="F15" s="51"/>
    </row>
    <row r="16" spans="2:6" x14ac:dyDescent="0.25">
      <c r="C16" s="5" t="s">
        <v>41</v>
      </c>
      <c r="D16" s="51"/>
      <c r="E16" s="51"/>
      <c r="F16" s="51"/>
    </row>
    <row r="17" spans="2:14" x14ac:dyDescent="0.25">
      <c r="C17" s="5" t="s">
        <v>49</v>
      </c>
      <c r="D17" s="40"/>
      <c r="E17" s="40"/>
      <c r="F17" s="40"/>
    </row>
    <row r="18" spans="2:14" x14ac:dyDescent="0.25">
      <c r="C18" s="5" t="s">
        <v>70</v>
      </c>
      <c r="D18" s="40"/>
      <c r="E18" s="40"/>
      <c r="F18" s="40"/>
    </row>
    <row r="19" spans="2:14" x14ac:dyDescent="0.25">
      <c r="C19" s="5" t="s">
        <v>151</v>
      </c>
      <c r="D19" s="2"/>
      <c r="E19" s="2"/>
      <c r="F19" s="2"/>
    </row>
    <row r="20" spans="2:14" x14ac:dyDescent="0.25">
      <c r="B20" s="19"/>
    </row>
    <row r="21" spans="2:14" x14ac:dyDescent="0.25">
      <c r="B21" s="1" t="s">
        <v>153</v>
      </c>
      <c r="D21" s="20"/>
    </row>
    <row r="22" spans="2:14" x14ac:dyDescent="0.25">
      <c r="B22" s="1"/>
      <c r="C22" s="5" t="s">
        <v>154</v>
      </c>
      <c r="D22" s="28" t="s">
        <v>155</v>
      </c>
    </row>
    <row r="23" spans="2:14" x14ac:dyDescent="0.25">
      <c r="C23" s="5" t="s">
        <v>156</v>
      </c>
      <c r="D23" s="28" t="s">
        <v>157</v>
      </c>
    </row>
    <row r="24" spans="2:14" x14ac:dyDescent="0.25">
      <c r="C24" s="5" t="s">
        <v>158</v>
      </c>
      <c r="D24" s="28" t="s">
        <v>159</v>
      </c>
    </row>
    <row r="25" spans="2:14" x14ac:dyDescent="0.25">
      <c r="C25" s="5" t="s">
        <v>160</v>
      </c>
      <c r="D25" s="31" t="s">
        <v>161</v>
      </c>
    </row>
    <row r="26" spans="2:14" x14ac:dyDescent="0.25">
      <c r="D26" s="32"/>
    </row>
    <row r="27" spans="2:14" x14ac:dyDescent="0.25">
      <c r="D27" s="20"/>
    </row>
    <row r="28" spans="2:14" s="19" customFormat="1" x14ac:dyDescent="0.25">
      <c r="B28" s="71" t="s">
        <v>162</v>
      </c>
      <c r="C28" s="72" t="s">
        <v>163</v>
      </c>
      <c r="D28" s="73" t="s">
        <v>164</v>
      </c>
      <c r="E28" s="74" t="s">
        <v>165</v>
      </c>
      <c r="F28" s="74" t="s">
        <v>166</v>
      </c>
      <c r="G28" s="71" t="s">
        <v>167</v>
      </c>
      <c r="H28" s="71" t="s">
        <v>168</v>
      </c>
      <c r="I28" s="71" t="s">
        <v>169</v>
      </c>
      <c r="J28" s="71" t="s">
        <v>170</v>
      </c>
      <c r="K28" s="71" t="s">
        <v>171</v>
      </c>
      <c r="L28" s="71" t="s">
        <v>172</v>
      </c>
      <c r="M28" s="71" t="s">
        <v>173</v>
      </c>
      <c r="N28" s="93" t="s">
        <v>239</v>
      </c>
    </row>
    <row r="29" spans="2:14" ht="43.9" customHeight="1" x14ac:dyDescent="0.25">
      <c r="B29" s="75">
        <v>1</v>
      </c>
      <c r="C29" s="76"/>
      <c r="D29" s="76"/>
      <c r="E29" s="76"/>
      <c r="F29" s="76"/>
      <c r="G29" s="77"/>
      <c r="H29" s="77"/>
      <c r="I29" s="78"/>
      <c r="J29" s="78"/>
      <c r="K29" s="79"/>
      <c r="L29" s="79"/>
      <c r="M29" s="78"/>
    </row>
    <row r="30" spans="2:14" ht="43.9" customHeight="1" x14ac:dyDescent="0.25">
      <c r="B30" s="75">
        <v>2</v>
      </c>
      <c r="C30" s="76"/>
      <c r="D30" s="76"/>
      <c r="E30" s="76"/>
      <c r="F30" s="76"/>
      <c r="G30" s="77"/>
      <c r="H30" s="77"/>
      <c r="I30" s="78"/>
      <c r="J30" s="78"/>
      <c r="K30" s="79"/>
      <c r="L30" s="79"/>
      <c r="M30" s="78"/>
    </row>
    <row r="31" spans="2:14" ht="43.9" customHeight="1" x14ac:dyDescent="0.25">
      <c r="B31" s="75">
        <v>3</v>
      </c>
      <c r="C31" s="76"/>
      <c r="D31" s="76"/>
      <c r="E31" s="76"/>
      <c r="F31" s="76"/>
      <c r="G31" s="77"/>
      <c r="H31" s="77"/>
      <c r="I31" s="78"/>
      <c r="J31" s="78"/>
      <c r="K31" s="79"/>
      <c r="L31" s="79"/>
      <c r="M31" s="78"/>
    </row>
    <row r="32" spans="2:14" ht="43.9" customHeight="1" x14ac:dyDescent="0.25">
      <c r="B32" s="75">
        <v>4</v>
      </c>
      <c r="C32" s="76"/>
      <c r="D32" s="76"/>
      <c r="E32" s="76"/>
      <c r="F32" s="76"/>
      <c r="G32" s="77"/>
      <c r="H32" s="77"/>
      <c r="I32" s="78"/>
      <c r="J32" s="78"/>
      <c r="K32" s="79"/>
      <c r="L32" s="79"/>
      <c r="M32" s="78"/>
    </row>
    <row r="33" spans="2:13" ht="43.9" customHeight="1" x14ac:dyDescent="0.25">
      <c r="B33" s="75">
        <v>5</v>
      </c>
      <c r="C33" s="76"/>
      <c r="D33" s="76"/>
      <c r="E33" s="76"/>
      <c r="F33" s="76"/>
      <c r="G33" s="77"/>
      <c r="H33" s="77"/>
      <c r="I33" s="78"/>
      <c r="J33" s="78"/>
      <c r="K33" s="79"/>
      <c r="L33" s="79"/>
      <c r="M33" s="78"/>
    </row>
    <row r="34" spans="2:13" ht="43.9" customHeight="1" x14ac:dyDescent="0.25">
      <c r="B34" s="75">
        <v>6</v>
      </c>
      <c r="C34" s="76"/>
      <c r="D34" s="76"/>
      <c r="E34" s="76"/>
      <c r="F34" s="76"/>
      <c r="G34" s="77"/>
      <c r="H34" s="77"/>
      <c r="I34" s="78"/>
      <c r="J34" s="78"/>
      <c r="K34" s="79"/>
      <c r="L34" s="79"/>
      <c r="M34" s="78"/>
    </row>
    <row r="35" spans="2:13" ht="43.9" customHeight="1" x14ac:dyDescent="0.25">
      <c r="B35" s="75">
        <v>7</v>
      </c>
      <c r="C35" s="76"/>
      <c r="D35" s="76"/>
      <c r="E35" s="76"/>
      <c r="F35" s="76"/>
      <c r="G35" s="77"/>
      <c r="H35" s="77"/>
      <c r="I35" s="78"/>
      <c r="J35" s="78"/>
      <c r="K35" s="79"/>
      <c r="L35" s="79"/>
      <c r="M35" s="78"/>
    </row>
    <row r="36" spans="2:13" ht="43.9" customHeight="1" x14ac:dyDescent="0.25">
      <c r="B36" s="75">
        <v>8</v>
      </c>
      <c r="C36" s="76"/>
      <c r="D36" s="76"/>
      <c r="E36" s="76"/>
      <c r="F36" s="76"/>
      <c r="G36" s="77"/>
      <c r="H36" s="77"/>
      <c r="I36" s="78"/>
      <c r="J36" s="78"/>
      <c r="K36" s="79"/>
      <c r="L36" s="79"/>
      <c r="M36" s="78"/>
    </row>
    <row r="37" spans="2:13" ht="43.9" customHeight="1" x14ac:dyDescent="0.25">
      <c r="B37" s="75">
        <v>9</v>
      </c>
      <c r="C37" s="76"/>
      <c r="D37" s="76"/>
      <c r="E37" s="76"/>
      <c r="F37" s="76"/>
      <c r="G37" s="77"/>
      <c r="H37" s="77"/>
      <c r="I37" s="78"/>
      <c r="J37" s="78"/>
      <c r="K37" s="79"/>
      <c r="L37" s="79"/>
      <c r="M37" s="78"/>
    </row>
    <row r="38" spans="2:13" ht="43.9" customHeight="1" x14ac:dyDescent="0.25">
      <c r="B38" s="75">
        <v>10</v>
      </c>
      <c r="C38" s="76"/>
      <c r="D38" s="76"/>
      <c r="E38" s="76"/>
      <c r="F38" s="76"/>
      <c r="G38" s="77"/>
      <c r="H38" s="77"/>
      <c r="I38" s="78"/>
      <c r="J38" s="78"/>
      <c r="K38" s="79"/>
      <c r="L38" s="79"/>
      <c r="M38" s="78"/>
    </row>
    <row r="39" spans="2:13" ht="43.9" customHeight="1" x14ac:dyDescent="0.25">
      <c r="B39" s="75">
        <v>11</v>
      </c>
      <c r="C39" s="76"/>
      <c r="D39" s="76"/>
      <c r="E39" s="76"/>
      <c r="F39" s="76"/>
      <c r="G39" s="77"/>
      <c r="H39" s="77"/>
      <c r="I39" s="78"/>
      <c r="J39" s="78"/>
      <c r="K39" s="79"/>
      <c r="L39" s="79"/>
      <c r="M39" s="78"/>
    </row>
    <row r="40" spans="2:13" ht="43.9" customHeight="1" x14ac:dyDescent="0.25">
      <c r="B40" s="75">
        <v>12</v>
      </c>
      <c r="C40" s="76"/>
      <c r="D40" s="76"/>
      <c r="E40" s="76"/>
      <c r="F40" s="76"/>
      <c r="G40" s="77"/>
      <c r="H40" s="77"/>
      <c r="I40" s="78"/>
      <c r="J40" s="78"/>
      <c r="K40" s="79"/>
      <c r="L40" s="79"/>
      <c r="M40" s="78"/>
    </row>
    <row r="41" spans="2:13" ht="43.9" customHeight="1" x14ac:dyDescent="0.25">
      <c r="B41" s="75">
        <v>13</v>
      </c>
      <c r="C41" s="76"/>
      <c r="D41" s="76"/>
      <c r="E41" s="76"/>
      <c r="F41" s="76"/>
      <c r="G41" s="77"/>
      <c r="H41" s="77"/>
      <c r="I41" s="78"/>
      <c r="J41" s="78"/>
      <c r="K41" s="79"/>
      <c r="L41" s="79"/>
      <c r="M41" s="78"/>
    </row>
    <row r="42" spans="2:13" ht="43.9" customHeight="1" x14ac:dyDescent="0.25">
      <c r="B42" s="75">
        <v>14</v>
      </c>
      <c r="C42" s="76"/>
      <c r="D42" s="76"/>
      <c r="E42" s="76"/>
      <c r="F42" s="76"/>
      <c r="G42" s="77"/>
      <c r="H42" s="77"/>
      <c r="I42" s="78"/>
      <c r="J42" s="78"/>
      <c r="K42" s="79"/>
      <c r="L42" s="79"/>
      <c r="M42" s="78"/>
    </row>
    <row r="43" spans="2:13" ht="43.9" customHeight="1" x14ac:dyDescent="0.25">
      <c r="B43" s="75">
        <v>15</v>
      </c>
      <c r="C43" s="76"/>
      <c r="D43" s="76"/>
      <c r="E43" s="76"/>
      <c r="F43" s="76"/>
      <c r="G43" s="77"/>
      <c r="H43" s="77"/>
      <c r="I43" s="78"/>
      <c r="J43" s="78"/>
      <c r="K43" s="79"/>
      <c r="L43" s="79"/>
      <c r="M43" s="78"/>
    </row>
    <row r="44" spans="2:13" ht="43.9" customHeight="1" x14ac:dyDescent="0.25">
      <c r="B44" s="80" t="s">
        <v>116</v>
      </c>
      <c r="C44" s="76"/>
      <c r="D44" s="76"/>
      <c r="E44" s="76"/>
      <c r="F44" s="76"/>
      <c r="G44" s="77"/>
      <c r="H44" s="77"/>
      <c r="I44" s="78"/>
      <c r="J44" s="78"/>
      <c r="K44" s="79"/>
      <c r="L44" s="79"/>
      <c r="M44" s="78"/>
    </row>
    <row r="45" spans="2:13" ht="43.9" customHeight="1" x14ac:dyDescent="0.25">
      <c r="B45" s="80" t="s">
        <v>116</v>
      </c>
      <c r="C45" s="76"/>
      <c r="D45" s="76"/>
      <c r="E45" s="76"/>
      <c r="F45" s="76"/>
      <c r="G45" s="77"/>
      <c r="H45" s="77"/>
      <c r="I45" s="78"/>
      <c r="J45" s="78"/>
      <c r="K45" s="79"/>
      <c r="L45" s="79"/>
      <c r="M45" s="78"/>
    </row>
    <row r="46" spans="2:13" ht="43.9" customHeight="1" x14ac:dyDescent="0.25">
      <c r="B46" s="80" t="s">
        <v>116</v>
      </c>
      <c r="C46" s="76"/>
      <c r="D46" s="76"/>
      <c r="E46" s="76"/>
      <c r="F46" s="76"/>
      <c r="G46" s="77"/>
      <c r="H46" s="77"/>
      <c r="I46" s="78"/>
      <c r="J46" s="78"/>
      <c r="K46" s="79"/>
      <c r="L46" s="79"/>
      <c r="M46" s="78"/>
    </row>
    <row r="47" spans="2:13" ht="43.9" customHeight="1" x14ac:dyDescent="0.25">
      <c r="B47" s="80" t="s">
        <v>116</v>
      </c>
      <c r="C47" s="76"/>
      <c r="D47" s="76"/>
      <c r="E47" s="76"/>
      <c r="F47" s="76"/>
      <c r="G47" s="77"/>
      <c r="H47" s="77"/>
      <c r="I47" s="78"/>
      <c r="J47" s="78"/>
      <c r="K47" s="79"/>
      <c r="L47" s="79"/>
      <c r="M47" s="78"/>
    </row>
    <row r="48" spans="2:13" ht="43.9" customHeight="1" x14ac:dyDescent="0.25">
      <c r="B48" s="80" t="s">
        <v>116</v>
      </c>
      <c r="C48" s="76"/>
      <c r="D48" s="76"/>
      <c r="E48" s="76"/>
      <c r="F48" s="76"/>
      <c r="G48" s="77"/>
      <c r="H48" s="77"/>
      <c r="I48" s="78"/>
      <c r="J48" s="78"/>
      <c r="K48" s="79"/>
      <c r="L48" s="79"/>
      <c r="M48" s="78"/>
    </row>
    <row r="49" spans="2:7" x14ac:dyDescent="0.25">
      <c r="C49" s="39"/>
      <c r="D49" s="3"/>
    </row>
    <row r="50" spans="2:7" x14ac:dyDescent="0.25">
      <c r="C50" s="20"/>
    </row>
    <row r="51" spans="2:7" x14ac:dyDescent="0.25">
      <c r="C51" s="17"/>
      <c r="D51" s="17"/>
      <c r="E51" s="24"/>
      <c r="F51" s="24"/>
    </row>
    <row r="52" spans="2:7" x14ac:dyDescent="0.25">
      <c r="C52" s="39"/>
      <c r="D52" s="28"/>
    </row>
    <row r="54" spans="2:7" x14ac:dyDescent="0.25">
      <c r="C54" s="18"/>
      <c r="D54" s="17"/>
      <c r="E54" s="24"/>
      <c r="F54" s="24"/>
    </row>
    <row r="55" spans="2:7" x14ac:dyDescent="0.25">
      <c r="C55" s="53"/>
      <c r="D55" s="22"/>
    </row>
    <row r="56" spans="2:7" x14ac:dyDescent="0.25">
      <c r="B56" s="1"/>
    </row>
    <row r="57" spans="2:7" x14ac:dyDescent="0.25">
      <c r="C57" s="18"/>
      <c r="D57" s="17"/>
      <c r="E57" s="24"/>
      <c r="F57" s="24"/>
    </row>
    <row r="58" spans="2:7" x14ac:dyDescent="0.25">
      <c r="C58" s="49"/>
      <c r="D58" s="17"/>
      <c r="E58" s="24"/>
      <c r="F58" s="24"/>
    </row>
    <row r="59" spans="2:7" x14ac:dyDescent="0.25">
      <c r="C59" s="50"/>
      <c r="D59" s="3"/>
    </row>
    <row r="60" spans="2:7" x14ac:dyDescent="0.25">
      <c r="C60" s="50"/>
      <c r="D60" s="28"/>
    </row>
    <row r="61" spans="2:7" x14ac:dyDescent="0.25">
      <c r="C61" s="50"/>
      <c r="D61" s="28"/>
    </row>
    <row r="62" spans="2:7" x14ac:dyDescent="0.25">
      <c r="C62" s="53"/>
    </row>
    <row r="63" spans="2:7" x14ac:dyDescent="0.25">
      <c r="C63" s="49"/>
      <c r="D63" s="17"/>
      <c r="E63" s="24"/>
      <c r="F63" s="24"/>
      <c r="G63" s="55"/>
    </row>
    <row r="64" spans="2:7" x14ac:dyDescent="0.25">
      <c r="C64" s="50"/>
      <c r="D64" s="28"/>
      <c r="G64" s="55"/>
    </row>
    <row r="65" spans="2:7" x14ac:dyDescent="0.25">
      <c r="C65" s="50"/>
      <c r="D65" s="30"/>
      <c r="G65" s="55"/>
    </row>
    <row r="67" spans="2:7" x14ac:dyDescent="0.25">
      <c r="C67" s="56"/>
      <c r="D67" s="57"/>
      <c r="E67" s="58"/>
      <c r="F67" s="58"/>
    </row>
    <row r="68" spans="2:7" x14ac:dyDescent="0.25">
      <c r="C68" s="56"/>
      <c r="D68" s="57"/>
      <c r="E68" s="58"/>
      <c r="F68" s="58"/>
    </row>
    <row r="69" spans="2:7" x14ac:dyDescent="0.25">
      <c r="C69" s="56"/>
      <c r="D69" s="57"/>
      <c r="E69" s="58"/>
      <c r="F69" s="58"/>
    </row>
    <row r="70" spans="2:7" x14ac:dyDescent="0.25">
      <c r="C70" s="56"/>
      <c r="D70" s="57"/>
      <c r="E70" s="58"/>
      <c r="F70" s="58"/>
    </row>
    <row r="71" spans="2:7" x14ac:dyDescent="0.25">
      <c r="C71" s="22"/>
    </row>
    <row r="72" spans="2:7" x14ac:dyDescent="0.25">
      <c r="C72" s="17"/>
      <c r="D72" s="17"/>
      <c r="E72" s="24"/>
      <c r="F72" s="24"/>
    </row>
    <row r="73" spans="2:7" x14ac:dyDescent="0.25">
      <c r="C73" s="39"/>
      <c r="D73" s="31"/>
      <c r="G73" s="61"/>
    </row>
    <row r="75" spans="2:7" x14ac:dyDescent="0.25">
      <c r="D75" s="20"/>
      <c r="G75" s="61"/>
    </row>
    <row r="77" spans="2:7" x14ac:dyDescent="0.25">
      <c r="B77" s="1"/>
      <c r="C77" s="1"/>
      <c r="D77" s="17"/>
      <c r="E77" s="24"/>
      <c r="F77" s="24"/>
    </row>
    <row r="78" spans="2:7" x14ac:dyDescent="0.25">
      <c r="C78" s="39"/>
      <c r="D78" s="31"/>
    </row>
    <row r="80" spans="2:7" x14ac:dyDescent="0.25">
      <c r="C80" s="17"/>
      <c r="D80" s="17"/>
      <c r="E80" s="24"/>
      <c r="F80" s="24"/>
    </row>
    <row r="81" spans="3:4" x14ac:dyDescent="0.25">
      <c r="C81" s="39"/>
      <c r="D81" s="31"/>
    </row>
    <row r="82" spans="3:4" x14ac:dyDescent="0.25">
      <c r="C82" s="22"/>
    </row>
    <row r="83" spans="3:4" x14ac:dyDescent="0.25">
      <c r="C83" s="20"/>
    </row>
    <row r="84" spans="3:4" x14ac:dyDescent="0.25">
      <c r="C84" s="21"/>
    </row>
    <row r="85" spans="3:4" x14ac:dyDescent="0.25">
      <c r="C85" s="21"/>
    </row>
  </sheetData>
  <sheetProtection sheet="1" objects="1" scenarios="1"/>
  <dataValidations count="1">
    <dataValidation type="list" allowBlank="1" showInputMessage="1" showErrorMessage="1" sqref="E29:E43" xr:uid="{406091CC-B009-4B5B-BC02-FCE0564F8DA6}">
      <formula1>$C$22:$C$25</formula1>
    </dataValidation>
  </dataValidations>
  <pageMargins left="0.7" right="0.7" top="0.78740157499999996" bottom="0.78740157499999996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39A83-3EBC-4001-8BF2-3E9BC92515C0}">
  <dimension ref="B2:E78"/>
  <sheetViews>
    <sheetView workbookViewId="0">
      <selection activeCell="C71" sqref="C71:D71"/>
    </sheetView>
  </sheetViews>
  <sheetFormatPr defaultColWidth="8.85546875" defaultRowHeight="15" x14ac:dyDescent="0.25"/>
  <cols>
    <col min="2" max="2" width="10.7109375" customWidth="1"/>
    <col min="3" max="3" width="50.140625" style="5" customWidth="1"/>
    <col min="4" max="4" width="80.7109375" customWidth="1"/>
    <col min="5" max="5" width="19.42578125" style="3" customWidth="1"/>
    <col min="6" max="8" width="19.42578125" customWidth="1"/>
  </cols>
  <sheetData>
    <row r="2" spans="2:4" x14ac:dyDescent="0.25">
      <c r="B2" s="1" t="s">
        <v>200</v>
      </c>
    </row>
    <row r="4" spans="2:4" x14ac:dyDescent="0.25">
      <c r="B4" s="1" t="s">
        <v>201</v>
      </c>
    </row>
    <row r="5" spans="2:4" s="3" customFormat="1" x14ac:dyDescent="0.25">
      <c r="B5"/>
      <c r="C5" t="s">
        <v>179</v>
      </c>
    </row>
    <row r="6" spans="2:4" s="3" customFormat="1" x14ac:dyDescent="0.25">
      <c r="B6"/>
      <c r="C6" s="5"/>
      <c r="D6" s="3" t="str">
        <f>'Vize a Mise'!D5</f>
        <v>[...]</v>
      </c>
    </row>
    <row r="7" spans="2:4" s="3" customFormat="1" x14ac:dyDescent="0.25">
      <c r="B7"/>
      <c r="C7" s="87"/>
      <c r="D7" s="3" t="str">
        <f>'Vize a Mise'!D6</f>
        <v>[...]</v>
      </c>
    </row>
    <row r="8" spans="2:4" s="3" customFormat="1" x14ac:dyDescent="0.25">
      <c r="B8"/>
      <c r="C8" s="87"/>
      <c r="D8" s="3" t="str">
        <f>'Vize a Mise'!D7</f>
        <v>[...]</v>
      </c>
    </row>
    <row r="9" spans="2:4" s="3" customFormat="1" x14ac:dyDescent="0.25">
      <c r="B9"/>
      <c r="C9" s="87"/>
    </row>
    <row r="10" spans="2:4" s="3" customFormat="1" x14ac:dyDescent="0.25">
      <c r="B10"/>
      <c r="C10" t="s">
        <v>183</v>
      </c>
    </row>
    <row r="11" spans="2:4" s="3" customFormat="1" x14ac:dyDescent="0.25">
      <c r="B11"/>
      <c r="C11" s="87"/>
      <c r="D11" s="3" t="str">
        <f>'Vize a Mise'!D10</f>
        <v>[...]</v>
      </c>
    </row>
    <row r="12" spans="2:4" s="3" customFormat="1" x14ac:dyDescent="0.25">
      <c r="B12"/>
      <c r="C12" s="87"/>
      <c r="D12" s="3" t="str">
        <f>'Vize a Mise'!D11</f>
        <v>[...]</v>
      </c>
    </row>
    <row r="13" spans="2:4" s="3" customFormat="1" x14ac:dyDescent="0.25">
      <c r="B13"/>
      <c r="C13" s="87"/>
      <c r="D13" s="3" t="str">
        <f>'Vize a Mise'!D12</f>
        <v>[...]</v>
      </c>
    </row>
    <row r="14" spans="2:4" s="3" customFormat="1" x14ac:dyDescent="0.25">
      <c r="B14"/>
      <c r="C14" s="87"/>
    </row>
    <row r="15" spans="2:4" x14ac:dyDescent="0.25">
      <c r="B15" s="1"/>
      <c r="D15" s="5"/>
    </row>
    <row r="16" spans="2:4" x14ac:dyDescent="0.25">
      <c r="C16" s="5" t="s">
        <v>202</v>
      </c>
      <c r="D16" s="12"/>
    </row>
    <row r="17" spans="2:5" x14ac:dyDescent="0.25">
      <c r="C17" s="5" t="s">
        <v>203</v>
      </c>
      <c r="D17" s="12"/>
    </row>
    <row r="18" spans="2:5" x14ac:dyDescent="0.25">
      <c r="B18" s="1"/>
      <c r="C18" s="5" t="s">
        <v>204</v>
      </c>
      <c r="D18" s="12"/>
    </row>
    <row r="19" spans="2:5" x14ac:dyDescent="0.25">
      <c r="C19" s="5" t="s">
        <v>205</v>
      </c>
      <c r="D19" s="12"/>
      <c r="E19" s="13"/>
    </row>
    <row r="20" spans="2:5" x14ac:dyDescent="0.25">
      <c r="C20" s="5" t="s">
        <v>228</v>
      </c>
      <c r="D20" s="12"/>
      <c r="E20" s="13"/>
    </row>
    <row r="21" spans="2:5" x14ac:dyDescent="0.25">
      <c r="D21" s="5"/>
      <c r="E21" s="13"/>
    </row>
    <row r="22" spans="2:5" x14ac:dyDescent="0.25">
      <c r="D22" s="5"/>
      <c r="E22" s="13"/>
    </row>
    <row r="23" spans="2:5" x14ac:dyDescent="0.25">
      <c r="B23" s="1" t="s">
        <v>206</v>
      </c>
      <c r="D23" s="5"/>
      <c r="E23" s="13"/>
    </row>
    <row r="24" spans="2:5" x14ac:dyDescent="0.25">
      <c r="C24" s="5" t="s">
        <v>55</v>
      </c>
      <c r="D24" s="5">
        <f>'Business Model'!D5</f>
        <v>0</v>
      </c>
      <c r="E24" s="13"/>
    </row>
    <row r="25" spans="2:5" x14ac:dyDescent="0.25">
      <c r="C25" s="5" t="s">
        <v>207</v>
      </c>
      <c r="D25" s="12"/>
    </row>
    <row r="26" spans="2:5" x14ac:dyDescent="0.25">
      <c r="B26" s="1"/>
      <c r="C26" s="5" t="s">
        <v>208</v>
      </c>
      <c r="D26" s="5">
        <f>'Business Model'!D11</f>
        <v>0</v>
      </c>
    </row>
    <row r="27" spans="2:5" x14ac:dyDescent="0.25">
      <c r="C27" s="5" t="s">
        <v>209</v>
      </c>
      <c r="D27" s="12"/>
    </row>
    <row r="28" spans="2:5" x14ac:dyDescent="0.25">
      <c r="C28" s="5" t="s">
        <v>210</v>
      </c>
      <c r="D28" s="5">
        <f>'Business Model'!D7</f>
        <v>0</v>
      </c>
      <c r="E28" s="10"/>
    </row>
    <row r="29" spans="2:5" x14ac:dyDescent="0.25">
      <c r="B29" s="1"/>
      <c r="C29" s="5" t="s">
        <v>211</v>
      </c>
      <c r="D29" s="12"/>
      <c r="E29" s="10"/>
    </row>
    <row r="30" spans="2:5" x14ac:dyDescent="0.25">
      <c r="C30" s="5" t="s">
        <v>212</v>
      </c>
      <c r="D30" s="12"/>
      <c r="E30" s="10"/>
    </row>
    <row r="31" spans="2:5" x14ac:dyDescent="0.25">
      <c r="D31" s="5"/>
      <c r="E31" s="10"/>
    </row>
    <row r="32" spans="2:5" x14ac:dyDescent="0.25">
      <c r="D32" s="5"/>
      <c r="E32" s="10"/>
    </row>
    <row r="33" spans="2:4" x14ac:dyDescent="0.25">
      <c r="B33" s="1" t="s">
        <v>213</v>
      </c>
      <c r="D33" s="5"/>
    </row>
    <row r="34" spans="2:4" x14ac:dyDescent="0.25">
      <c r="B34" s="3"/>
      <c r="C34" s="5" t="s">
        <v>214</v>
      </c>
      <c r="D34" s="12"/>
    </row>
    <row r="35" spans="2:4" x14ac:dyDescent="0.25">
      <c r="C35" s="5" t="s">
        <v>215</v>
      </c>
      <c r="D35" s="12"/>
    </row>
    <row r="36" spans="2:4" x14ac:dyDescent="0.25">
      <c r="C36" s="5" t="s">
        <v>216</v>
      </c>
      <c r="D36" s="12"/>
    </row>
    <row r="37" spans="2:4" x14ac:dyDescent="0.25">
      <c r="C37" s="3"/>
      <c r="D37" s="5"/>
    </row>
    <row r="38" spans="2:4" x14ac:dyDescent="0.25">
      <c r="B38" s="1"/>
      <c r="C38" s="3"/>
      <c r="D38" s="5"/>
    </row>
    <row r="39" spans="2:4" x14ac:dyDescent="0.25">
      <c r="B39" s="1" t="s">
        <v>217</v>
      </c>
      <c r="D39" s="5"/>
    </row>
    <row r="40" spans="2:4" x14ac:dyDescent="0.25">
      <c r="C40" s="5" t="s">
        <v>218</v>
      </c>
      <c r="D40" s="5"/>
    </row>
    <row r="41" spans="2:4" s="3" customFormat="1" x14ac:dyDescent="0.25">
      <c r="B41"/>
      <c r="C41" s="5" t="s">
        <v>219</v>
      </c>
      <c r="D41" s="5"/>
    </row>
    <row r="43" spans="2:4" s="3" customFormat="1" x14ac:dyDescent="0.25">
      <c r="B43"/>
      <c r="C43" s="5" t="s">
        <v>220</v>
      </c>
      <c r="D43"/>
    </row>
    <row r="44" spans="2:4" s="3" customFormat="1" x14ac:dyDescent="0.25">
      <c r="B44"/>
      <c r="C44" s="88" t="s">
        <v>180</v>
      </c>
      <c r="D44" s="6"/>
    </row>
    <row r="45" spans="2:4" s="3" customFormat="1" x14ac:dyDescent="0.25">
      <c r="B45"/>
      <c r="C45" s="88" t="s">
        <v>181</v>
      </c>
      <c r="D45" s="6"/>
    </row>
    <row r="46" spans="2:4" s="3" customFormat="1" x14ac:dyDescent="0.25">
      <c r="B46"/>
      <c r="C46" s="88" t="s">
        <v>182</v>
      </c>
      <c r="D46" s="6"/>
    </row>
    <row r="47" spans="2:4" s="3" customFormat="1" x14ac:dyDescent="0.25">
      <c r="B47"/>
      <c r="C47" s="88" t="s">
        <v>221</v>
      </c>
      <c r="D47" s="6"/>
    </row>
    <row r="48" spans="2:4" s="3" customFormat="1" x14ac:dyDescent="0.25">
      <c r="B48"/>
      <c r="C48" s="88" t="s">
        <v>222</v>
      </c>
      <c r="D48" s="6"/>
    </row>
    <row r="51" spans="2:4" s="3" customFormat="1" x14ac:dyDescent="0.25">
      <c r="B51" s="1" t="s">
        <v>2</v>
      </c>
      <c r="C51" s="5"/>
      <c r="D51"/>
    </row>
    <row r="52" spans="2:4" s="3" customFormat="1" x14ac:dyDescent="0.25">
      <c r="B52"/>
      <c r="C52" s="3" t="s">
        <v>25</v>
      </c>
      <c r="D52" s="3" t="str">
        <f>'Vize a Mise'!D23</f>
        <v>[popis ideálního světa]</v>
      </c>
    </row>
    <row r="54" spans="2:4" s="3" customFormat="1" x14ac:dyDescent="0.25">
      <c r="B54" s="1" t="s">
        <v>24</v>
      </c>
      <c r="C54" s="5"/>
      <c r="D54"/>
    </row>
    <row r="55" spans="2:4" s="3" customFormat="1" x14ac:dyDescent="0.25">
      <c r="B55"/>
      <c r="C55" s="3" t="s">
        <v>26</v>
      </c>
      <c r="D55" s="3" t="str">
        <f>'Vize a Mise'!D41</f>
        <v>[co bude vaše firma dělat]</v>
      </c>
    </row>
    <row r="57" spans="2:4" s="3" customFormat="1" x14ac:dyDescent="0.25">
      <c r="B57" s="1" t="s">
        <v>223</v>
      </c>
      <c r="C57" s="5"/>
      <c r="D57"/>
    </row>
    <row r="58" spans="2:4" s="3" customFormat="1" x14ac:dyDescent="0.25">
      <c r="B58"/>
      <c r="C58" s="91" t="str">
        <f>CONCATENATE("Za ", 'Akční plán'!C12," let bude mít naše společnost ",'Akční plán'!D9," zaměstnanců, prodá své produkty a služby ",'Akční plán'!D8," zákazníkům a při tržbách ",'Akční plán'!D5," Kč dosáhne zisku ",'Akční plán'!D6," Kč.")</f>
        <v>Za  let bude mít naše společnost 0 zaměstnanců, prodá své produkty a služby 0 zákazníkům a při tržbách 0 Kč dosáhne zisku 0 Kč.</v>
      </c>
      <c r="D58" s="91"/>
    </row>
    <row r="59" spans="2:4" s="3" customFormat="1" x14ac:dyDescent="0.25">
      <c r="B59"/>
      <c r="C59" s="91"/>
      <c r="D59" s="91"/>
    </row>
    <row r="61" spans="2:4" s="3" customFormat="1" x14ac:dyDescent="0.25">
      <c r="B61"/>
      <c r="C61" s="92" t="s">
        <v>224</v>
      </c>
      <c r="D61" s="92"/>
    </row>
    <row r="62" spans="2:4" s="3" customFormat="1" x14ac:dyDescent="0.25">
      <c r="B62" t="s">
        <v>225</v>
      </c>
      <c r="C62" s="92" t="s">
        <v>226</v>
      </c>
      <c r="D62" s="92"/>
    </row>
    <row r="63" spans="2:4" s="3" customFormat="1" x14ac:dyDescent="0.25">
      <c r="B63"/>
      <c r="C63" s="92" t="s">
        <v>227</v>
      </c>
      <c r="D63" s="92"/>
    </row>
    <row r="65" spans="2:4" s="3" customFormat="1" x14ac:dyDescent="0.25">
      <c r="B65"/>
      <c r="C65" s="90"/>
      <c r="D65" s="90"/>
    </row>
    <row r="66" spans="2:4" s="3" customFormat="1" x14ac:dyDescent="0.25">
      <c r="B66"/>
      <c r="C66" s="90"/>
      <c r="D66" s="90"/>
    </row>
    <row r="67" spans="2:4" s="3" customFormat="1" x14ac:dyDescent="0.25">
      <c r="B67"/>
      <c r="C67" s="90"/>
      <c r="D67" s="90"/>
    </row>
    <row r="68" spans="2:4" s="3" customFormat="1" x14ac:dyDescent="0.25">
      <c r="B68"/>
      <c r="C68" s="90"/>
      <c r="D68" s="90"/>
    </row>
    <row r="69" spans="2:4" s="3" customFormat="1" x14ac:dyDescent="0.25">
      <c r="B69"/>
      <c r="C69" s="90"/>
      <c r="D69" s="90"/>
    </row>
    <row r="70" spans="2:4" s="3" customFormat="1" x14ac:dyDescent="0.25">
      <c r="B70"/>
      <c r="C70" s="90"/>
      <c r="D70" s="90"/>
    </row>
    <row r="71" spans="2:4" s="3" customFormat="1" x14ac:dyDescent="0.25">
      <c r="B71"/>
      <c r="C71" s="90"/>
      <c r="D71" s="90"/>
    </row>
    <row r="72" spans="2:4" s="3" customFormat="1" x14ac:dyDescent="0.25">
      <c r="B72"/>
      <c r="C72" s="90"/>
      <c r="D72" s="90"/>
    </row>
    <row r="73" spans="2:4" s="3" customFormat="1" x14ac:dyDescent="0.25">
      <c r="B73"/>
      <c r="C73" s="90"/>
      <c r="D73" s="90"/>
    </row>
    <row r="74" spans="2:4" s="3" customFormat="1" x14ac:dyDescent="0.25">
      <c r="B74"/>
      <c r="C74" s="90"/>
      <c r="D74" s="90"/>
    </row>
    <row r="75" spans="2:4" s="3" customFormat="1" x14ac:dyDescent="0.25">
      <c r="B75"/>
      <c r="C75" s="90"/>
      <c r="D75" s="90"/>
    </row>
    <row r="76" spans="2:4" s="3" customFormat="1" x14ac:dyDescent="0.25">
      <c r="B76"/>
      <c r="C76" s="90"/>
      <c r="D76" s="90"/>
    </row>
    <row r="77" spans="2:4" s="3" customFormat="1" x14ac:dyDescent="0.25">
      <c r="B77"/>
      <c r="C77" s="90"/>
      <c r="D77" s="90"/>
    </row>
    <row r="78" spans="2:4" s="3" customFormat="1" x14ac:dyDescent="0.25">
      <c r="B78"/>
      <c r="C78" s="90"/>
      <c r="D78" s="90"/>
    </row>
  </sheetData>
  <sheetProtection sheet="1" objects="1" scenarios="1"/>
  <mergeCells count="18">
    <mergeCell ref="C66:D66"/>
    <mergeCell ref="C58:D59"/>
    <mergeCell ref="C61:D61"/>
    <mergeCell ref="C62:D62"/>
    <mergeCell ref="C63:D63"/>
    <mergeCell ref="C65:D65"/>
    <mergeCell ref="C78:D78"/>
    <mergeCell ref="C67:D67"/>
    <mergeCell ref="C68:D68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BDF4-6C58-442A-97B5-AF1AFF909A83}">
  <dimension ref="B2:H88"/>
  <sheetViews>
    <sheetView workbookViewId="0">
      <selection activeCell="F78" sqref="F78"/>
    </sheetView>
  </sheetViews>
  <sheetFormatPr defaultRowHeight="15" outlineLevelRow="1" x14ac:dyDescent="0.25"/>
  <cols>
    <col min="3" max="3" width="30.7109375" customWidth="1"/>
    <col min="4" max="4" width="80.7109375" customWidth="1"/>
    <col min="5" max="5" width="17.7109375" style="15" customWidth="1"/>
    <col min="6" max="9" width="17.7109375" customWidth="1"/>
  </cols>
  <sheetData>
    <row r="2" spans="2:5" x14ac:dyDescent="0.25">
      <c r="B2" s="1" t="s">
        <v>89</v>
      </c>
    </row>
    <row r="4" spans="2:5" x14ac:dyDescent="0.25">
      <c r="B4" s="1" t="s">
        <v>36</v>
      </c>
    </row>
    <row r="5" spans="2:5" x14ac:dyDescent="0.25">
      <c r="C5" s="3" t="s">
        <v>37</v>
      </c>
      <c r="D5" s="3" t="str">
        <f>'Vize a Mise'!D23</f>
        <v>[popis ideálního světa]</v>
      </c>
    </row>
    <row r="7" spans="2:5" x14ac:dyDescent="0.25">
      <c r="B7" s="1" t="s">
        <v>38</v>
      </c>
    </row>
    <row r="8" spans="2:5" x14ac:dyDescent="0.25">
      <c r="C8" s="3" t="s">
        <v>39</v>
      </c>
      <c r="D8" s="3" t="str">
        <f>'Vize a Mise'!D41</f>
        <v>[co bude vaše firma dělat]</v>
      </c>
    </row>
    <row r="10" spans="2:5" x14ac:dyDescent="0.25">
      <c r="B10" s="1" t="s">
        <v>67</v>
      </c>
    </row>
    <row r="11" spans="2:5" x14ac:dyDescent="0.25">
      <c r="C11" s="3" t="s">
        <v>68</v>
      </c>
      <c r="D11" s="28">
        <f>'Success KPI 2'!D18</f>
        <v>0</v>
      </c>
      <c r="E11" s="15" t="s">
        <v>78</v>
      </c>
    </row>
    <row r="12" spans="2:5" x14ac:dyDescent="0.25">
      <c r="C12" s="3" t="s">
        <v>69</v>
      </c>
      <c r="D12" s="28">
        <f>'Success KPI 2'!D19</f>
        <v>0</v>
      </c>
      <c r="E12" s="15" t="s">
        <v>77</v>
      </c>
    </row>
    <row r="13" spans="2:5" x14ac:dyDescent="0.25">
      <c r="C13" s="3" t="s">
        <v>49</v>
      </c>
      <c r="D13" s="29">
        <f>'Success KPI 2'!D20</f>
        <v>0</v>
      </c>
      <c r="E13" s="15" t="s">
        <v>78</v>
      </c>
    </row>
    <row r="14" spans="2:5" x14ac:dyDescent="0.25">
      <c r="C14" s="3" t="s">
        <v>70</v>
      </c>
      <c r="D14" s="29">
        <f>'Success KPI 2'!D21</f>
        <v>0</v>
      </c>
      <c r="E14" s="15" t="s">
        <v>78</v>
      </c>
    </row>
    <row r="15" spans="2:5" x14ac:dyDescent="0.25">
      <c r="C15" s="19" t="s">
        <v>41</v>
      </c>
      <c r="D15" s="30">
        <f>'Success KPI 2'!D22</f>
        <v>0</v>
      </c>
      <c r="E15" s="24" t="s">
        <v>76</v>
      </c>
    </row>
    <row r="16" spans="2:5" x14ac:dyDescent="0.25">
      <c r="C16" s="3" t="s">
        <v>71</v>
      </c>
      <c r="D16" s="31">
        <f>'Success KPI 2'!D23</f>
        <v>0</v>
      </c>
      <c r="E16" s="15" t="s">
        <v>77</v>
      </c>
    </row>
    <row r="17" spans="2:8" x14ac:dyDescent="0.25">
      <c r="C17" s="3" t="s">
        <v>72</v>
      </c>
      <c r="D17" s="31">
        <f>'Success KPI 2'!D24</f>
        <v>0</v>
      </c>
      <c r="E17" s="15" t="s">
        <v>77</v>
      </c>
    </row>
    <row r="18" spans="2:8" x14ac:dyDescent="0.25">
      <c r="B18" s="19"/>
    </row>
    <row r="19" spans="2:8" x14ac:dyDescent="0.25">
      <c r="D19" s="20"/>
    </row>
    <row r="20" spans="2:8" x14ac:dyDescent="0.25">
      <c r="B20" s="1" t="s">
        <v>90</v>
      </c>
      <c r="D20" s="20"/>
    </row>
    <row r="21" spans="2:8" x14ac:dyDescent="0.25">
      <c r="C21" t="s">
        <v>41</v>
      </c>
      <c r="D21" s="14">
        <f>D15</f>
        <v>0</v>
      </c>
      <c r="E21" s="15" t="s">
        <v>76</v>
      </c>
    </row>
    <row r="22" spans="2:8" x14ac:dyDescent="0.25">
      <c r="C22" t="s">
        <v>91</v>
      </c>
      <c r="D22" s="32">
        <f>D16</f>
        <v>0</v>
      </c>
      <c r="E22" s="15" t="s">
        <v>77</v>
      </c>
    </row>
    <row r="23" spans="2:8" x14ac:dyDescent="0.25">
      <c r="C23" t="s">
        <v>92</v>
      </c>
      <c r="D23" s="33"/>
      <c r="E23" s="15" t="s">
        <v>77</v>
      </c>
      <c r="F23" s="95" t="s">
        <v>240</v>
      </c>
      <c r="G23" s="95"/>
      <c r="H23" t="str">
        <f>IF(D23="","",IF(D23&lt;D22,"Pozor - EBITDA marže by měla být vyšší než čistá zisková marže. Zkontrolujte své předpoklady",""))</f>
        <v/>
      </c>
    </row>
    <row r="24" spans="2:8" x14ac:dyDescent="0.25">
      <c r="C24" t="s">
        <v>93</v>
      </c>
      <c r="D24" s="20">
        <f>D28-D21</f>
        <v>0</v>
      </c>
      <c r="E24" s="15" t="s">
        <v>78</v>
      </c>
      <c r="H24" t="str">
        <f>IF(D24&gt;=0,"","Pozor - musí být kladné číslo! Zkontrolujte zbytek výpočtů")</f>
        <v/>
      </c>
    </row>
    <row r="25" spans="2:8" x14ac:dyDescent="0.25">
      <c r="C25" s="34" t="s">
        <v>94</v>
      </c>
      <c r="D25" s="35">
        <f>D28*D36</f>
        <v>0</v>
      </c>
      <c r="E25" s="15" t="s">
        <v>78</v>
      </c>
      <c r="H25" t="str">
        <f>IF(D25&gt;=0,"","Pozor - musí být kladné číslo! Zkontrolujte zbytek výpočtů")</f>
        <v/>
      </c>
    </row>
    <row r="26" spans="2:8" x14ac:dyDescent="0.25">
      <c r="C26" s="34" t="s">
        <v>95</v>
      </c>
      <c r="D26" s="35">
        <f>D24-D25-D27</f>
        <v>0</v>
      </c>
      <c r="E26" s="15" t="s">
        <v>78</v>
      </c>
      <c r="H26" t="str">
        <f>IF(D26&gt;=0,"","Pozor - musí být kladné číslo! Zkontrolujte zbytek výpočtů")</f>
        <v/>
      </c>
    </row>
    <row r="27" spans="2:8" x14ac:dyDescent="0.25">
      <c r="C27" s="34" t="s">
        <v>96</v>
      </c>
      <c r="D27" s="35">
        <f>IF(D23="",0,D28*(D23-D22))</f>
        <v>0</v>
      </c>
      <c r="E27" s="15" t="s">
        <v>78</v>
      </c>
      <c r="H27" t="str">
        <f>IF(D27&gt;=0,"","Pozor - mělo by být kladné číslo! Zkontrolujte zbytek modelu")</f>
        <v/>
      </c>
    </row>
    <row r="28" spans="2:8" x14ac:dyDescent="0.25">
      <c r="C28" t="s">
        <v>68</v>
      </c>
      <c r="D28" s="14">
        <f>IFERROR(D21/D22,0)</f>
        <v>0</v>
      </c>
      <c r="E28" s="15" t="s">
        <v>78</v>
      </c>
    </row>
    <row r="30" spans="2:8" x14ac:dyDescent="0.25">
      <c r="B30" s="1" t="s">
        <v>97</v>
      </c>
    </row>
    <row r="31" spans="2:8" x14ac:dyDescent="0.25">
      <c r="C31" s="20" t="s">
        <v>69</v>
      </c>
      <c r="D31" s="20">
        <f>D12</f>
        <v>0</v>
      </c>
      <c r="E31" s="15" t="s">
        <v>77</v>
      </c>
    </row>
    <row r="32" spans="2:8" x14ac:dyDescent="0.25">
      <c r="C32" s="22" t="s">
        <v>72</v>
      </c>
      <c r="D32" s="22">
        <f>D17</f>
        <v>0</v>
      </c>
      <c r="E32" s="15" t="s">
        <v>77</v>
      </c>
    </row>
    <row r="33" spans="2:8" x14ac:dyDescent="0.25">
      <c r="C33" s="20" t="s">
        <v>98</v>
      </c>
      <c r="D33" s="20">
        <f>D31*(1-D32)</f>
        <v>0</v>
      </c>
      <c r="E33" s="15" t="s">
        <v>78</v>
      </c>
    </row>
    <row r="34" spans="2:8" x14ac:dyDescent="0.25">
      <c r="C34" s="22" t="s">
        <v>99</v>
      </c>
      <c r="D34" s="20">
        <f>D33*D36</f>
        <v>0</v>
      </c>
      <c r="E34" s="15" t="s">
        <v>78</v>
      </c>
      <c r="H34" t="str">
        <f>IF(D34&gt;=0,"","Pozor - musí být kladné číslo! Zkontrolujte zbytek výpočtů")</f>
        <v/>
      </c>
    </row>
    <row r="35" spans="2:8" x14ac:dyDescent="0.25">
      <c r="C35" s="34" t="s">
        <v>100</v>
      </c>
      <c r="D35" s="36"/>
      <c r="E35" s="15" t="s">
        <v>77</v>
      </c>
      <c r="F35" s="95" t="s">
        <v>240</v>
      </c>
    </row>
    <row r="36" spans="2:8" x14ac:dyDescent="0.25">
      <c r="C36" s="34" t="s">
        <v>101</v>
      </c>
      <c r="D36" s="31">
        <f>IF(D35="",0,1-D35)</f>
        <v>0</v>
      </c>
      <c r="E36" s="15" t="s">
        <v>78</v>
      </c>
    </row>
    <row r="37" spans="2:8" x14ac:dyDescent="0.25">
      <c r="C37" s="21"/>
    </row>
    <row r="39" spans="2:8" x14ac:dyDescent="0.25">
      <c r="B39" s="1" t="s">
        <v>102</v>
      </c>
      <c r="C39" s="21"/>
    </row>
    <row r="40" spans="2:8" ht="15.75" thickBot="1" x14ac:dyDescent="0.3">
      <c r="C40" s="37"/>
      <c r="D40" s="37"/>
      <c r="E40" s="38"/>
    </row>
    <row r="41" spans="2:8" x14ac:dyDescent="0.25">
      <c r="B41" s="1"/>
      <c r="C41" s="1" t="s">
        <v>68</v>
      </c>
      <c r="D41" s="17">
        <f>D28</f>
        <v>0</v>
      </c>
      <c r="E41" s="24" t="s">
        <v>78</v>
      </c>
    </row>
    <row r="42" spans="2:8" x14ac:dyDescent="0.25">
      <c r="B42" s="1"/>
      <c r="C42" s="39" t="s">
        <v>103</v>
      </c>
      <c r="D42" s="28">
        <f>D33</f>
        <v>0</v>
      </c>
      <c r="E42" s="15" t="s">
        <v>78</v>
      </c>
    </row>
    <row r="43" spans="2:8" x14ac:dyDescent="0.25">
      <c r="C43" s="39" t="s">
        <v>80</v>
      </c>
      <c r="D43" s="29">
        <f>D13</f>
        <v>0</v>
      </c>
      <c r="E43" s="15" t="s">
        <v>78</v>
      </c>
    </row>
    <row r="44" spans="2:8" x14ac:dyDescent="0.25">
      <c r="C44" s="39" t="s">
        <v>82</v>
      </c>
      <c r="D44" s="29">
        <f>D14</f>
        <v>0</v>
      </c>
      <c r="E44" s="15" t="s">
        <v>78</v>
      </c>
    </row>
    <row r="45" spans="2:8" x14ac:dyDescent="0.25">
      <c r="C45" s="20"/>
    </row>
    <row r="46" spans="2:8" x14ac:dyDescent="0.25">
      <c r="C46" s="41" t="s">
        <v>104</v>
      </c>
      <c r="D46" s="41">
        <f>D47*D43</f>
        <v>0</v>
      </c>
      <c r="E46" s="42" t="s">
        <v>78</v>
      </c>
    </row>
    <row r="47" spans="2:8" x14ac:dyDescent="0.25">
      <c r="C47" s="43" t="s">
        <v>105</v>
      </c>
      <c r="D47" s="44">
        <f>D34</f>
        <v>0</v>
      </c>
      <c r="E47" s="45" t="s">
        <v>78</v>
      </c>
    </row>
    <row r="49" spans="2:8" x14ac:dyDescent="0.25">
      <c r="C49" s="46" t="s">
        <v>100</v>
      </c>
      <c r="D49" s="41">
        <f>D41-D46</f>
        <v>0</v>
      </c>
      <c r="E49" s="42" t="s">
        <v>78</v>
      </c>
    </row>
    <row r="50" spans="2:8" ht="15.75" thickBot="1" x14ac:dyDescent="0.3">
      <c r="C50" s="47" t="s">
        <v>106</v>
      </c>
      <c r="D50" s="48">
        <f>D35</f>
        <v>0</v>
      </c>
      <c r="E50" s="38" t="s">
        <v>77</v>
      </c>
    </row>
    <row r="51" spans="2:8" x14ac:dyDescent="0.25">
      <c r="B51" s="1"/>
    </row>
    <row r="52" spans="2:8" x14ac:dyDescent="0.25">
      <c r="C52" s="18" t="s">
        <v>107</v>
      </c>
      <c r="D52" s="17">
        <f>D26</f>
        <v>0</v>
      </c>
      <c r="E52" s="24" t="s">
        <v>78</v>
      </c>
    </row>
    <row r="53" spans="2:8" x14ac:dyDescent="0.25">
      <c r="C53" s="49" t="s">
        <v>108</v>
      </c>
      <c r="D53" s="17">
        <f>D54*D55*12</f>
        <v>0</v>
      </c>
      <c r="E53" s="24" t="s">
        <v>78</v>
      </c>
    </row>
    <row r="54" spans="2:8" x14ac:dyDescent="0.25">
      <c r="C54" s="50" t="s">
        <v>109</v>
      </c>
      <c r="D54" s="89">
        <f>'Success KPI 2'!D26</f>
        <v>0</v>
      </c>
      <c r="E54" s="15" t="s">
        <v>77</v>
      </c>
    </row>
    <row r="55" spans="2:8" x14ac:dyDescent="0.25">
      <c r="C55" s="50" t="s">
        <v>110</v>
      </c>
      <c r="D55" s="51"/>
      <c r="E55" s="15" t="s">
        <v>77</v>
      </c>
    </row>
    <row r="56" spans="2:8" x14ac:dyDescent="0.25">
      <c r="C56" s="50" t="s">
        <v>111</v>
      </c>
      <c r="D56" s="52" t="str">
        <f>IFERROR(D41/D54,"N/A")</f>
        <v>N/A</v>
      </c>
      <c r="E56" s="15" t="s">
        <v>78</v>
      </c>
    </row>
    <row r="57" spans="2:8" x14ac:dyDescent="0.25">
      <c r="C57" s="53"/>
    </row>
    <row r="58" spans="2:8" x14ac:dyDescent="0.25">
      <c r="C58" s="49" t="s">
        <v>112</v>
      </c>
      <c r="D58" s="17">
        <f>IF(E58=F60,D60,D59)</f>
        <v>0</v>
      </c>
      <c r="E58" s="54" t="s">
        <v>78</v>
      </c>
      <c r="F58" s="95" t="s">
        <v>241</v>
      </c>
      <c r="G58" s="55"/>
      <c r="H58" t="str">
        <f>IF(D58&gt;=0,"","Pozor - musí být kladné číslo! Zkontrolujte zbytek výpočtů")</f>
        <v/>
      </c>
    </row>
    <row r="59" spans="2:8" x14ac:dyDescent="0.25">
      <c r="C59" s="50" t="s">
        <v>113</v>
      </c>
      <c r="D59" s="28">
        <f>D52-D53</f>
        <v>0</v>
      </c>
      <c r="E59" s="15" t="s">
        <v>78</v>
      </c>
      <c r="F59" s="55" t="s">
        <v>78</v>
      </c>
      <c r="G59" s="55"/>
      <c r="H59" t="str">
        <f>IF(D59&gt;=0,"","Pozor - musí být kladné číslo! Zkontrolujte zbytek výpočtů")</f>
        <v/>
      </c>
    </row>
    <row r="60" spans="2:8" x14ac:dyDescent="0.25">
      <c r="C60" s="50" t="s">
        <v>114</v>
      </c>
      <c r="D60" s="51"/>
      <c r="E60" s="15" t="s">
        <v>77</v>
      </c>
      <c r="F60" s="55" t="s">
        <v>77</v>
      </c>
      <c r="G60" s="55"/>
      <c r="H60" t="str">
        <f>IF(D60&gt;=0,"","Pozor - musí být kladné číslo! Zkontrolujte zbytek výpočtů")</f>
        <v/>
      </c>
    </row>
    <row r="61" spans="2:8" hidden="1" outlineLevel="1" x14ac:dyDescent="0.25"/>
    <row r="62" spans="2:8" hidden="1" outlineLevel="1" x14ac:dyDescent="0.25">
      <c r="C62" s="85" t="s">
        <v>115</v>
      </c>
      <c r="D62" s="86">
        <f>SUM(D63:D64)</f>
        <v>0</v>
      </c>
      <c r="E62" s="58"/>
    </row>
    <row r="63" spans="2:8" hidden="1" outlineLevel="1" x14ac:dyDescent="0.25">
      <c r="C63" s="83" t="s">
        <v>108</v>
      </c>
      <c r="D63" s="84" t="s">
        <v>116</v>
      </c>
      <c r="E63" s="58"/>
    </row>
    <row r="64" spans="2:8" hidden="1" outlineLevel="1" x14ac:dyDescent="0.25">
      <c r="C64" s="83" t="s">
        <v>112</v>
      </c>
      <c r="D64" s="84" t="s">
        <v>116</v>
      </c>
      <c r="E64" s="58"/>
    </row>
    <row r="65" spans="2:8" hidden="1" outlineLevel="1" x14ac:dyDescent="0.25">
      <c r="C65" s="85" t="s">
        <v>117</v>
      </c>
      <c r="D65" s="86">
        <f>SUM(D66:D67)</f>
        <v>0</v>
      </c>
      <c r="E65" s="58"/>
    </row>
    <row r="66" spans="2:8" hidden="1" outlineLevel="1" x14ac:dyDescent="0.25">
      <c r="C66" s="83" t="s">
        <v>108</v>
      </c>
      <c r="D66" s="84" t="s">
        <v>116</v>
      </c>
      <c r="E66" s="58"/>
    </row>
    <row r="67" spans="2:8" hidden="1" outlineLevel="1" x14ac:dyDescent="0.25">
      <c r="C67" s="83" t="s">
        <v>112</v>
      </c>
      <c r="D67" s="84" t="s">
        <v>116</v>
      </c>
      <c r="E67" s="58"/>
    </row>
    <row r="68" spans="2:8" hidden="1" outlineLevel="1" x14ac:dyDescent="0.25">
      <c r="C68" s="85" t="s">
        <v>118</v>
      </c>
      <c r="D68" s="86">
        <f>SUM(D69:D70)</f>
        <v>0</v>
      </c>
      <c r="E68" s="58"/>
    </row>
    <row r="69" spans="2:8" hidden="1" outlineLevel="1" x14ac:dyDescent="0.25">
      <c r="C69" s="83" t="s">
        <v>108</v>
      </c>
      <c r="D69" s="84" t="s">
        <v>116</v>
      </c>
      <c r="E69" s="58"/>
    </row>
    <row r="70" spans="2:8" hidden="1" outlineLevel="1" x14ac:dyDescent="0.25">
      <c r="C70" s="83" t="s">
        <v>112</v>
      </c>
      <c r="D70" s="84" t="s">
        <v>116</v>
      </c>
      <c r="E70" s="58"/>
    </row>
    <row r="71" spans="2:8" hidden="1" outlineLevel="1" x14ac:dyDescent="0.25">
      <c r="C71" s="85" t="s">
        <v>119</v>
      </c>
      <c r="D71" s="86">
        <f>SUM(D72:D73)</f>
        <v>0</v>
      </c>
      <c r="E71" s="58"/>
    </row>
    <row r="72" spans="2:8" hidden="1" outlineLevel="1" x14ac:dyDescent="0.25">
      <c r="C72" s="83" t="s">
        <v>108</v>
      </c>
      <c r="D72" s="84" t="s">
        <v>116</v>
      </c>
      <c r="E72" s="58"/>
    </row>
    <row r="73" spans="2:8" hidden="1" outlineLevel="1" x14ac:dyDescent="0.25">
      <c r="C73" s="83" t="s">
        <v>112</v>
      </c>
      <c r="D73" s="84" t="s">
        <v>116</v>
      </c>
      <c r="E73" s="58"/>
    </row>
    <row r="74" spans="2:8" collapsed="1" x14ac:dyDescent="0.25">
      <c r="C74" s="22"/>
    </row>
    <row r="75" spans="2:8" x14ac:dyDescent="0.25">
      <c r="C75" s="41" t="s">
        <v>120</v>
      </c>
      <c r="D75" s="41">
        <f>D49-D53-D58</f>
        <v>0</v>
      </c>
      <c r="E75" s="42" t="s">
        <v>78</v>
      </c>
    </row>
    <row r="76" spans="2:8" ht="15.75" thickBot="1" x14ac:dyDescent="0.3">
      <c r="C76" s="59" t="s">
        <v>121</v>
      </c>
      <c r="D76" s="60" t="str">
        <f>IFERROR(ROUND(D75/D41,2),"N/A")</f>
        <v>N/A</v>
      </c>
      <c r="E76" s="38" t="s">
        <v>77</v>
      </c>
      <c r="H76" s="61" t="str">
        <f>IF(OR(D23="",D76="N/A"),"",IF(D76&lt;D23,"Pozor, nedosahujete předpokládané EBITDA! Upravte model.",IF(D76&gt;D23,"Přesahujete předpokládanou EBITDA. Zrevidujte model.","")))</f>
        <v/>
      </c>
    </row>
    <row r="78" spans="2:8" x14ac:dyDescent="0.25">
      <c r="C78" t="s">
        <v>122</v>
      </c>
      <c r="D78" s="20">
        <f>D75-D80</f>
        <v>0</v>
      </c>
      <c r="E78" s="15" t="s">
        <v>78</v>
      </c>
      <c r="H78" s="61" t="str">
        <f>IF(D23="","",IF(D78&lt;0,"Pozor, nedosahujete potřebné EBITDA pro dosažení zisku! Upravte model",""))</f>
        <v/>
      </c>
    </row>
    <row r="80" spans="2:8" x14ac:dyDescent="0.25">
      <c r="B80" s="1"/>
      <c r="C80" s="62" t="s">
        <v>123</v>
      </c>
      <c r="D80" s="41">
        <f>D83/0.81</f>
        <v>0</v>
      </c>
      <c r="E80" s="42" t="s">
        <v>78</v>
      </c>
    </row>
    <row r="81" spans="3:5" ht="15.75" thickBot="1" x14ac:dyDescent="0.3">
      <c r="C81" s="59" t="s">
        <v>124</v>
      </c>
      <c r="D81" s="60" t="str">
        <f>IFERROR(D80/D41,"N/A")</f>
        <v>N/A</v>
      </c>
      <c r="E81" s="38" t="s">
        <v>78</v>
      </c>
    </row>
    <row r="83" spans="3:5" x14ac:dyDescent="0.25">
      <c r="C83" s="41" t="s">
        <v>125</v>
      </c>
      <c r="D83" s="41">
        <f>D21</f>
        <v>0</v>
      </c>
      <c r="E83" s="42" t="s">
        <v>76</v>
      </c>
    </row>
    <row r="84" spans="3:5" ht="15.75" thickBot="1" x14ac:dyDescent="0.3">
      <c r="C84" s="59" t="s">
        <v>126</v>
      </c>
      <c r="D84" s="63">
        <f>D22</f>
        <v>0</v>
      </c>
      <c r="E84" s="38" t="s">
        <v>77</v>
      </c>
    </row>
    <row r="85" spans="3:5" x14ac:dyDescent="0.25">
      <c r="C85" s="22"/>
    </row>
    <row r="86" spans="3:5" x14ac:dyDescent="0.25">
      <c r="C86" s="20"/>
    </row>
    <row r="87" spans="3:5" x14ac:dyDescent="0.25">
      <c r="C87" s="21"/>
    </row>
    <row r="88" spans="3:5" x14ac:dyDescent="0.25">
      <c r="C88" s="21"/>
    </row>
  </sheetData>
  <sheetProtection sheet="1" objects="1" scenarios="1"/>
  <dataValidations count="2">
    <dataValidation type="list" allowBlank="1" showInputMessage="1" showErrorMessage="1" sqref="E58" xr:uid="{F5F7983D-EA58-4720-A19D-D219ECA56F80}">
      <formula1>$F$58:$F$60</formula1>
    </dataValidation>
    <dataValidation type="list" allowBlank="1" showInputMessage="1" showErrorMessage="1" sqref="E59:G60" xr:uid="{FB615B3E-E7AC-4444-AFD0-9CACB2374BCB}">
      <formula1>$E$53:$E$54</formula1>
    </dataValidation>
  </dataValidations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8</vt:i4>
      </vt:variant>
    </vt:vector>
  </HeadingPairs>
  <TitlesOfParts>
    <vt:vector size="8" baseType="lpstr">
      <vt:lpstr>Vize a Mise</vt:lpstr>
      <vt:lpstr>Success KPI 1</vt:lpstr>
      <vt:lpstr>Success KPI 2</vt:lpstr>
      <vt:lpstr>Business Model</vt:lpstr>
      <vt:lpstr>Předpoklady</vt:lpstr>
      <vt:lpstr>Akční plán</vt:lpstr>
      <vt:lpstr>Majitelské zadání</vt:lpstr>
      <vt:lpstr>Bonus - Reverse PnL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Konečný Lukáš</dc:creator>
  <cp:lastModifiedBy>Konečný Lukáš</cp:lastModifiedBy>
  <dcterms:created xsi:type="dcterms:W3CDTF">2020-10-22T11:38:42Z</dcterms:created>
  <dcterms:modified xsi:type="dcterms:W3CDTF">2022-03-16T15:23:53Z</dcterms:modified>
</cp:coreProperties>
</file>