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Unit/Downloads/"/>
    </mc:Choice>
  </mc:AlternateContent>
  <xr:revisionPtr revIDLastSave="0" documentId="13_ncr:1_{E520E833-AB7A-3C4E-B1B6-091234E8233D}" xr6:coauthVersionLast="45" xr6:coauthVersionMax="45" xr10:uidLastSave="{00000000-0000-0000-0000-000000000000}"/>
  <bookViews>
    <workbookView xWindow="260" yWindow="1080" windowWidth="25600" windowHeight="14180" xr2:uid="{00000000-000D-0000-FFFF-FFFF00000000}"/>
  </bookViews>
  <sheets>
    <sheet name="Assignment 7.24.20" sheetId="1" r:id="rId1"/>
    <sheet name="RAW DATA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4" i="1"/>
  <c r="S5" i="1"/>
  <c r="S6" i="1"/>
  <c r="S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T4" i="1"/>
  <c r="T5" i="1"/>
  <c r="T6" i="1"/>
  <c r="T7" i="1"/>
  <c r="T3" i="1"/>
  <c r="U3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N3" i="1"/>
  <c r="O3" i="1" l="1"/>
  <c r="P3" i="1" s="1"/>
  <c r="R3" i="1" s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4" i="1"/>
  <c r="Q3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" i="1"/>
  <c r="P6" i="1"/>
  <c r="P7" i="1"/>
  <c r="P8" i="1"/>
  <c r="P9" i="1"/>
  <c r="P10" i="1"/>
  <c r="P11" i="1"/>
  <c r="P12" i="1"/>
  <c r="P13" i="1"/>
  <c r="P14" i="1"/>
  <c r="P15" i="1"/>
  <c r="P16" i="1"/>
  <c r="P4" i="1"/>
  <c r="R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6" i="1"/>
  <c r="L127" i="1"/>
  <c r="L128" i="1"/>
  <c r="L130" i="1"/>
  <c r="L131" i="1"/>
  <c r="M131" i="1" s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7" i="1"/>
  <c r="L148" i="1"/>
  <c r="L149" i="1"/>
  <c r="L150" i="1"/>
  <c r="L151" i="1"/>
  <c r="M151" i="1" s="1"/>
  <c r="L152" i="1"/>
  <c r="L153" i="1"/>
  <c r="L154" i="1"/>
  <c r="L155" i="1"/>
  <c r="M155" i="1" s="1"/>
  <c r="L156" i="1"/>
  <c r="L157" i="1"/>
  <c r="L158" i="1"/>
  <c r="L159" i="1"/>
  <c r="M159" i="1" s="1"/>
  <c r="L160" i="1"/>
  <c r="L161" i="1"/>
  <c r="L162" i="1"/>
  <c r="L164" i="1"/>
  <c r="L165" i="1"/>
  <c r="L166" i="1"/>
  <c r="L167" i="1"/>
  <c r="M167" i="1" s="1"/>
  <c r="L168" i="1"/>
  <c r="L169" i="1"/>
  <c r="L171" i="1"/>
  <c r="M171" i="1" s="1"/>
  <c r="L172" i="1"/>
  <c r="L173" i="1"/>
  <c r="L175" i="1"/>
  <c r="M175" i="1" s="1"/>
  <c r="L176" i="1"/>
  <c r="L177" i="1"/>
  <c r="L178" i="1"/>
  <c r="L179" i="1"/>
  <c r="M179" i="1" s="1"/>
  <c r="L180" i="1"/>
  <c r="L181" i="1"/>
  <c r="L182" i="1"/>
  <c r="L183" i="1"/>
  <c r="M183" i="1" s="1"/>
  <c r="L184" i="1"/>
  <c r="L185" i="1"/>
  <c r="L186" i="1"/>
  <c r="L187" i="1"/>
  <c r="M187" i="1" s="1"/>
  <c r="L188" i="1"/>
  <c r="L189" i="1"/>
  <c r="L190" i="1"/>
  <c r="L191" i="1"/>
  <c r="M191" i="1" s="1"/>
  <c r="L192" i="1"/>
  <c r="L193" i="1"/>
  <c r="L194" i="1"/>
  <c r="L195" i="1"/>
  <c r="M195" i="1" s="1"/>
  <c r="L196" i="1"/>
  <c r="L197" i="1"/>
  <c r="L198" i="1"/>
  <c r="L199" i="1"/>
  <c r="M199" i="1" s="1"/>
  <c r="L200" i="1"/>
  <c r="L201" i="1"/>
  <c r="L202" i="1"/>
  <c r="L203" i="1"/>
  <c r="M203" i="1" s="1"/>
  <c r="L204" i="1"/>
  <c r="L205" i="1"/>
  <c r="L206" i="1"/>
  <c r="L207" i="1"/>
  <c r="M207" i="1" s="1"/>
  <c r="L208" i="1"/>
  <c r="L209" i="1"/>
  <c r="L210" i="1"/>
  <c r="L211" i="1"/>
  <c r="M211" i="1" s="1"/>
  <c r="L212" i="1"/>
  <c r="L213" i="1"/>
  <c r="L214" i="1"/>
  <c r="L215" i="1"/>
  <c r="M215" i="1" s="1"/>
  <c r="L216" i="1"/>
  <c r="L217" i="1"/>
  <c r="L218" i="1"/>
  <c r="L219" i="1"/>
  <c r="M219" i="1" s="1"/>
  <c r="L220" i="1"/>
  <c r="L221" i="1"/>
  <c r="L222" i="1"/>
  <c r="L223" i="1"/>
  <c r="M223" i="1" s="1"/>
  <c r="L224" i="1"/>
  <c r="L226" i="1"/>
  <c r="L227" i="1"/>
  <c r="M227" i="1" s="1"/>
  <c r="L228" i="1"/>
  <c r="L230" i="1"/>
  <c r="L231" i="1"/>
  <c r="M231" i="1" s="1"/>
  <c r="L232" i="1"/>
  <c r="L233" i="1"/>
  <c r="L234" i="1"/>
  <c r="L235" i="1"/>
  <c r="M235" i="1" s="1"/>
  <c r="L236" i="1"/>
  <c r="L237" i="1"/>
  <c r="L238" i="1"/>
  <c r="L240" i="1"/>
  <c r="L241" i="1"/>
  <c r="L242" i="1"/>
  <c r="L243" i="1"/>
  <c r="M243" i="1" s="1"/>
  <c r="L244" i="1"/>
  <c r="L245" i="1"/>
  <c r="L246" i="1"/>
  <c r="L247" i="1"/>
  <c r="M247" i="1" s="1"/>
  <c r="L248" i="1"/>
  <c r="L249" i="1"/>
  <c r="L250" i="1"/>
  <c r="L251" i="1"/>
  <c r="M251" i="1" s="1"/>
  <c r="L252" i="1"/>
  <c r="L253" i="1"/>
  <c r="L254" i="1"/>
  <c r="L255" i="1"/>
  <c r="M255" i="1" s="1"/>
  <c r="L256" i="1"/>
  <c r="L257" i="1"/>
  <c r="L258" i="1"/>
  <c r="L259" i="1"/>
  <c r="M259" i="1" s="1"/>
  <c r="L260" i="1"/>
  <c r="L261" i="1"/>
  <c r="L262" i="1"/>
  <c r="L264" i="1"/>
  <c r="L266" i="1"/>
  <c r="L267" i="1"/>
  <c r="M267" i="1" s="1"/>
  <c r="L268" i="1"/>
  <c r="L269" i="1"/>
  <c r="L270" i="1"/>
  <c r="L271" i="1"/>
  <c r="M271" i="1" s="1"/>
  <c r="L273" i="1"/>
  <c r="L274" i="1"/>
  <c r="L275" i="1"/>
  <c r="M275" i="1" s="1"/>
  <c r="L276" i="1"/>
  <c r="L277" i="1"/>
  <c r="L278" i="1"/>
  <c r="L279" i="1"/>
  <c r="M279" i="1" s="1"/>
  <c r="L280" i="1"/>
  <c r="L282" i="1"/>
  <c r="L283" i="1"/>
  <c r="M283" i="1" s="1"/>
  <c r="L284" i="1"/>
  <c r="L285" i="1"/>
  <c r="L286" i="1"/>
  <c r="L287" i="1"/>
  <c r="M287" i="1" s="1"/>
  <c r="L288" i="1"/>
  <c r="L289" i="1"/>
  <c r="L290" i="1"/>
  <c r="L291" i="1"/>
  <c r="M291" i="1" s="1"/>
  <c r="L292" i="1"/>
  <c r="L295" i="1"/>
  <c r="M295" i="1" s="1"/>
  <c r="L296" i="1"/>
  <c r="L299" i="1"/>
  <c r="M299" i="1" s="1"/>
  <c r="L300" i="1"/>
  <c r="L301" i="1"/>
  <c r="L303" i="1"/>
  <c r="M303" i="1" s="1"/>
  <c r="L304" i="1"/>
  <c r="L305" i="1"/>
  <c r="L306" i="1"/>
  <c r="L307" i="1"/>
  <c r="M307" i="1" s="1"/>
  <c r="L308" i="1"/>
  <c r="L309" i="1"/>
  <c r="L310" i="1"/>
  <c r="L311" i="1"/>
  <c r="M311" i="1" s="1"/>
  <c r="L312" i="1"/>
  <c r="L313" i="1"/>
  <c r="L314" i="1"/>
  <c r="L315" i="1"/>
  <c r="M315" i="1" s="1"/>
  <c r="L316" i="1"/>
  <c r="L317" i="1"/>
  <c r="L318" i="1"/>
  <c r="L319" i="1"/>
  <c r="M319" i="1" s="1"/>
  <c r="L320" i="1"/>
  <c r="L321" i="1"/>
  <c r="L322" i="1"/>
  <c r="L323" i="1"/>
  <c r="M323" i="1" s="1"/>
  <c r="L324" i="1"/>
  <c r="L325" i="1"/>
  <c r="L326" i="1"/>
  <c r="L328" i="1"/>
  <c r="L329" i="1"/>
  <c r="L330" i="1"/>
  <c r="L331" i="1"/>
  <c r="M331" i="1" s="1"/>
  <c r="L333" i="1"/>
  <c r="L334" i="1"/>
  <c r="L335" i="1"/>
  <c r="M335" i="1" s="1"/>
  <c r="L337" i="1"/>
  <c r="L338" i="1"/>
  <c r="L340" i="1"/>
  <c r="L341" i="1"/>
  <c r="L342" i="1"/>
  <c r="L346" i="1"/>
  <c r="L347" i="1"/>
  <c r="M347" i="1" s="1"/>
  <c r="L348" i="1"/>
  <c r="L350" i="1"/>
  <c r="L351" i="1"/>
  <c r="M351" i="1" s="1"/>
  <c r="L352" i="1"/>
  <c r="L353" i="1"/>
  <c r="L354" i="1"/>
  <c r="L355" i="1"/>
  <c r="M355" i="1" s="1"/>
  <c r="L356" i="1"/>
  <c r="L358" i="1"/>
  <c r="L360" i="1"/>
  <c r="L361" i="1"/>
  <c r="L362" i="1"/>
  <c r="L363" i="1"/>
  <c r="M363" i="1" s="1"/>
  <c r="L364" i="1"/>
  <c r="L365" i="1"/>
  <c r="L366" i="1"/>
  <c r="L368" i="1"/>
  <c r="L369" i="1"/>
  <c r="L370" i="1"/>
  <c r="L371" i="1"/>
  <c r="M371" i="1" s="1"/>
  <c r="L372" i="1"/>
  <c r="L373" i="1"/>
  <c r="L374" i="1"/>
  <c r="L375" i="1"/>
  <c r="M375" i="1" s="1"/>
  <c r="L376" i="1"/>
  <c r="L377" i="1"/>
  <c r="L378" i="1"/>
  <c r="L380" i="1"/>
  <c r="L381" i="1"/>
  <c r="L382" i="1"/>
  <c r="L383" i="1"/>
  <c r="M383" i="1" s="1"/>
  <c r="L384" i="1"/>
  <c r="L386" i="1"/>
  <c r="L387" i="1"/>
  <c r="M387" i="1" s="1"/>
  <c r="L388" i="1"/>
  <c r="L389" i="1"/>
  <c r="L390" i="1"/>
  <c r="L391" i="1"/>
  <c r="M391" i="1" s="1"/>
  <c r="L392" i="1"/>
  <c r="L393" i="1"/>
  <c r="L394" i="1"/>
  <c r="L395" i="1"/>
  <c r="M395" i="1" s="1"/>
  <c r="L396" i="1"/>
  <c r="L397" i="1"/>
  <c r="L398" i="1"/>
  <c r="L399" i="1"/>
  <c r="M399" i="1" s="1"/>
  <c r="L400" i="1"/>
  <c r="L401" i="1"/>
  <c r="L402" i="1"/>
  <c r="L403" i="1"/>
  <c r="M403" i="1" s="1"/>
  <c r="L404" i="1"/>
  <c r="L405" i="1"/>
  <c r="L406" i="1"/>
  <c r="L407" i="1"/>
  <c r="M407" i="1" s="1"/>
  <c r="L408" i="1"/>
  <c r="L409" i="1"/>
  <c r="L410" i="1"/>
  <c r="L411" i="1"/>
  <c r="M411" i="1" s="1"/>
  <c r="L412" i="1"/>
  <c r="L413" i="1"/>
  <c r="L414" i="1"/>
  <c r="L415" i="1"/>
  <c r="M415" i="1" s="1"/>
  <c r="L416" i="1"/>
  <c r="L417" i="1"/>
  <c r="L419" i="1"/>
  <c r="M419" i="1" s="1"/>
  <c r="L420" i="1"/>
  <c r="L422" i="1"/>
  <c r="L423" i="1"/>
  <c r="M423" i="1" s="1"/>
  <c r="L424" i="1"/>
  <c r="L425" i="1"/>
  <c r="L426" i="1"/>
  <c r="L427" i="1"/>
  <c r="M427" i="1" s="1"/>
  <c r="L428" i="1"/>
  <c r="L429" i="1"/>
  <c r="L430" i="1"/>
  <c r="L431" i="1"/>
  <c r="M431" i="1" s="1"/>
  <c r="L432" i="1"/>
  <c r="L433" i="1"/>
  <c r="L434" i="1"/>
  <c r="L435" i="1"/>
  <c r="M435" i="1" s="1"/>
  <c r="L436" i="1"/>
  <c r="L437" i="1"/>
  <c r="L438" i="1"/>
  <c r="L439" i="1"/>
  <c r="M439" i="1" s="1"/>
  <c r="L440" i="1"/>
  <c r="L441" i="1"/>
  <c r="L442" i="1"/>
  <c r="L443" i="1"/>
  <c r="M443" i="1" s="1"/>
  <c r="L444" i="1"/>
  <c r="L445" i="1"/>
  <c r="L446" i="1"/>
  <c r="L449" i="1"/>
  <c r="L450" i="1"/>
  <c r="L451" i="1"/>
  <c r="M451" i="1" s="1"/>
  <c r="L452" i="1"/>
  <c r="L453" i="1"/>
  <c r="L454" i="1"/>
  <c r="L455" i="1"/>
  <c r="M455" i="1" s="1"/>
  <c r="L456" i="1"/>
  <c r="L457" i="1"/>
  <c r="L460" i="1"/>
  <c r="L461" i="1"/>
  <c r="L462" i="1"/>
  <c r="L464" i="1"/>
  <c r="L465" i="1"/>
  <c r="L466" i="1"/>
  <c r="L467" i="1"/>
  <c r="M467" i="1" s="1"/>
  <c r="L469" i="1"/>
  <c r="L470" i="1"/>
  <c r="L471" i="1"/>
  <c r="M471" i="1" s="1"/>
  <c r="L472" i="1"/>
  <c r="L473" i="1"/>
  <c r="L474" i="1"/>
  <c r="L476" i="1"/>
  <c r="L477" i="1"/>
  <c r="L478" i="1"/>
  <c r="L479" i="1"/>
  <c r="M479" i="1" s="1"/>
  <c r="L480" i="1"/>
  <c r="L481" i="1"/>
  <c r="L482" i="1"/>
  <c r="L483" i="1"/>
  <c r="M483" i="1" s="1"/>
  <c r="L484" i="1"/>
  <c r="L485" i="1"/>
  <c r="L486" i="1"/>
  <c r="L487" i="1"/>
  <c r="L488" i="1"/>
  <c r="L489" i="1"/>
  <c r="L490" i="1"/>
  <c r="L492" i="1"/>
  <c r="L493" i="1"/>
  <c r="L494" i="1"/>
  <c r="L496" i="1"/>
  <c r="L497" i="1"/>
  <c r="L498" i="1"/>
  <c r="L499" i="1"/>
  <c r="L5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3" i="1"/>
  <c r="M4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9" i="1"/>
  <c r="M90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6" i="1"/>
  <c r="M127" i="1"/>
  <c r="M128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7" i="1"/>
  <c r="M148" i="1"/>
  <c r="M149" i="1"/>
  <c r="M150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8" i="1"/>
  <c r="M169" i="1"/>
  <c r="M172" i="1"/>
  <c r="M173" i="1"/>
  <c r="M176" i="1"/>
  <c r="M177" i="1"/>
  <c r="M178" i="1"/>
  <c r="M180" i="1"/>
  <c r="M181" i="1"/>
  <c r="M182" i="1"/>
  <c r="M184" i="1"/>
  <c r="M185" i="1"/>
  <c r="M186" i="1"/>
  <c r="M188" i="1"/>
  <c r="M189" i="1"/>
  <c r="M190" i="1"/>
  <c r="M192" i="1"/>
  <c r="M193" i="1"/>
  <c r="M194" i="1"/>
  <c r="M196" i="1"/>
  <c r="M197" i="1"/>
  <c r="M198" i="1"/>
  <c r="M200" i="1"/>
  <c r="M201" i="1"/>
  <c r="M202" i="1"/>
  <c r="M204" i="1"/>
  <c r="M205" i="1"/>
  <c r="M206" i="1"/>
  <c r="M208" i="1"/>
  <c r="M209" i="1"/>
  <c r="M210" i="1"/>
  <c r="M212" i="1"/>
  <c r="M213" i="1"/>
  <c r="M214" i="1"/>
  <c r="M216" i="1"/>
  <c r="M217" i="1"/>
  <c r="M218" i="1"/>
  <c r="M220" i="1"/>
  <c r="M221" i="1"/>
  <c r="M222" i="1"/>
  <c r="M224" i="1"/>
  <c r="M226" i="1"/>
  <c r="M228" i="1"/>
  <c r="M230" i="1"/>
  <c r="M232" i="1"/>
  <c r="M233" i="1"/>
  <c r="M234" i="1"/>
  <c r="M236" i="1"/>
  <c r="M237" i="1"/>
  <c r="M238" i="1"/>
  <c r="M240" i="1"/>
  <c r="M241" i="1"/>
  <c r="M242" i="1"/>
  <c r="M244" i="1"/>
  <c r="M245" i="1"/>
  <c r="M246" i="1"/>
  <c r="M248" i="1"/>
  <c r="M249" i="1"/>
  <c r="M250" i="1"/>
  <c r="M252" i="1"/>
  <c r="M253" i="1"/>
  <c r="M254" i="1"/>
  <c r="M256" i="1"/>
  <c r="M257" i="1"/>
  <c r="M258" i="1"/>
  <c r="M260" i="1"/>
  <c r="M261" i="1"/>
  <c r="M262" i="1"/>
  <c r="M264" i="1"/>
  <c r="M266" i="1"/>
  <c r="M268" i="1"/>
  <c r="M269" i="1"/>
  <c r="M270" i="1"/>
  <c r="M273" i="1"/>
  <c r="M274" i="1"/>
  <c r="M276" i="1"/>
  <c r="M277" i="1"/>
  <c r="M278" i="1"/>
  <c r="M280" i="1"/>
  <c r="M282" i="1"/>
  <c r="M284" i="1"/>
  <c r="M285" i="1"/>
  <c r="M286" i="1"/>
  <c r="M288" i="1"/>
  <c r="M289" i="1"/>
  <c r="M290" i="1"/>
  <c r="M292" i="1"/>
  <c r="M296" i="1"/>
  <c r="M300" i="1"/>
  <c r="M301" i="1"/>
  <c r="M304" i="1"/>
  <c r="M305" i="1"/>
  <c r="M306" i="1"/>
  <c r="M308" i="1"/>
  <c r="M309" i="1"/>
  <c r="M310" i="1"/>
  <c r="M312" i="1"/>
  <c r="M313" i="1"/>
  <c r="M314" i="1"/>
  <c r="M316" i="1"/>
  <c r="M317" i="1"/>
  <c r="M318" i="1"/>
  <c r="M320" i="1"/>
  <c r="M321" i="1"/>
  <c r="M322" i="1"/>
  <c r="M324" i="1"/>
  <c r="M325" i="1"/>
  <c r="M326" i="1"/>
  <c r="M328" i="1"/>
  <c r="M329" i="1"/>
  <c r="M330" i="1"/>
  <c r="M333" i="1"/>
  <c r="M334" i="1"/>
  <c r="M337" i="1"/>
  <c r="M338" i="1"/>
  <c r="M340" i="1"/>
  <c r="M341" i="1"/>
  <c r="M342" i="1"/>
  <c r="M346" i="1"/>
  <c r="M348" i="1"/>
  <c r="M350" i="1"/>
  <c r="M352" i="1"/>
  <c r="M353" i="1"/>
  <c r="M354" i="1"/>
  <c r="M356" i="1"/>
  <c r="M358" i="1"/>
  <c r="M360" i="1"/>
  <c r="M361" i="1"/>
  <c r="M362" i="1"/>
  <c r="M364" i="1"/>
  <c r="M365" i="1"/>
  <c r="M366" i="1"/>
  <c r="M368" i="1"/>
  <c r="M369" i="1"/>
  <c r="M370" i="1"/>
  <c r="M372" i="1"/>
  <c r="M373" i="1"/>
  <c r="M374" i="1"/>
  <c r="M376" i="1"/>
  <c r="M377" i="1"/>
  <c r="M378" i="1"/>
  <c r="M380" i="1"/>
  <c r="M381" i="1"/>
  <c r="M382" i="1"/>
  <c r="M384" i="1"/>
  <c r="M386" i="1"/>
  <c r="M388" i="1"/>
  <c r="M389" i="1"/>
  <c r="M390" i="1"/>
  <c r="M392" i="1"/>
  <c r="M393" i="1"/>
  <c r="M394" i="1"/>
  <c r="M396" i="1"/>
  <c r="M397" i="1"/>
  <c r="M398" i="1"/>
  <c r="M400" i="1"/>
  <c r="M401" i="1"/>
  <c r="M402" i="1"/>
  <c r="M404" i="1"/>
  <c r="M405" i="1"/>
  <c r="M406" i="1"/>
  <c r="M408" i="1"/>
  <c r="M409" i="1"/>
  <c r="M410" i="1"/>
  <c r="M412" i="1"/>
  <c r="M413" i="1"/>
  <c r="M414" i="1"/>
  <c r="M416" i="1"/>
  <c r="M417" i="1"/>
  <c r="M420" i="1"/>
  <c r="M422" i="1"/>
  <c r="M424" i="1"/>
  <c r="M425" i="1"/>
  <c r="M426" i="1"/>
  <c r="M428" i="1"/>
  <c r="M429" i="1"/>
  <c r="M430" i="1"/>
  <c r="M432" i="1"/>
  <c r="M433" i="1"/>
  <c r="M434" i="1"/>
  <c r="M436" i="1"/>
  <c r="M437" i="1"/>
  <c r="M438" i="1"/>
  <c r="M440" i="1"/>
  <c r="M441" i="1"/>
  <c r="M442" i="1"/>
  <c r="M444" i="1"/>
  <c r="M445" i="1"/>
  <c r="M446" i="1"/>
  <c r="M449" i="1"/>
  <c r="M450" i="1"/>
  <c r="M452" i="1"/>
  <c r="M453" i="1"/>
  <c r="M454" i="1"/>
  <c r="M456" i="1"/>
  <c r="M457" i="1"/>
  <c r="M460" i="1"/>
  <c r="M461" i="1"/>
  <c r="M462" i="1"/>
  <c r="M464" i="1"/>
  <c r="M465" i="1"/>
  <c r="M466" i="1"/>
  <c r="M469" i="1"/>
  <c r="M470" i="1"/>
  <c r="M472" i="1"/>
  <c r="M473" i="1"/>
  <c r="M474" i="1"/>
  <c r="M476" i="1"/>
  <c r="M477" i="1"/>
  <c r="M478" i="1"/>
  <c r="M480" i="1"/>
  <c r="M481" i="1"/>
  <c r="M482" i="1"/>
  <c r="M484" i="1"/>
  <c r="M485" i="1"/>
  <c r="M486" i="1"/>
  <c r="M487" i="1"/>
  <c r="M488" i="1"/>
  <c r="M489" i="1"/>
  <c r="M490" i="1"/>
  <c r="M492" i="1"/>
  <c r="M493" i="1"/>
  <c r="M494" i="1"/>
  <c r="M496" i="1"/>
  <c r="M497" i="1"/>
  <c r="M498" i="1"/>
  <c r="M499" i="1"/>
  <c r="M50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<sst xmlns="http://schemas.openxmlformats.org/spreadsheetml/2006/main" count="2297" uniqueCount="1026">
  <si>
    <t>Company Info</t>
  </si>
  <si>
    <t>KEY FINANCIALS</t>
  </si>
  <si>
    <t>Company Name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</si>
  <si>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</si>
  <si>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</si>
  <si>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</si>
  <si>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</si>
  <si>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</si>
  <si>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</si>
  <si>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</si>
  <si>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</si>
  <si>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</si>
  <si>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</si>
  <si>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</si>
  <si>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</si>
  <si>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</si>
  <si>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</si>
  <si>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</si>
  <si>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</si>
  <si>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</si>
  <si>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</si>
  <si>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</si>
  <si>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</si>
  <si>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</si>
  <si>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</si>
  <si>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</si>
  <si>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</si>
  <si>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</si>
  <si>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</si>
  <si>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</si>
  <si>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</si>
  <si>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</si>
  <si>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</si>
  <si>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</si>
  <si>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</si>
  <si>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</si>
  <si>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</si>
  <si>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</si>
  <si>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</si>
  <si>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</si>
  <si>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</si>
  <si>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</si>
  <si>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</si>
  <si>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</si>
  <si>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</si>
  <si>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</si>
  <si>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</si>
  <si>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</si>
  <si>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</si>
  <si>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</si>
  <si>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</si>
  <si>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</si>
  <si>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</si>
  <si>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</si>
  <si>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</si>
  <si>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</si>
  <si>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</si>
  <si>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</si>
  <si>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</si>
  <si>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</si>
  <si>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</si>
  <si>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</si>
  <si>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</si>
  <si>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</si>
  <si>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</si>
  <si>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</si>
  <si>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</si>
  <si>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</si>
  <si>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</si>
  <si>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</si>
  <si>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</si>
  <si>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</si>
  <si>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</si>
  <si>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</si>
  <si>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</si>
  <si>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</si>
  <si>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</si>
  <si>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</si>
  <si>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</si>
  <si>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</si>
  <si>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</si>
  <si>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</si>
  <si>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</si>
  <si>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</si>
  <si>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</si>
  <si>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</si>
  <si>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</si>
  <si>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</si>
  <si>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</si>
  <si>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</si>
  <si>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</si>
  <si>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</si>
  <si>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</si>
  <si>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</si>
  <si>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</si>
  <si>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</si>
  <si>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</si>
  <si>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</si>
  <si>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</si>
  <si>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</si>
  <si>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</si>
  <si>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</si>
  <si>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</si>
  <si>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</si>
  <si>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</si>
  <si>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</si>
  <si>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</si>
  <si>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</si>
  <si>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</si>
  <si>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</si>
  <si>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</si>
  <si>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</si>
  <si>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</si>
  <si>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</si>
  <si>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</si>
  <si>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</si>
  <si>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</si>
  <si>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</si>
  <si>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</si>
  <si>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</si>
  <si>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</si>
  <si>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</si>
  <si>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</si>
  <si>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</si>
  <si>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</si>
  <si>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</si>
  <si>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</si>
  <si>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</si>
  <si>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</si>
  <si>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</si>
  <si>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</si>
  <si>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</si>
  <si>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</si>
  <si>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</si>
  <si>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</si>
  <si>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</si>
  <si>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</si>
  <si>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</si>
  <si>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</si>
  <si>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</si>
  <si>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</si>
  <si>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</si>
  <si>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</si>
  <si>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</si>
  <si>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</si>
  <si>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</si>
  <si>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</si>
  <si>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</si>
  <si>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</si>
  <si>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</si>
  <si>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</si>
  <si>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</si>
  <si>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</si>
  <si>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</si>
  <si>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</si>
  <si>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</si>
  <si>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</si>
  <si>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</si>
  <si>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</si>
  <si>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</si>
  <si>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</si>
  <si>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</si>
  <si>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</si>
  <si>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</si>
  <si>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</si>
  <si>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</si>
  <si>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</si>
  <si>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</si>
  <si>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</si>
  <si>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</si>
  <si>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</si>
  <si>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</si>
  <si>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</si>
  <si>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</si>
  <si>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</si>
  <si>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</si>
  <si>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</si>
  <si>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</si>
  <si>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</si>
  <si>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</si>
  <si>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</si>
  <si>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</si>
  <si>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</si>
  <si>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</si>
  <si>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</si>
  <si>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</si>
  <si>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</si>
  <si>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</si>
  <si>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</si>
  <si>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</si>
  <si>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</si>
  <si>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</si>
  <si>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</si>
  <si>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</si>
  <si>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</si>
  <si>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</si>
  <si>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</si>
  <si>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</si>
  <si>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</si>
  <si>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</si>
  <si>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</si>
  <si>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</si>
  <si>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</si>
  <si>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</si>
  <si>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</si>
  <si>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</si>
  <si>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</si>
  <si>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</si>
  <si>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</si>
  <si>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</si>
  <si>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</si>
  <si>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</si>
  <si>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</si>
  <si>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</si>
  <si>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</si>
  <si>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</si>
  <si>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</si>
  <si>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</si>
  <si>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</si>
  <si>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</si>
  <si>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</si>
  <si>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</si>
  <si>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</si>
  <si>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</si>
  <si>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</si>
  <si>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</si>
  <si>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</si>
  <si>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</si>
  <si>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</si>
  <si>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</si>
  <si>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</si>
  <si>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</si>
  <si>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</si>
  <si>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</si>
  <si>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</si>
  <si>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</si>
  <si>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</si>
  <si>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</si>
  <si>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</si>
  <si>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</si>
  <si>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</si>
  <si>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</si>
  <si>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</si>
  <si>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</si>
  <si>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</si>
  <si>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</si>
  <si>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</si>
  <si>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</si>
  <si>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</si>
  <si>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</si>
  <si>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</si>
  <si>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</si>
  <si>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</si>
  <si>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</si>
  <si>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</si>
  <si>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</si>
  <si>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</si>
  <si>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</si>
  <si>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</si>
  <si>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</si>
  <si>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</si>
  <si>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</si>
  <si>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</si>
  <si>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</si>
  <si>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</si>
  <si>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</si>
  <si>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</si>
  <si>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</si>
  <si>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</si>
  <si>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</si>
  <si>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</si>
  <si>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</si>
  <si>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</si>
  <si>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</si>
  <si>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</si>
  <si>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</si>
  <si>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</si>
  <si>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</si>
  <si>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</si>
  <si>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</si>
  <si>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</si>
  <si>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</si>
  <si>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</si>
  <si>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</si>
  <si>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</si>
  <si>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</si>
  <si>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</si>
  <si>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</si>
  <si>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</si>
  <si>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</si>
  <si>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</si>
  <si>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</si>
  <si>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</si>
  <si>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</si>
  <si>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</si>
  <si>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</si>
  <si>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</si>
  <si>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</si>
  <si>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</si>
  <si>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</si>
  <si>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</si>
  <si>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</si>
  <si>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</si>
  <si>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</si>
  <si>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</si>
  <si>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</si>
  <si>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</si>
  <si>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</si>
  <si>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</si>
  <si>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</si>
  <si>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</si>
  <si>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</si>
  <si>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</si>
  <si>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</si>
  <si>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</si>
  <si>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</si>
  <si>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</si>
  <si>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</si>
  <si>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</si>
  <si>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</si>
  <si>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</si>
  <si>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</si>
  <si>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</si>
  <si>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</si>
  <si>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</si>
  <si>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</si>
  <si>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</si>
  <si>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</si>
  <si>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</si>
  <si>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</si>
  <si>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</si>
  <si>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</si>
  <si>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</si>
  <si>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</si>
  <si>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</si>
  <si>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</si>
  <si>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</si>
  <si>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</si>
  <si>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</si>
  <si>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</si>
  <si>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</si>
  <si>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</si>
  <si>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</si>
  <si>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</si>
  <si>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</si>
  <si>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</si>
  <si>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</si>
  <si>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</si>
  <si>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</si>
  <si>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</si>
  <si>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</si>
  <si>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</si>
  <si>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</si>
  <si>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</si>
  <si>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</si>
  <si>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</si>
  <si>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</si>
  <si>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</si>
  <si>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</si>
  <si>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</si>
  <si>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</si>
  <si>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</si>
  <si>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</si>
  <si>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</si>
  <si>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</si>
  <si>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</si>
  <si>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</si>
  <si>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</si>
  <si>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</si>
  <si>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</si>
  <si>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</si>
  <si>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</si>
  <si>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</si>
  <si>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</si>
  <si>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</si>
  <si>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</si>
  <si>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</si>
  <si>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</si>
  <si>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</si>
  <si>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</si>
  <si>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</si>
  <si>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</si>
  <si>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</si>
  <si>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</si>
  <si>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</si>
  <si>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</si>
  <si>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</si>
  <si>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</si>
  <si>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</si>
  <si>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</si>
  <si>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</si>
  <si>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</si>
  <si>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</si>
  <si>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</si>
  <si>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</si>
  <si>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</si>
  <si>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</si>
  <si>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</si>
  <si>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</si>
  <si>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</si>
  <si>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</si>
  <si>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</si>
  <si>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</si>
  <si>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</si>
  <si>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</si>
  <si>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</si>
  <si>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</si>
  <si>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</si>
  <si>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</si>
  <si>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</si>
  <si>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</si>
  <si>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</si>
  <si>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</si>
  <si>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</si>
  <si>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</si>
  <si>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</si>
  <si>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</si>
  <si>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</si>
  <si>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</si>
  <si>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</si>
  <si>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</si>
  <si>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</si>
  <si>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</si>
  <si>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</si>
  <si>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</si>
  <si>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</si>
  <si>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</si>
  <si>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</si>
  <si>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</si>
  <si>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</si>
  <si>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</si>
  <si>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</si>
  <si>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</si>
  <si>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</si>
  <si>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</si>
  <si>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</si>
  <si>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</si>
  <si>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</si>
  <si>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</si>
  <si>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</si>
  <si>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</si>
  <si>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</si>
  <si>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</si>
  <si>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</si>
  <si>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</si>
  <si>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</si>
  <si>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</si>
  <si>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</si>
  <si>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</si>
  <si>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</si>
  <si>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</si>
  <si>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</si>
  <si>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</si>
  <si>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</si>
  <si>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</si>
  <si>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</si>
  <si>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</si>
  <si>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</si>
  <si>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</si>
  <si>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</si>
  <si>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</si>
  <si>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</si>
  <si>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</si>
  <si>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</si>
  <si>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</si>
  <si>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</si>
  <si>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</si>
  <si>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</si>
  <si>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</si>
  <si>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</si>
  <si>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</si>
  <si>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</si>
  <si>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</si>
  <si>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</si>
  <si>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</si>
  <si>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</si>
  <si>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</si>
  <si>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</si>
  <si>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</si>
  <si>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</si>
  <si>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</si>
  <si>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</si>
  <si>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</si>
  <si>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</si>
  <si>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</si>
  <si>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</si>
  <si>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</si>
  <si>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</si>
  <si>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</si>
  <si>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</si>
  <si>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</si>
  <si>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</si>
  <si>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</si>
  <si>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</si>
  <si>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</si>
  <si>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</si>
  <si>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</si>
  <si>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</si>
  <si>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</si>
  <si>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</si>
  <si>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</si>
  <si>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</si>
  <si>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</si>
  <si>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</si>
  <si>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</si>
  <si>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</si>
  <si>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</si>
  <si>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</si>
  <si>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</si>
  <si>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</si>
  <si>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</si>
  <si>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</si>
  <si>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</si>
  <si>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</si>
  <si>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</si>
  <si>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</si>
  <si>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</si>
  <si>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</si>
  <si>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</si>
  <si>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</si>
  <si>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</si>
  <si>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</si>
  <si>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</si>
  <si>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</si>
  <si>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</si>
  <si>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</si>
  <si>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</si>
  <si>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</si>
  <si>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</si>
  <si>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</si>
  <si>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</si>
  <si>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</si>
  <si>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</si>
  <si>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</si>
  <si>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</si>
  <si>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</si>
  <si>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</si>
  <si>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</si>
  <si>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</si>
  <si>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</si>
  <si>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</si>
  <si>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</si>
  <si>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</si>
  <si>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</si>
  <si>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</si>
  <si>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</si>
  <si>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</si>
  <si>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</si>
  <si>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</si>
  <si>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</si>
  <si>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</si>
  <si>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</si>
  <si>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</si>
  <si>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</si>
  <si>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</si>
  <si>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</si>
  <si>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</si>
  <si>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</si>
  <si>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</si>
  <si>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</si>
  <si>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</si>
  <si>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</si>
  <si>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</si>
  <si>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</si>
  <si>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</si>
  <si>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</si>
  <si>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</si>
  <si>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</si>
  <si>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</si>
  <si>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</si>
  <si>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</si>
  <si>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</si>
  <si>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</si>
  <si>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</si>
  <si>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</si>
  <si>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</si>
  <si>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</si>
  <si>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</si>
  <si>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</si>
  <si>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</si>
  <si>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</si>
  <si>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</si>
  <si>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</si>
  <si>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</si>
  <si>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</si>
  <si>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</si>
  <si>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</si>
  <si>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</si>
  <si>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</si>
  <si>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</si>
  <si>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</si>
  <si>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</si>
  <si>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</si>
  <si>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</si>
  <si>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</si>
  <si>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</si>
  <si>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</si>
  <si>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</si>
  <si>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</si>
  <si>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</si>
  <si>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</si>
  <si>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</si>
  <si>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</si>
  <si>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</si>
  <si>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</si>
  <si>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</si>
  <si>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</si>
  <si>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</si>
  <si>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</si>
  <si>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</si>
  <si>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</si>
  <si>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</si>
  <si>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</si>
  <si>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</si>
  <si>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</si>
  <si>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</si>
  <si>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</si>
  <si>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</si>
  <si>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</si>
  <si>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</si>
  <si>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</si>
  <si>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</si>
  <si>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</si>
  <si>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</si>
  <si>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</si>
  <si>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</si>
  <si>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</si>
  <si>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</si>
  <si>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</si>
  <si>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</si>
  <si>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</si>
  <si>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</si>
  <si>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</si>
  <si>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</si>
  <si>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</si>
  <si>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</si>
  <si>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</si>
  <si>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</si>
  <si>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</si>
  <si>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</si>
  <si>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</si>
  <si>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</si>
  <si>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</si>
  <si>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</si>
  <si>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</si>
  <si>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</si>
  <si>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</si>
  <si>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</si>
  <si>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</si>
  <si>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</si>
  <si>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</si>
  <si>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</si>
  <si>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</si>
  <si>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</si>
  <si>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</si>
  <si>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</si>
  <si>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</si>
  <si>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</si>
  <si>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</si>
  <si>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</si>
  <si>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</si>
  <si>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</si>
  <si>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</si>
  <si>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</si>
  <si>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</si>
  <si>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</si>
  <si>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</si>
  <si>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</si>
  <si>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</si>
  <si>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</si>
  <si>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</si>
  <si>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</si>
  <si>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</si>
  <si>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</si>
  <si>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</si>
  <si>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</si>
  <si>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</si>
  <si>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</si>
  <si>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</si>
  <si>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</si>
  <si>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</si>
  <si>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</si>
  <si>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</si>
  <si>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</si>
  <si>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</si>
  <si>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</si>
  <si>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</si>
  <si>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</si>
  <si>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</si>
  <si>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</si>
  <si>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</si>
  <si>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</si>
  <si>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</si>
  <si>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</si>
  <si>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</si>
  <si>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</si>
  <si>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</si>
  <si>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</si>
  <si>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</si>
  <si>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</si>
  <si>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</si>
  <si>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</si>
  <si>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</si>
  <si>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</si>
  <si>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</si>
  <si>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</si>
  <si>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</si>
  <si>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</si>
  <si>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</si>
  <si>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</si>
  <si>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</si>
  <si>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</si>
  <si>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</si>
  <si>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</si>
  <si>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</si>
  <si>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</si>
  <si>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</si>
  <si>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</si>
  <si>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</si>
  <si>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</si>
  <si>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</si>
  <si>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</si>
  <si>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</si>
  <si>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</si>
  <si>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</si>
  <si>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</si>
  <si>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</si>
  <si>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</si>
  <si>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</si>
  <si>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</si>
  <si>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</si>
  <si>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</si>
  <si>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</si>
  <si>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</si>
  <si>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</si>
  <si>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</si>
  <si>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</si>
  <si>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</si>
  <si>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</si>
  <si>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</si>
  <si>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</si>
  <si>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</si>
  <si>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</si>
  <si>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</si>
  <si>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</si>
  <si>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</si>
  <si>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</si>
  <si>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</si>
  <si>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</si>
  <si>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</si>
  <si>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</si>
  <si>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</si>
  <si>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</si>
  <si>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</si>
  <si>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</si>
  <si>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</si>
  <si>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</si>
  <si>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</si>
  <si>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</si>
  <si>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</si>
  <si>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</si>
  <si>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</si>
  <si>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</si>
  <si>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</si>
  <si>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</si>
  <si>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</si>
  <si>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</si>
  <si>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</si>
  <si>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</si>
  <si>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</si>
  <si>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</si>
  <si>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</si>
  <si>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</si>
  <si>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</si>
  <si>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</si>
  <si>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</si>
  <si>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</si>
  <si>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</si>
  <si>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</si>
  <si>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</si>
  <si>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</si>
  <si>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</si>
  <si>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</si>
  <si>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</si>
  <si>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</si>
  <si>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</si>
  <si>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</si>
  <si>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</si>
  <si>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</si>
  <si>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</si>
  <si>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</si>
  <si>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</si>
  <si>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</si>
  <si>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</si>
  <si>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</si>
  <si>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</si>
  <si>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</si>
  <si>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</si>
  <si>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</si>
  <si>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</si>
  <si>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</si>
  <si>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</si>
  <si>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</si>
  <si>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</si>
  <si>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</si>
  <si>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</si>
  <si>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</si>
  <si>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</si>
  <si>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</si>
  <si>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</si>
  <si>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</si>
  <si>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</si>
  <si>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</si>
  <si>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</si>
  <si>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</si>
  <si>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</si>
  <si>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</si>
  <si>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</si>
  <si>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</si>
  <si>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</si>
  <si>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</si>
  <si>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</si>
  <si>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</si>
  <si>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</si>
  <si>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</si>
  <si>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</si>
  <si>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</si>
  <si>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</si>
  <si>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</si>
  <si>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</si>
  <si>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</si>
  <si>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</si>
  <si>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</si>
  <si>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</si>
  <si>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</si>
  <si>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</si>
  <si>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</si>
  <si>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</si>
  <si>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</si>
  <si>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</si>
  <si>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</si>
  <si>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</si>
  <si>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</si>
  <si>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</si>
  <si>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</si>
  <si>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</si>
  <si>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</si>
  <si>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</si>
  <si>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</si>
  <si>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</si>
  <si>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</si>
  <si>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</si>
  <si>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</si>
  <si>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</si>
  <si>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</si>
  <si>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</si>
  <si>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</si>
  <si>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</si>
  <si>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</si>
  <si>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</si>
  <si>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</si>
  <si>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</si>
  <si>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</si>
  <si>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</si>
  <si>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</si>
  <si>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</si>
  <si>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</si>
  <si>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</si>
  <si>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</si>
  <si>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</si>
  <si>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</si>
  <si>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</si>
  <si>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</si>
  <si>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</si>
  <si>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</si>
  <si>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</si>
  <si>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</si>
  <si>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</si>
  <si>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</si>
  <si>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</si>
  <si>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</si>
  <si>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</si>
  <si>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</si>
  <si>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</si>
  <si>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</si>
  <si>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</si>
  <si>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</si>
  <si>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</si>
  <si>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</si>
  <si>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</si>
  <si>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</si>
  <si>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</si>
  <si>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</si>
  <si>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</si>
  <si>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</si>
  <si>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</si>
  <si>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</si>
  <si>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</si>
  <si>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</si>
  <si>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</si>
  <si>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</si>
  <si>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</si>
  <si>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</si>
  <si>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</si>
  <si>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</si>
  <si>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</si>
  <si>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</si>
  <si>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</si>
  <si>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</si>
  <si>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</si>
  <si>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</si>
  <si>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</si>
  <si>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</si>
  <si>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</si>
  <si>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</si>
  <si>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</si>
  <si>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</si>
  <si>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</si>
  <si>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</si>
  <si>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</si>
  <si>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</si>
  <si>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</si>
  <si>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</si>
  <si>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</si>
  <si>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</si>
  <si>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</si>
  <si>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</si>
  <si>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</si>
  <si>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</si>
  <si>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</si>
  <si>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</si>
  <si>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</si>
  <si>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</si>
  <si>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</si>
  <si>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</si>
  <si>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</si>
  <si>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</si>
  <si>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</si>
  <si>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</si>
  <si>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</si>
  <si>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</si>
  <si>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</si>
  <si>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</si>
  <si>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</si>
  <si>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</si>
  <si>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</si>
  <si>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</si>
  <si>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</si>
  <si>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</si>
  <si>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</si>
  <si>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</si>
  <si>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</si>
  <si>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</si>
  <si>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</si>
  <si>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</si>
  <si>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</si>
  <si>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</si>
  <si>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</si>
  <si>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</si>
  <si>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</si>
  <si>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</si>
  <si>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</si>
  <si>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</si>
  <si>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</si>
  <si>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</si>
  <si>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</si>
  <si>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</si>
  <si>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</si>
  <si>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</si>
  <si>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</si>
  <si>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</si>
  <si>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</si>
  <si>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</si>
  <si>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</si>
  <si>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</si>
  <si>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</si>
  <si>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</si>
  <si>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</si>
  <si>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</si>
  <si>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</si>
  <si>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</si>
  <si>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</si>
  <si>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</si>
  <si>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</si>
  <si>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</si>
  <si>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</si>
  <si>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</si>
  <si>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</si>
  <si>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</si>
  <si>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</si>
  <si>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</si>
  <si>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</si>
  <si>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</si>
  <si>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</si>
  <si>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</si>
  <si>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</si>
  <si>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</si>
  <si>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</si>
  <si>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</si>
  <si>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</si>
  <si>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</si>
  <si>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</si>
  <si>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</si>
  <si>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</si>
  <si>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</si>
  <si>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</si>
  <si>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</si>
  <si>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Change in 
Rank from 2018</t>
  </si>
  <si>
    <t>Revenue 
Change from 2017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</si>
  <si>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</si>
  <si>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</t>
  </si>
  <si>
    <t>Profit 
Change from 2017</t>
  </si>
  <si>
    <t xml:space="preserve">2017 Revenue </t>
  </si>
  <si>
    <t>2017 Profits</t>
  </si>
  <si>
    <t>2017 Expenses</t>
  </si>
  <si>
    <r>
      <t xml:space="preserve">2018 Revenue
</t>
    </r>
    <r>
      <rPr>
        <sz val="10"/>
        <color theme="1"/>
        <rFont val="Calibri"/>
        <family val="2"/>
        <charset val="162"/>
        <scheme val="minor"/>
      </rPr>
      <t>($millions)</t>
    </r>
  </si>
  <si>
    <t>2017 Rank</t>
  </si>
  <si>
    <t>2019 Employee Numbers</t>
  </si>
  <si>
    <t>2017 KEY FINANCIALS</t>
  </si>
  <si>
    <t>2019 PROJECTIONS</t>
  </si>
  <si>
    <t>2019 Expenses</t>
  </si>
  <si>
    <t>2019 Revenue</t>
  </si>
  <si>
    <t>2019 Profits</t>
  </si>
  <si>
    <t xml:space="preserve">Revenue Rank </t>
  </si>
  <si>
    <t>Profit Rank</t>
  </si>
  <si>
    <t>2019 Profit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</si>
</sst>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Continuous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17" xfId="0" applyFont="1" applyFill="1" applyBorder="1" applyAlignment="1" applyProtection="1">
      <alignment horizontal="center" vertical="center" wrapText="1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Continuous" vertical="center"/>
      <protection locked="0"/>
    </xf>
    <xf numFmtId="0" fontId="1" fillId="3" borderId="13" xfId="0" applyFont="1" applyFill="1" applyBorder="1" applyAlignment="1" applyProtection="1">
      <alignment horizontal="centerContinuous" vertical="center"/>
      <protection locked="0"/>
    </xf>
    <xf numFmtId="0" fontId="1" fillId="3" borderId="18" xfId="0" applyFont="1" applyFill="1" applyBorder="1" applyAlignment="1" applyProtection="1">
      <alignment horizontal="centerContinuous" vertical="center"/>
      <protection locked="0"/>
    </xf>
    <xf numFmtId="0" fontId="1" fillId="3" borderId="19" xfId="0" applyFont="1" applyFill="1" applyBorder="1" applyAlignment="1" applyProtection="1">
      <alignment horizontal="center" vertical="center" wrapText="1"/>
      <protection locked="0"/>
    </xf>
    <xf numFmtId="165" fontId="1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0" xfId="0" applyFont="1" applyFill="1" applyBorder="1" applyAlignment="1" applyProtection="1">
      <alignment horizontal="center" vertical="center" wrapText="1"/>
      <protection locked="0"/>
    </xf>
    <xf numFmtId="164" fontId="2" fillId="3" borderId="19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0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167" fontId="0" fillId="0" borderId="24" xfId="0" applyNumberFormat="1" applyBorder="1"/>
    <xf numFmtId="167" fontId="0" fillId="0" borderId="0" xfId="0" applyNumberFormat="1" applyBorder="1"/>
    <xf numFmtId="0" fontId="0" fillId="0" borderId="26" xfId="0" applyBorder="1"/>
    <xf numFmtId="0" fontId="0" fillId="0" borderId="24" xfId="0" applyBorder="1"/>
    <xf numFmtId="0" fontId="0" fillId="0" borderId="0" xfId="0" applyBorder="1"/>
    <xf numFmtId="0" fontId="0" fillId="0" borderId="24" xfId="0" applyNumberFormat="1" applyBorder="1"/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" fillId="5" borderId="16" xfId="0" applyFont="1" applyFill="1" applyBorder="1" applyAlignment="1" applyProtection="1">
      <alignment horizontal="center" vertical="center" wrapText="1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1" fontId="0" fillId="0" borderId="24" xfId="0" applyNumberFormat="1" applyBorder="1"/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0"/>
  <sheetViews>
    <sheetView tabSelected="1" topLeftCell="J1" zoomScale="120" zoomScaleNormal="120" workbookViewId="0">
      <pane ySplit="2" topLeftCell="A3" activePane="bottomLeft" state="frozen"/>
      <selection pane="bottomLeft" activeCell="S506" sqref="S506"/>
    </sheetView>
  </sheetViews>
  <sheetFormatPr baseColWidth="10" defaultColWidth="8.83203125" defaultRowHeight="15" x14ac:dyDescent="0.2"/>
  <cols>
    <col min="1" max="1" width="11.33203125" customWidth="1"/>
    <col min="2" max="2" width="32.6640625" customWidth="1"/>
    <col min="3" max="3" width="11.6640625" customWidth="1"/>
    <col min="4" max="4" width="15.5" customWidth="1"/>
    <col min="5" max="5" width="17.33203125" customWidth="1"/>
    <col min="6" max="6" width="24" customWidth="1"/>
    <col min="7" max="7" width="12.33203125" customWidth="1"/>
    <col min="8" max="8" width="15.33203125" customWidth="1"/>
    <col min="9" max="9" width="11.83203125" customWidth="1"/>
    <col min="10" max="10" width="16.1640625" customWidth="1"/>
    <col min="11" max="11" width="14.1640625" style="57" customWidth="1"/>
    <col min="12" max="12" width="14.5" style="58" customWidth="1"/>
    <col min="13" max="13" width="14" style="58" customWidth="1"/>
    <col min="14" max="14" width="10.5" style="56" customWidth="1"/>
    <col min="15" max="15" width="10.83203125" style="57" customWidth="1"/>
    <col min="16" max="16" width="17.83203125" style="58" bestFit="1" customWidth="1"/>
    <col min="17" max="17" width="12.1640625" style="58" bestFit="1" customWidth="1"/>
    <col min="18" max="18" width="17.33203125" style="58" bestFit="1" customWidth="1"/>
    <col min="19" max="19" width="16.1640625" style="58" customWidth="1"/>
    <col min="20" max="20" width="8.83203125" style="58"/>
    <col min="21" max="21" width="8.83203125" style="56"/>
  </cols>
  <sheetData>
    <row r="1" spans="1:21" x14ac:dyDescent="0.2">
      <c r="A1" s="67" t="s">
        <v>0</v>
      </c>
      <c r="B1" s="68"/>
      <c r="C1" s="68"/>
      <c r="D1" s="69"/>
      <c r="E1" s="45" t="s">
        <v>1</v>
      </c>
      <c r="F1" s="46"/>
      <c r="G1" s="46"/>
      <c r="H1" s="47"/>
      <c r="I1" s="47"/>
      <c r="J1" s="46"/>
      <c r="K1" s="64" t="s">
        <v>1018</v>
      </c>
      <c r="L1" s="65"/>
      <c r="M1" s="65"/>
      <c r="N1" s="66"/>
      <c r="O1" s="70" t="s">
        <v>1019</v>
      </c>
      <c r="P1" s="71"/>
      <c r="Q1" s="71"/>
      <c r="R1" s="71"/>
      <c r="S1" s="71"/>
      <c r="T1" s="71"/>
      <c r="U1" s="72"/>
    </row>
    <row r="2" spans="1:21" ht="52" customHeight="1" thickBot="1" x14ac:dyDescent="0.25">
      <c r="A2" s="51" t="s">
        <v>1010</v>
      </c>
      <c r="B2" s="52" t="s">
        <v>2</v>
      </c>
      <c r="C2" s="52" t="s">
        <v>3</v>
      </c>
      <c r="D2" s="53" t="s">
        <v>1007</v>
      </c>
      <c r="E2" s="48" t="s">
        <v>1015</v>
      </c>
      <c r="F2" s="49" t="s">
        <v>1008</v>
      </c>
      <c r="G2" s="50" t="s">
        <v>1009</v>
      </c>
      <c r="H2" s="49" t="s">
        <v>1011</v>
      </c>
      <c r="I2" s="50" t="s">
        <v>5</v>
      </c>
      <c r="J2" s="50" t="s">
        <v>6</v>
      </c>
      <c r="K2" s="38" t="s">
        <v>1012</v>
      </c>
      <c r="L2" s="39" t="s">
        <v>1013</v>
      </c>
      <c r="M2" s="39" t="s">
        <v>1014</v>
      </c>
      <c r="N2" s="40" t="s">
        <v>1016</v>
      </c>
      <c r="O2" s="60" t="s">
        <v>1017</v>
      </c>
      <c r="P2" s="61" t="s">
        <v>1020</v>
      </c>
      <c r="Q2" s="61" t="s">
        <v>1021</v>
      </c>
      <c r="R2" s="61" t="s">
        <v>1022</v>
      </c>
      <c r="S2" s="61" t="s">
        <v>1025</v>
      </c>
      <c r="T2" s="61" t="s">
        <v>1023</v>
      </c>
      <c r="U2" s="62" t="s">
        <v>1024</v>
      </c>
    </row>
    <row r="3" spans="1:21" x14ac:dyDescent="0.2">
      <c r="A3" s="7" t="s">
        <v>7</v>
      </c>
      <c r="B3" s="8" t="s">
        <v>8</v>
      </c>
      <c r="C3" s="9">
        <v>2200000</v>
      </c>
      <c r="D3" s="10" t="s">
        <v>9</v>
      </c>
      <c r="E3" s="17">
        <v>514405</v>
      </c>
      <c r="F3" s="41">
        <v>2.7999999999999997E-2</v>
      </c>
      <c r="G3" s="42">
        <v>6670</v>
      </c>
      <c r="H3" s="43">
        <v>-0.32400000000000001</v>
      </c>
      <c r="I3" s="44">
        <v>219295</v>
      </c>
      <c r="J3" s="44">
        <v>279880.3</v>
      </c>
      <c r="K3" s="54">
        <f>E3/(F3+1)</f>
        <v>500393.96887159534</v>
      </c>
      <c r="L3" s="55">
        <f xml:space="preserve"> G3/(H3+1)</f>
        <v>9866.8639053254446</v>
      </c>
      <c r="M3" s="55">
        <f>K3-L3</f>
        <v>490527.10496626992</v>
      </c>
      <c r="N3" s="56">
        <f>_xlfn.RANK.EQ(K3,K:K,0)</f>
        <v>1</v>
      </c>
      <c r="O3" s="63">
        <f>C3 - (C3*0.1)</f>
        <v>1980000</v>
      </c>
      <c r="P3" s="55">
        <f xml:space="preserve"> (E3-G3) - ((C3-O3)*45000)</f>
        <v>-9899492265</v>
      </c>
      <c r="Q3" s="55">
        <f>E3 + (E3 * 5.2%)</f>
        <v>541154.06000000006</v>
      </c>
      <c r="R3" s="55">
        <f xml:space="preserve"> Q3 - P3</f>
        <v>9900033419.0599995</v>
      </c>
      <c r="S3" s="73">
        <f>(R3-G3)/G3</f>
        <v>1484261.8814182908</v>
      </c>
      <c r="T3" s="58">
        <f>_xlfn.RANK.EQ(Q3,Q:Q,0)</f>
        <v>1</v>
      </c>
      <c r="U3" s="56">
        <f>_xlfn.RANK.EQ(R3,R:R,0)</f>
        <v>1</v>
      </c>
    </row>
    <row r="4" spans="1:21" x14ac:dyDescent="0.2">
      <c r="A4" s="7" t="s">
        <v>10</v>
      </c>
      <c r="B4" s="8" t="s">
        <v>11</v>
      </c>
      <c r="C4" s="9">
        <v>71000</v>
      </c>
      <c r="D4" s="10" t="s">
        <v>9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44">
        <v>342172</v>
      </c>
      <c r="K4" s="54">
        <f t="shared" ref="K4:K67" si="0">E4/(F4+1)</f>
        <v>244286.19528619529</v>
      </c>
      <c r="L4" s="55">
        <f t="shared" ref="L4:L67" si="1" xml:space="preserve"> G4/(H4+1)</f>
        <v>19716.177861873228</v>
      </c>
      <c r="M4" s="55">
        <f t="shared" ref="M4:M67" si="2">K4-L4</f>
        <v>224570.01742432205</v>
      </c>
      <c r="N4" s="56">
        <f t="shared" ref="N4:N67" si="3">_xlfn.RANK.EQ(K4,K:K,0)</f>
        <v>2</v>
      </c>
      <c r="O4" s="59">
        <f>C4 - (C4*0.1)</f>
        <v>63900</v>
      </c>
      <c r="P4" s="55">
        <f xml:space="preserve"> (E4-G4) - ((C4-O4)*45000)</f>
        <v>-319230628</v>
      </c>
      <c r="Q4" s="55">
        <f>E4 + (E4 * 5.2%)</f>
        <v>305303.02399999998</v>
      </c>
      <c r="R4" s="55">
        <f t="shared" ref="R4:R67" si="4" xml:space="preserve"> Q4 - P4</f>
        <v>319535931.02399999</v>
      </c>
      <c r="S4" s="73">
        <f t="shared" ref="S4:S67" si="5">(R4-G4)/G4</f>
        <v>15331.818187332054</v>
      </c>
      <c r="T4" s="58">
        <f t="shared" ref="T4:T7" si="6">_xlfn.RANK.EQ(Q4,Q:Q,0)</f>
        <v>2</v>
      </c>
      <c r="U4" s="56">
        <f t="shared" ref="U4:U67" si="7">_xlfn.RANK.EQ(R4,R:R,0)</f>
        <v>101</v>
      </c>
    </row>
    <row r="5" spans="1:21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44">
        <v>895667.4</v>
      </c>
      <c r="K5" s="54">
        <f t="shared" si="0"/>
        <v>229158.75754961174</v>
      </c>
      <c r="L5" s="55">
        <f t="shared" si="1"/>
        <v>48359.87002437043</v>
      </c>
      <c r="M5" s="55">
        <f t="shared" si="2"/>
        <v>180798.8875252413</v>
      </c>
      <c r="N5" s="56">
        <f t="shared" si="3"/>
        <v>4</v>
      </c>
      <c r="O5" s="59">
        <f t="shared" ref="O5:O67" si="8">C5 - (C5*0.1)</f>
        <v>118800</v>
      </c>
      <c r="P5" s="55">
        <f t="shared" ref="P5:P68" si="9" xml:space="preserve"> (E5-G5) - ((C5-O5)*45000)</f>
        <v>-593793936</v>
      </c>
      <c r="Q5" s="55">
        <f t="shared" ref="Q5:Q68" si="10">E5 + (E5 * 5.2%)</f>
        <v>279405.94</v>
      </c>
      <c r="R5" s="55">
        <f t="shared" si="4"/>
        <v>594073341.94000006</v>
      </c>
      <c r="S5" s="73">
        <f t="shared" si="5"/>
        <v>9978.2266540121964</v>
      </c>
      <c r="T5" s="58">
        <f t="shared" si="6"/>
        <v>3</v>
      </c>
      <c r="U5" s="56">
        <f t="shared" si="7"/>
        <v>51</v>
      </c>
    </row>
    <row r="6" spans="1:21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44">
        <v>493870.3</v>
      </c>
      <c r="K6" s="54">
        <f t="shared" si="0"/>
        <v>242028.3203125</v>
      </c>
      <c r="L6" s="55">
        <f t="shared" si="1"/>
        <v>45179.775280898895</v>
      </c>
      <c r="M6" s="55">
        <f t="shared" si="2"/>
        <v>196848.5450316011</v>
      </c>
      <c r="N6" s="56">
        <f t="shared" si="3"/>
        <v>3</v>
      </c>
      <c r="O6" s="59">
        <f t="shared" si="8"/>
        <v>350100</v>
      </c>
      <c r="P6" s="55">
        <f t="shared" si="9"/>
        <v>-1750256184</v>
      </c>
      <c r="Q6" s="55">
        <f t="shared" si="10"/>
        <v>260724.524</v>
      </c>
      <c r="R6" s="55">
        <f t="shared" si="4"/>
        <v>1750516908.5239999</v>
      </c>
      <c r="S6" s="73">
        <f t="shared" si="5"/>
        <v>435342.67284854513</v>
      </c>
      <c r="T6" s="58">
        <f t="shared" si="6"/>
        <v>4</v>
      </c>
      <c r="U6" s="56">
        <f t="shared" si="7"/>
        <v>6</v>
      </c>
    </row>
    <row r="7" spans="1:21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44">
        <v>874709.5</v>
      </c>
      <c r="K7" s="54">
        <f t="shared" si="0"/>
        <v>177912.14667685257</v>
      </c>
      <c r="L7" s="55">
        <f t="shared" si="1"/>
        <v>3033.1225534477567</v>
      </c>
      <c r="M7" s="55">
        <f t="shared" si="2"/>
        <v>174879.02412340482</v>
      </c>
      <c r="N7" s="56">
        <f t="shared" si="3"/>
        <v>8</v>
      </c>
      <c r="O7" s="59">
        <f t="shared" si="8"/>
        <v>582750</v>
      </c>
      <c r="P7" s="55">
        <f t="shared" si="9"/>
        <v>-2913527186</v>
      </c>
      <c r="Q7" s="55">
        <f t="shared" si="10"/>
        <v>244997.12400000001</v>
      </c>
      <c r="R7" s="55">
        <f t="shared" si="4"/>
        <v>2913772183.1240001</v>
      </c>
      <c r="S7" s="73">
        <f t="shared" si="5"/>
        <v>289264.57958145539</v>
      </c>
      <c r="T7" s="58">
        <f t="shared" si="6"/>
        <v>5</v>
      </c>
      <c r="U7" s="56">
        <f t="shared" si="7"/>
        <v>2</v>
      </c>
    </row>
    <row r="8" spans="1:21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44">
        <v>237255.5</v>
      </c>
      <c r="K8" s="54">
        <f t="shared" si="0"/>
        <v>201108.44444444444</v>
      </c>
      <c r="L8" s="55">
        <f t="shared" si="1"/>
        <v>10560.352422907488</v>
      </c>
      <c r="M8" s="55">
        <f t="shared" si="2"/>
        <v>190548.09202153696</v>
      </c>
      <c r="N8" s="56">
        <f t="shared" si="3"/>
        <v>5</v>
      </c>
      <c r="O8" s="59">
        <f t="shared" si="8"/>
        <v>270000</v>
      </c>
      <c r="P8" s="55">
        <f t="shared" si="9"/>
        <v>-1349785739</v>
      </c>
      <c r="Q8" s="55">
        <f t="shared" si="10"/>
        <v>238011.84400000001</v>
      </c>
      <c r="R8" s="55">
        <f t="shared" si="4"/>
        <v>1350023750.8440001</v>
      </c>
      <c r="S8" s="73">
        <f t="shared" si="5"/>
        <v>112632.38485266145</v>
      </c>
      <c r="T8" s="58">
        <f t="shared" ref="T4:T67" si="11">_xlfn.RANK.EQ(Q8,Q:Q,0)</f>
        <v>6</v>
      </c>
      <c r="U8" s="56">
        <f t="shared" si="7"/>
        <v>11</v>
      </c>
    </row>
    <row r="9" spans="1:21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44">
        <v>22455.1</v>
      </c>
      <c r="K9" s="54">
        <f t="shared" si="0"/>
        <v>198624.40419447093</v>
      </c>
      <c r="L9" s="55">
        <f t="shared" si="1"/>
        <v>5153.8461538461497</v>
      </c>
      <c r="M9" s="55">
        <f t="shared" si="2"/>
        <v>193470.55804062478</v>
      </c>
      <c r="N9" s="56">
        <f t="shared" si="3"/>
        <v>6</v>
      </c>
      <c r="O9" s="59">
        <f t="shared" si="8"/>
        <v>61200</v>
      </c>
      <c r="P9" s="55">
        <f t="shared" si="9"/>
        <v>-305791710</v>
      </c>
      <c r="Q9" s="55">
        <f t="shared" si="10"/>
        <v>219191.56400000001</v>
      </c>
      <c r="R9" s="55">
        <f t="shared" si="4"/>
        <v>306010901.56400001</v>
      </c>
      <c r="S9" s="73">
        <f t="shared" si="5"/>
        <v>4567325.8890149258</v>
      </c>
      <c r="T9" s="58">
        <f t="shared" si="11"/>
        <v>7</v>
      </c>
      <c r="U9" s="56">
        <f t="shared" si="7"/>
        <v>107</v>
      </c>
    </row>
    <row r="10" spans="1:21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44">
        <v>69951.600000000006</v>
      </c>
      <c r="K10" s="54">
        <f t="shared" si="0"/>
        <v>184785.37511870847</v>
      </c>
      <c r="L10" s="55">
        <f t="shared" si="1"/>
        <v>6599.9999999999945</v>
      </c>
      <c r="M10" s="55">
        <f t="shared" si="2"/>
        <v>178185.37511870847</v>
      </c>
      <c r="N10" s="56">
        <f t="shared" si="3"/>
        <v>7</v>
      </c>
      <c r="O10" s="59">
        <f t="shared" si="8"/>
        <v>265500</v>
      </c>
      <c r="P10" s="55">
        <f t="shared" si="9"/>
        <v>-1327304827</v>
      </c>
      <c r="Q10" s="55">
        <f t="shared" si="10"/>
        <v>204697.10800000001</v>
      </c>
      <c r="R10" s="55">
        <f t="shared" si="4"/>
        <v>1327509524.108</v>
      </c>
      <c r="S10" s="73">
        <f t="shared" si="5"/>
        <v>-2234865.5187003366</v>
      </c>
      <c r="T10" s="58">
        <f t="shared" si="11"/>
        <v>8</v>
      </c>
      <c r="U10" s="56">
        <f t="shared" si="7"/>
        <v>13</v>
      </c>
    </row>
    <row r="11" spans="1:21" x14ac:dyDescent="0.2">
      <c r="A11" s="7" t="s">
        <v>24</v>
      </c>
      <c r="B11" s="8" t="s">
        <v>25</v>
      </c>
      <c r="C11" s="9">
        <v>268220</v>
      </c>
      <c r="D11" s="10" t="s">
        <v>9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44">
        <v>228444.7</v>
      </c>
      <c r="K11" s="54">
        <f t="shared" si="0"/>
        <v>160484.96240601502</v>
      </c>
      <c r="L11" s="55">
        <f t="shared" si="1"/>
        <v>29437.689969604868</v>
      </c>
      <c r="M11" s="55">
        <f t="shared" si="2"/>
        <v>131047.27243641016</v>
      </c>
      <c r="N11" s="56">
        <f t="shared" si="3"/>
        <v>9</v>
      </c>
      <c r="O11" s="59">
        <f t="shared" si="8"/>
        <v>241398</v>
      </c>
      <c r="P11" s="55">
        <f t="shared" si="9"/>
        <v>-1206838614</v>
      </c>
      <c r="Q11" s="55">
        <f t="shared" si="10"/>
        <v>179635.31200000001</v>
      </c>
      <c r="R11" s="55">
        <f t="shared" si="4"/>
        <v>1207018249.312</v>
      </c>
      <c r="S11" s="73">
        <f t="shared" si="5"/>
        <v>62312.797073412497</v>
      </c>
      <c r="T11" s="58">
        <f t="shared" si="11"/>
        <v>9</v>
      </c>
      <c r="U11" s="56">
        <f t="shared" si="7"/>
        <v>19</v>
      </c>
    </row>
    <row r="12" spans="1:21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44">
        <v>16785.900000000001</v>
      </c>
      <c r="K12" s="54">
        <f t="shared" si="0"/>
        <v>153089.88149498633</v>
      </c>
      <c r="L12" s="55">
        <f t="shared" si="1"/>
        <v>364.4835164835165</v>
      </c>
      <c r="M12" s="55">
        <f t="shared" si="2"/>
        <v>152725.39797850282</v>
      </c>
      <c r="N12" s="56">
        <f t="shared" si="3"/>
        <v>12</v>
      </c>
      <c r="O12" s="59">
        <f t="shared" si="8"/>
        <v>18450</v>
      </c>
      <c r="P12" s="55">
        <f t="shared" si="9"/>
        <v>-92083718.799999997</v>
      </c>
      <c r="Q12" s="55">
        <f t="shared" si="10"/>
        <v>176672.45920000001</v>
      </c>
      <c r="R12" s="55">
        <f t="shared" si="4"/>
        <v>92260391.259199992</v>
      </c>
      <c r="S12" s="73">
        <f t="shared" si="5"/>
        <v>55631.170320308716</v>
      </c>
      <c r="T12" s="58">
        <f t="shared" si="11"/>
        <v>10</v>
      </c>
      <c r="U12" s="56">
        <f t="shared" si="7"/>
        <v>278</v>
      </c>
    </row>
    <row r="13" spans="1:21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44">
        <v>234049.7</v>
      </c>
      <c r="K13" s="54">
        <f t="shared" si="0"/>
        <v>134578.47896440129</v>
      </c>
      <c r="L13" s="55">
        <f t="shared" si="1"/>
        <v>9196.0297766749372</v>
      </c>
      <c r="M13" s="55">
        <f t="shared" si="2"/>
        <v>125382.44918772635</v>
      </c>
      <c r="N13" s="56">
        <f t="shared" si="3"/>
        <v>13</v>
      </c>
      <c r="O13" s="59">
        <f t="shared" si="8"/>
        <v>43740</v>
      </c>
      <c r="P13" s="55">
        <f t="shared" si="9"/>
        <v>-218548485</v>
      </c>
      <c r="Q13" s="55">
        <f t="shared" si="10"/>
        <v>174988.628</v>
      </c>
      <c r="R13" s="55">
        <f t="shared" si="4"/>
        <v>218723473.62799999</v>
      </c>
      <c r="S13" s="73">
        <f t="shared" si="5"/>
        <v>14753.686564220183</v>
      </c>
      <c r="T13" s="58">
        <f t="shared" si="11"/>
        <v>11</v>
      </c>
      <c r="U13" s="56">
        <f t="shared" si="7"/>
        <v>152</v>
      </c>
    </row>
    <row r="14" spans="1:21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44">
        <v>35028</v>
      </c>
      <c r="K14" s="54">
        <f t="shared" si="0"/>
        <v>156733.13782991204</v>
      </c>
      <c r="L14" s="55">
        <f t="shared" si="1"/>
        <v>7597.1074380165292</v>
      </c>
      <c r="M14" s="55">
        <f t="shared" si="2"/>
        <v>149136.0303918955</v>
      </c>
      <c r="N14" s="56">
        <f t="shared" si="3"/>
        <v>11</v>
      </c>
      <c r="O14" s="59">
        <f t="shared" si="8"/>
        <v>179100</v>
      </c>
      <c r="P14" s="55">
        <f t="shared" si="9"/>
        <v>-895343339</v>
      </c>
      <c r="Q14" s="55">
        <f t="shared" si="10"/>
        <v>168675.576</v>
      </c>
      <c r="R14" s="55">
        <f t="shared" si="4"/>
        <v>895512014.57599998</v>
      </c>
      <c r="S14" s="73">
        <f t="shared" si="5"/>
        <v>243543.19760021757</v>
      </c>
      <c r="T14" s="58">
        <f t="shared" si="11"/>
        <v>12</v>
      </c>
      <c r="U14" s="56">
        <f t="shared" si="7"/>
        <v>33</v>
      </c>
    </row>
    <row r="15" spans="1:21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9</v>
      </c>
      <c r="I15" s="21">
        <v>227339</v>
      </c>
      <c r="J15" s="44">
        <v>52291.7</v>
      </c>
      <c r="K15" s="54">
        <f t="shared" si="0"/>
        <v>157271.6577540107</v>
      </c>
      <c r="L15" s="55">
        <v>0</v>
      </c>
      <c r="M15" s="55">
        <f t="shared" si="2"/>
        <v>157271.6577540107</v>
      </c>
      <c r="N15" s="56">
        <f t="shared" si="3"/>
        <v>10</v>
      </c>
      <c r="O15" s="59">
        <f t="shared" si="8"/>
        <v>155700</v>
      </c>
      <c r="P15" s="55">
        <f t="shared" si="9"/>
        <v>-778360965</v>
      </c>
      <c r="Q15" s="55">
        <f t="shared" si="10"/>
        <v>154695.54800000001</v>
      </c>
      <c r="R15" s="55">
        <f t="shared" si="4"/>
        <v>778515660.54799998</v>
      </c>
      <c r="S15" s="73">
        <f t="shared" si="5"/>
        <v>97143.454772647863</v>
      </c>
      <c r="T15" s="58">
        <f t="shared" si="11"/>
        <v>13</v>
      </c>
      <c r="U15" s="56">
        <f t="shared" si="7"/>
        <v>39</v>
      </c>
    </row>
    <row r="16" spans="1:21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44">
        <v>106512.6</v>
      </c>
      <c r="K16" s="54">
        <f t="shared" si="0"/>
        <v>129057.42935278031</v>
      </c>
      <c r="L16" s="55">
        <f t="shared" si="1"/>
        <v>2678.632478632479</v>
      </c>
      <c r="M16" s="55">
        <f t="shared" si="2"/>
        <v>126378.79687414783</v>
      </c>
      <c r="N16" s="56">
        <f t="shared" si="3"/>
        <v>15</v>
      </c>
      <c r="O16" s="59">
        <f t="shared" si="8"/>
        <v>174600</v>
      </c>
      <c r="P16" s="55">
        <f t="shared" si="9"/>
        <v>-872861558</v>
      </c>
      <c r="Q16" s="55">
        <f t="shared" si="10"/>
        <v>148937.95199999999</v>
      </c>
      <c r="R16" s="55">
        <f t="shared" si="4"/>
        <v>873010495.95200002</v>
      </c>
      <c r="S16" s="73">
        <f t="shared" si="5"/>
        <v>278560.10272878112</v>
      </c>
      <c r="T16" s="58">
        <f t="shared" si="11"/>
        <v>14</v>
      </c>
      <c r="U16" s="56">
        <f t="shared" si="7"/>
        <v>35</v>
      </c>
    </row>
    <row r="17" spans="1:21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44">
        <v>816824.2</v>
      </c>
      <c r="K17" s="54">
        <f t="shared" si="0"/>
        <v>110874.39222042139</v>
      </c>
      <c r="L17" s="55">
        <f t="shared" si="1"/>
        <v>12664.194478780388</v>
      </c>
      <c r="M17" s="55">
        <f t="shared" si="2"/>
        <v>98210.197741640994</v>
      </c>
      <c r="N17" s="56">
        <f t="shared" si="3"/>
        <v>22</v>
      </c>
      <c r="O17" s="59">
        <f t="shared" si="8"/>
        <v>88893.9</v>
      </c>
      <c r="P17" s="55">
        <f t="shared" si="9"/>
        <v>-444363417.00000024</v>
      </c>
      <c r="Q17" s="55">
        <f t="shared" si="10"/>
        <v>143933.58799999999</v>
      </c>
      <c r="R17" s="55">
        <f t="shared" si="4"/>
        <v>444507350.58800024</v>
      </c>
      <c r="S17" s="73">
        <f t="shared" si="5"/>
        <v>14461.107970718384</v>
      </c>
      <c r="T17" s="58">
        <f t="shared" si="11"/>
        <v>15</v>
      </c>
      <c r="U17" s="56">
        <f t="shared" si="7"/>
        <v>66</v>
      </c>
    </row>
    <row r="18" spans="1:21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44">
        <v>14349.5</v>
      </c>
      <c r="K18" s="54">
        <f t="shared" si="0"/>
        <v>129923.07692307694</v>
      </c>
      <c r="L18" s="55">
        <f t="shared" si="1"/>
        <v>1286.4321608040204</v>
      </c>
      <c r="M18" s="55">
        <f t="shared" si="2"/>
        <v>128636.64476227292</v>
      </c>
      <c r="N18" s="56">
        <f t="shared" si="3"/>
        <v>14</v>
      </c>
      <c r="O18" s="59">
        <f t="shared" si="8"/>
        <v>45180</v>
      </c>
      <c r="P18" s="55">
        <f t="shared" si="9"/>
        <v>-225763447</v>
      </c>
      <c r="Q18" s="55">
        <f t="shared" si="10"/>
        <v>143923.068</v>
      </c>
      <c r="R18" s="55">
        <f t="shared" si="4"/>
        <v>225907370.06799999</v>
      </c>
      <c r="S18" s="73">
        <f t="shared" si="5"/>
        <v>882449.66432812496</v>
      </c>
      <c r="T18" s="58">
        <f t="shared" si="11"/>
        <v>16</v>
      </c>
      <c r="U18" s="56">
        <f t="shared" si="7"/>
        <v>145</v>
      </c>
    </row>
    <row r="19" spans="1:21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44">
        <v>59691.7</v>
      </c>
      <c r="K19" s="54">
        <f t="shared" si="0"/>
        <v>118182.38993710691</v>
      </c>
      <c r="L19" s="55">
        <f t="shared" si="1"/>
        <v>4077.9220779220782</v>
      </c>
      <c r="M19" s="55">
        <f t="shared" si="2"/>
        <v>114104.46785918484</v>
      </c>
      <c r="N19" s="56">
        <f t="shared" si="3"/>
        <v>19</v>
      </c>
      <c r="O19" s="59">
        <f t="shared" si="8"/>
        <v>269100</v>
      </c>
      <c r="P19" s="55">
        <f t="shared" si="9"/>
        <v>-1345373487</v>
      </c>
      <c r="Q19" s="55">
        <f t="shared" si="10"/>
        <v>138376.924</v>
      </c>
      <c r="R19" s="55">
        <f t="shared" si="4"/>
        <v>1345511863.924</v>
      </c>
      <c r="S19" s="73">
        <f t="shared" si="5"/>
        <v>267815.85189570062</v>
      </c>
      <c r="T19" s="58">
        <f t="shared" si="11"/>
        <v>17</v>
      </c>
      <c r="U19" s="56">
        <f t="shared" si="7"/>
        <v>12</v>
      </c>
    </row>
    <row r="20" spans="1:21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44">
        <v>331451.5</v>
      </c>
      <c r="K20" s="54">
        <f t="shared" si="0"/>
        <v>113875.21663778163</v>
      </c>
      <c r="L20" s="55">
        <f t="shared" si="1"/>
        <v>24434.913468773513</v>
      </c>
      <c r="M20" s="55">
        <f t="shared" si="2"/>
        <v>89440.303169008112</v>
      </c>
      <c r="N20" s="56">
        <f t="shared" si="3"/>
        <v>20</v>
      </c>
      <c r="O20" s="59">
        <f t="shared" si="8"/>
        <v>230494.5</v>
      </c>
      <c r="P20" s="55">
        <f t="shared" si="9"/>
        <v>-1152373562</v>
      </c>
      <c r="Q20" s="55">
        <f t="shared" si="10"/>
        <v>138245.424</v>
      </c>
      <c r="R20" s="55">
        <f t="shared" si="4"/>
        <v>1152511807.424</v>
      </c>
      <c r="S20" s="73">
        <f t="shared" si="5"/>
        <v>35489.294002093986</v>
      </c>
      <c r="T20" s="58">
        <f t="shared" si="11"/>
        <v>18</v>
      </c>
      <c r="U20" s="56">
        <f t="shared" si="7"/>
        <v>22</v>
      </c>
    </row>
    <row r="21" spans="1:21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44">
        <v>244327.9</v>
      </c>
      <c r="K21" s="54">
        <f t="shared" si="0"/>
        <v>126072.25433526011</v>
      </c>
      <c r="L21" s="55">
        <f t="shared" si="1"/>
        <v>30093.023255813954</v>
      </c>
      <c r="M21" s="55">
        <f t="shared" si="2"/>
        <v>95979.231079446152</v>
      </c>
      <c r="N21" s="56">
        <f t="shared" si="3"/>
        <v>16</v>
      </c>
      <c r="O21" s="59">
        <f t="shared" si="8"/>
        <v>130050</v>
      </c>
      <c r="P21" s="55">
        <f t="shared" si="9"/>
        <v>-650134665</v>
      </c>
      <c r="Q21" s="55">
        <f t="shared" si="10"/>
        <v>137667.87599999999</v>
      </c>
      <c r="R21" s="55">
        <f t="shared" si="4"/>
        <v>650272332.87600005</v>
      </c>
      <c r="S21" s="73">
        <f t="shared" si="5"/>
        <v>41876.404229520871</v>
      </c>
      <c r="T21" s="58">
        <f t="shared" si="11"/>
        <v>19</v>
      </c>
      <c r="U21" s="56">
        <f t="shared" si="7"/>
        <v>45</v>
      </c>
    </row>
    <row r="22" spans="1:21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44">
        <v>19630.8</v>
      </c>
      <c r="K22" s="54">
        <f t="shared" si="0"/>
        <v>122633.6032388664</v>
      </c>
      <c r="L22" s="55">
        <f t="shared" si="1"/>
        <v>1906.8056407112201</v>
      </c>
      <c r="M22" s="55">
        <f t="shared" si="2"/>
        <v>120726.79759815519</v>
      </c>
      <c r="N22" s="56">
        <f t="shared" si="3"/>
        <v>17</v>
      </c>
      <c r="O22" s="59">
        <f t="shared" si="8"/>
        <v>407700</v>
      </c>
      <c r="P22" s="55">
        <f t="shared" si="9"/>
        <v>-2038381948</v>
      </c>
      <c r="Q22" s="55">
        <f t="shared" si="10"/>
        <v>127462.424</v>
      </c>
      <c r="R22" s="55">
        <f t="shared" si="4"/>
        <v>2038509410.424</v>
      </c>
      <c r="S22" s="73">
        <f t="shared" si="5"/>
        <v>655468.26380192931</v>
      </c>
      <c r="T22" s="58">
        <f t="shared" si="11"/>
        <v>20</v>
      </c>
      <c r="U22" s="56">
        <f t="shared" si="7"/>
        <v>3</v>
      </c>
    </row>
    <row r="23" spans="1:21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9</v>
      </c>
      <c r="I23" s="21">
        <v>309129</v>
      </c>
      <c r="J23" s="44">
        <v>87009.3</v>
      </c>
      <c r="K23" s="54">
        <f t="shared" si="0"/>
        <v>122223.57723577236</v>
      </c>
      <c r="L23" s="55">
        <v>0</v>
      </c>
      <c r="M23" s="55">
        <f t="shared" si="2"/>
        <v>122223.57723577236</v>
      </c>
      <c r="N23" s="56">
        <f t="shared" si="3"/>
        <v>18</v>
      </c>
      <c r="O23" s="59">
        <f t="shared" si="8"/>
        <v>254700</v>
      </c>
      <c r="P23" s="55">
        <f t="shared" si="9"/>
        <v>-1273357377</v>
      </c>
      <c r="Q23" s="55">
        <f t="shared" si="10"/>
        <v>126521.936</v>
      </c>
      <c r="R23" s="55">
        <f t="shared" si="4"/>
        <v>1273483898.9360001</v>
      </c>
      <c r="S23" s="73">
        <f t="shared" si="5"/>
        <v>-56967.401204920607</v>
      </c>
      <c r="T23" s="58">
        <f t="shared" si="11"/>
        <v>21</v>
      </c>
      <c r="U23" s="56">
        <f t="shared" si="7"/>
        <v>15</v>
      </c>
    </row>
    <row r="24" spans="1:21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44">
        <v>3242.6</v>
      </c>
      <c r="K24" s="54">
        <f t="shared" si="0"/>
        <v>112348.9242282507</v>
      </c>
      <c r="L24" s="55">
        <f t="shared" si="1"/>
        <v>2463.1887636981014</v>
      </c>
      <c r="M24" s="55">
        <f t="shared" si="2"/>
        <v>109885.73546455261</v>
      </c>
      <c r="N24" s="56">
        <f t="shared" si="3"/>
        <v>21</v>
      </c>
      <c r="O24" s="59">
        <f t="shared" si="8"/>
        <v>6660</v>
      </c>
      <c r="P24" s="55">
        <f t="shared" si="9"/>
        <v>-33195858</v>
      </c>
      <c r="Q24" s="55">
        <f t="shared" si="10"/>
        <v>126346.25200000001</v>
      </c>
      <c r="R24" s="55">
        <f t="shared" si="4"/>
        <v>33322204.252</v>
      </c>
      <c r="S24" s="73">
        <f t="shared" si="5"/>
        <v>2086.9882356037347</v>
      </c>
      <c r="T24" s="58">
        <f t="shared" si="11"/>
        <v>22</v>
      </c>
      <c r="U24" s="56">
        <f t="shared" si="7"/>
        <v>443</v>
      </c>
    </row>
    <row r="25" spans="1:21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44">
        <v>43240.7</v>
      </c>
      <c r="K25" s="54">
        <f t="shared" si="0"/>
        <v>91593.424218123502</v>
      </c>
      <c r="L25" s="55">
        <f t="shared" si="1"/>
        <v>5104.9270072992695</v>
      </c>
      <c r="M25" s="55">
        <f t="shared" si="2"/>
        <v>86488.497210824236</v>
      </c>
      <c r="N25" s="56">
        <f t="shared" si="3"/>
        <v>27</v>
      </c>
      <c r="O25" s="59">
        <f t="shared" si="8"/>
        <v>12780</v>
      </c>
      <c r="P25" s="55">
        <f t="shared" si="9"/>
        <v>-63791378</v>
      </c>
      <c r="Q25" s="55">
        <f t="shared" si="10"/>
        <v>120156.284</v>
      </c>
      <c r="R25" s="55">
        <f t="shared" si="4"/>
        <v>63911534.284000002</v>
      </c>
      <c r="S25" s="73">
        <f t="shared" si="5"/>
        <v>11421.973062377123</v>
      </c>
      <c r="T25" s="58">
        <f t="shared" si="11"/>
        <v>23</v>
      </c>
      <c r="U25" s="56">
        <f t="shared" si="7"/>
        <v>347</v>
      </c>
    </row>
    <row r="26" spans="1:21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44">
        <v>35426.1</v>
      </c>
      <c r="K26" s="54">
        <f t="shared" si="0"/>
        <v>88418.253968253965</v>
      </c>
      <c r="L26" s="55">
        <f t="shared" si="1"/>
        <v>4065.1041666666665</v>
      </c>
      <c r="M26" s="55">
        <f t="shared" si="2"/>
        <v>84353.149801587293</v>
      </c>
      <c r="N26" s="56">
        <f t="shared" si="3"/>
        <v>30</v>
      </c>
      <c r="O26" s="59">
        <f t="shared" si="8"/>
        <v>9234.9</v>
      </c>
      <c r="P26" s="55">
        <f t="shared" si="9"/>
        <v>-46066215.000000015</v>
      </c>
      <c r="Q26" s="55">
        <f t="shared" si="10"/>
        <v>117200.164</v>
      </c>
      <c r="R26" s="55">
        <f t="shared" si="4"/>
        <v>46183415.164000012</v>
      </c>
      <c r="S26" s="73">
        <f t="shared" si="5"/>
        <v>14791.894030749523</v>
      </c>
      <c r="T26" s="58">
        <f t="shared" si="11"/>
        <v>24</v>
      </c>
      <c r="U26" s="56">
        <f t="shared" si="7"/>
        <v>397</v>
      </c>
    </row>
    <row r="27" spans="1:21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44">
        <v>265938.5</v>
      </c>
      <c r="K27" s="54">
        <f t="shared" si="0"/>
        <v>100257.47960108795</v>
      </c>
      <c r="L27" s="55">
        <f t="shared" si="1"/>
        <v>18229.922279792747</v>
      </c>
      <c r="M27" s="55">
        <f t="shared" si="2"/>
        <v>82027.5573212952</v>
      </c>
      <c r="N27" s="56">
        <f t="shared" si="3"/>
        <v>24</v>
      </c>
      <c r="O27" s="59">
        <f t="shared" si="8"/>
        <v>184040.1</v>
      </c>
      <c r="P27" s="55">
        <f t="shared" si="9"/>
        <v>-920118062.99999976</v>
      </c>
      <c r="Q27" s="55">
        <f t="shared" si="10"/>
        <v>116334.368</v>
      </c>
      <c r="R27" s="55">
        <f t="shared" si="4"/>
        <v>920234397.36799979</v>
      </c>
      <c r="S27" s="73">
        <f t="shared" si="5"/>
        <v>32692.871367037333</v>
      </c>
      <c r="T27" s="58">
        <f t="shared" si="11"/>
        <v>25</v>
      </c>
      <c r="U27" s="56">
        <f t="shared" si="7"/>
        <v>29</v>
      </c>
    </row>
    <row r="28" spans="1:21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44">
        <v>904860.9</v>
      </c>
      <c r="K28" s="54">
        <f t="shared" si="0"/>
        <v>89942.950285248589</v>
      </c>
      <c r="L28" s="55">
        <f t="shared" si="1"/>
        <v>21190.537084398977</v>
      </c>
      <c r="M28" s="55">
        <f t="shared" si="2"/>
        <v>68752.413200849609</v>
      </c>
      <c r="N28" s="56">
        <f t="shared" si="3"/>
        <v>29</v>
      </c>
      <c r="O28" s="59">
        <f t="shared" si="8"/>
        <v>117900</v>
      </c>
      <c r="P28" s="55">
        <f t="shared" si="9"/>
        <v>-589406211</v>
      </c>
      <c r="Q28" s="55">
        <f t="shared" si="10"/>
        <v>116098.72</v>
      </c>
      <c r="R28" s="55">
        <f t="shared" si="4"/>
        <v>589522309.72000003</v>
      </c>
      <c r="S28" s="73">
        <f t="shared" si="5"/>
        <v>35574.542195401606</v>
      </c>
      <c r="T28" s="58">
        <f t="shared" si="11"/>
        <v>26</v>
      </c>
      <c r="U28" s="56">
        <f t="shared" si="7"/>
        <v>52</v>
      </c>
    </row>
    <row r="29" spans="1:21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44">
        <v>211828</v>
      </c>
      <c r="K29" s="54">
        <f t="shared" si="0"/>
        <v>100935.63432835821</v>
      </c>
      <c r="L29" s="55">
        <f t="shared" si="1"/>
        <v>8627.6183087664867</v>
      </c>
      <c r="M29" s="55">
        <f t="shared" si="2"/>
        <v>92308.016019591727</v>
      </c>
      <c r="N29" s="56">
        <f t="shared" si="3"/>
        <v>23</v>
      </c>
      <c r="O29" s="59">
        <f t="shared" si="8"/>
        <v>371700</v>
      </c>
      <c r="P29" s="55">
        <f t="shared" si="9"/>
        <v>-1858402918</v>
      </c>
      <c r="Q29" s="55">
        <f t="shared" si="10"/>
        <v>113829.556</v>
      </c>
      <c r="R29" s="55">
        <f t="shared" si="4"/>
        <v>1858516747.556</v>
      </c>
      <c r="S29" s="73">
        <f t="shared" si="5"/>
        <v>167116.77246254834</v>
      </c>
      <c r="T29" s="58">
        <f t="shared" si="11"/>
        <v>27</v>
      </c>
      <c r="U29" s="56">
        <f t="shared" si="7"/>
        <v>5</v>
      </c>
    </row>
    <row r="30" spans="1:21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44">
        <v>215304.7</v>
      </c>
      <c r="K30" s="54">
        <f t="shared" si="0"/>
        <v>93376.731301939057</v>
      </c>
      <c r="L30" s="55">
        <f t="shared" si="1"/>
        <v>8197.492163009405</v>
      </c>
      <c r="M30" s="55">
        <f t="shared" si="2"/>
        <v>85179.239138929654</v>
      </c>
      <c r="N30" s="56">
        <f t="shared" si="3"/>
        <v>26</v>
      </c>
      <c r="O30" s="59">
        <f t="shared" si="8"/>
        <v>137700</v>
      </c>
      <c r="P30" s="55">
        <f t="shared" si="9"/>
        <v>-688409333</v>
      </c>
      <c r="Q30" s="55">
        <f t="shared" si="10"/>
        <v>106385.60400000001</v>
      </c>
      <c r="R30" s="55">
        <f t="shared" si="4"/>
        <v>688515718.60399997</v>
      </c>
      <c r="S30" s="73">
        <f t="shared" si="5"/>
        <v>65822.6824669216</v>
      </c>
      <c r="T30" s="58">
        <f t="shared" si="11"/>
        <v>28</v>
      </c>
      <c r="U30" s="56">
        <f t="shared" si="7"/>
        <v>43</v>
      </c>
    </row>
    <row r="31" spans="1:21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44">
        <v>219467.1</v>
      </c>
      <c r="K31" s="54">
        <f t="shared" si="0"/>
        <v>97736.943907156674</v>
      </c>
      <c r="L31" s="55">
        <f t="shared" si="1"/>
        <v>22193.260654112986</v>
      </c>
      <c r="M31" s="55">
        <f t="shared" si="2"/>
        <v>75543.68325304368</v>
      </c>
      <c r="N31" s="56">
        <f t="shared" si="3"/>
        <v>25</v>
      </c>
      <c r="O31" s="59">
        <f t="shared" si="8"/>
        <v>232830</v>
      </c>
      <c r="P31" s="55">
        <f t="shared" si="9"/>
        <v>-1164071333</v>
      </c>
      <c r="Q31" s="55">
        <f t="shared" si="10"/>
        <v>106315.12</v>
      </c>
      <c r="R31" s="55">
        <f t="shared" si="4"/>
        <v>1164177648.1199999</v>
      </c>
      <c r="S31" s="73">
        <f t="shared" si="5"/>
        <v>51987.462828562493</v>
      </c>
      <c r="T31" s="58">
        <f t="shared" si="11"/>
        <v>29</v>
      </c>
      <c r="U31" s="56">
        <f t="shared" si="7"/>
        <v>21</v>
      </c>
    </row>
    <row r="32" spans="1:21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9</v>
      </c>
      <c r="I32" s="21">
        <v>1917383</v>
      </c>
      <c r="J32" s="44">
        <v>145625.4</v>
      </c>
      <c r="K32" s="54">
        <f t="shared" si="0"/>
        <v>87971.014492753617</v>
      </c>
      <c r="L32" s="55">
        <v>0</v>
      </c>
      <c r="M32" s="55">
        <v>0</v>
      </c>
      <c r="N32" s="56">
        <f t="shared" si="3"/>
        <v>31</v>
      </c>
      <c r="O32" s="59">
        <f t="shared" si="8"/>
        <v>183600</v>
      </c>
      <c r="P32" s="55">
        <f t="shared" si="9"/>
        <v>-917920925</v>
      </c>
      <c r="Q32" s="55">
        <f t="shared" si="10"/>
        <v>102170.24000000001</v>
      </c>
      <c r="R32" s="55">
        <f t="shared" si="4"/>
        <v>918023095.24000001</v>
      </c>
      <c r="S32" s="73">
        <f t="shared" si="5"/>
        <v>50873.09782432807</v>
      </c>
      <c r="T32" s="58">
        <f t="shared" si="11"/>
        <v>30</v>
      </c>
      <c r="U32" s="56">
        <f t="shared" si="7"/>
        <v>30</v>
      </c>
    </row>
    <row r="33" spans="1:21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44">
        <v>40258.199999999997</v>
      </c>
      <c r="K33" s="54">
        <f t="shared" si="0"/>
        <v>67619.777158774377</v>
      </c>
      <c r="L33" s="55">
        <f t="shared" si="1"/>
        <v>3432.0987654320984</v>
      </c>
      <c r="M33" s="55">
        <f t="shared" si="2"/>
        <v>64187.678393342278</v>
      </c>
      <c r="N33" s="56">
        <f t="shared" si="3"/>
        <v>40</v>
      </c>
      <c r="O33" s="59">
        <f t="shared" si="8"/>
        <v>54315</v>
      </c>
      <c r="P33" s="55">
        <f t="shared" si="9"/>
        <v>-271480678</v>
      </c>
      <c r="Q33" s="55">
        <f t="shared" si="10"/>
        <v>102151.304</v>
      </c>
      <c r="R33" s="55">
        <f t="shared" si="4"/>
        <v>271582829.30400002</v>
      </c>
      <c r="S33" s="73">
        <f t="shared" si="5"/>
        <v>97690.6652172662</v>
      </c>
      <c r="T33" s="58">
        <f t="shared" si="11"/>
        <v>31</v>
      </c>
      <c r="U33" s="56">
        <f t="shared" si="7"/>
        <v>122</v>
      </c>
    </row>
    <row r="34" spans="1:21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44">
        <v>180948</v>
      </c>
      <c r="K34" s="54">
        <f t="shared" si="0"/>
        <v>84532.200357781752</v>
      </c>
      <c r="L34" s="55">
        <f t="shared" si="1"/>
        <v>22734.496124031008</v>
      </c>
      <c r="M34" s="55">
        <f t="shared" si="2"/>
        <v>61797.704233750745</v>
      </c>
      <c r="N34" s="56">
        <f t="shared" si="3"/>
        <v>32</v>
      </c>
      <c r="O34" s="59">
        <f t="shared" si="8"/>
        <v>165600</v>
      </c>
      <c r="P34" s="55">
        <f t="shared" si="9"/>
        <v>-827917224</v>
      </c>
      <c r="Q34" s="55">
        <f t="shared" si="10"/>
        <v>99421.364000000001</v>
      </c>
      <c r="R34" s="55">
        <f t="shared" si="4"/>
        <v>828016645.36399996</v>
      </c>
      <c r="S34" s="73">
        <f t="shared" si="5"/>
        <v>70582.636975875881</v>
      </c>
      <c r="T34" s="58">
        <f t="shared" si="11"/>
        <v>32</v>
      </c>
      <c r="U34" s="56">
        <f t="shared" si="7"/>
        <v>36</v>
      </c>
    </row>
    <row r="35" spans="1:21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44">
        <v>73826.600000000006</v>
      </c>
      <c r="K35" s="54">
        <f t="shared" si="0"/>
        <v>90034.213098729233</v>
      </c>
      <c r="L35" s="55">
        <f t="shared" si="1"/>
        <v>3842.2131147540986</v>
      </c>
      <c r="M35" s="55">
        <f t="shared" si="2"/>
        <v>86191.99998397514</v>
      </c>
      <c r="N35" s="56">
        <f t="shared" si="3"/>
        <v>28</v>
      </c>
      <c r="O35" s="59">
        <f t="shared" si="8"/>
        <v>57510</v>
      </c>
      <c r="P35" s="55">
        <f t="shared" si="9"/>
        <v>-287461645</v>
      </c>
      <c r="Q35" s="55">
        <f t="shared" si="10"/>
        <v>96894.46</v>
      </c>
      <c r="R35" s="55">
        <f t="shared" si="4"/>
        <v>287558539.45999998</v>
      </c>
      <c r="S35" s="73">
        <f t="shared" si="5"/>
        <v>76681.277189333327</v>
      </c>
      <c r="T35" s="58">
        <f t="shared" si="11"/>
        <v>33</v>
      </c>
      <c r="U35" s="56">
        <f t="shared" si="7"/>
        <v>116</v>
      </c>
    </row>
    <row r="36" spans="1:21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9</v>
      </c>
      <c r="I36" s="21">
        <v>111820</v>
      </c>
      <c r="J36" s="44">
        <v>42170.5</v>
      </c>
      <c r="K36" s="54">
        <f t="shared" si="0"/>
        <v>78664.0625</v>
      </c>
      <c r="L36" s="55">
        <v>0</v>
      </c>
      <c r="M36" s="55">
        <v>0</v>
      </c>
      <c r="N36" s="56">
        <f t="shared" si="3"/>
        <v>34</v>
      </c>
      <c r="O36" s="59">
        <f t="shared" si="8"/>
        <v>141300</v>
      </c>
      <c r="P36" s="55">
        <f t="shared" si="9"/>
        <v>-706407069</v>
      </c>
      <c r="Q36" s="55">
        <f t="shared" si="10"/>
        <v>95333.292000000001</v>
      </c>
      <c r="R36" s="55">
        <f t="shared" si="4"/>
        <v>706502402.29200006</v>
      </c>
      <c r="S36" s="73">
        <f t="shared" si="5"/>
        <v>-305846.19579740264</v>
      </c>
      <c r="T36" s="58">
        <f t="shared" si="11"/>
        <v>34</v>
      </c>
      <c r="U36" s="56">
        <f t="shared" si="7"/>
        <v>42</v>
      </c>
    </row>
    <row r="37" spans="1:21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44">
        <v>120201.4</v>
      </c>
      <c r="K37" s="54">
        <f t="shared" si="0"/>
        <v>62665.451895043727</v>
      </c>
      <c r="L37" s="55">
        <f t="shared" si="1"/>
        <v>1459.9316369160654</v>
      </c>
      <c r="M37" s="55">
        <f t="shared" si="2"/>
        <v>61205.520258127661</v>
      </c>
      <c r="N37" s="56">
        <f t="shared" si="3"/>
        <v>46</v>
      </c>
      <c r="O37" s="59">
        <f t="shared" si="8"/>
        <v>88200</v>
      </c>
      <c r="P37" s="55">
        <f t="shared" si="9"/>
        <v>-440917867</v>
      </c>
      <c r="Q37" s="55">
        <f t="shared" si="10"/>
        <v>90447.804000000004</v>
      </c>
      <c r="R37" s="55">
        <f t="shared" si="4"/>
        <v>441008314.80400002</v>
      </c>
      <c r="S37" s="73">
        <f t="shared" si="5"/>
        <v>114725.40863787722</v>
      </c>
      <c r="T37" s="58">
        <f t="shared" si="11"/>
        <v>35</v>
      </c>
      <c r="U37" s="56">
        <f t="shared" si="7"/>
        <v>67</v>
      </c>
    </row>
    <row r="38" spans="1:21" x14ac:dyDescent="0.2">
      <c r="A38" s="7" t="s">
        <v>78</v>
      </c>
      <c r="B38" s="8" t="s">
        <v>79</v>
      </c>
      <c r="C38" s="9">
        <v>56788</v>
      </c>
      <c r="D38" s="10" t="s">
        <v>9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44" t="s">
        <v>9</v>
      </c>
      <c r="K38" s="54">
        <f t="shared" si="0"/>
        <v>78362.607861936718</v>
      </c>
      <c r="L38" s="55">
        <f t="shared" si="1"/>
        <v>2206.4775295003765</v>
      </c>
      <c r="M38" s="55">
        <f t="shared" si="2"/>
        <v>76156.13033243634</v>
      </c>
      <c r="N38" s="56">
        <f t="shared" si="3"/>
        <v>35</v>
      </c>
      <c r="O38" s="59">
        <f t="shared" si="8"/>
        <v>51109.2</v>
      </c>
      <c r="P38" s="55">
        <f t="shared" si="9"/>
        <v>-255473056.20000011</v>
      </c>
      <c r="Q38" s="55">
        <f t="shared" si="10"/>
        <v>85982.274399999995</v>
      </c>
      <c r="R38" s="55">
        <f t="shared" si="4"/>
        <v>255559038.4744001</v>
      </c>
      <c r="S38" s="73">
        <f t="shared" si="5"/>
        <v>29078.131408948171</v>
      </c>
      <c r="T38" s="58">
        <f t="shared" si="11"/>
        <v>36</v>
      </c>
      <c r="U38" s="56">
        <f t="shared" si="7"/>
        <v>132</v>
      </c>
    </row>
    <row r="39" spans="1:21" x14ac:dyDescent="0.2">
      <c r="A39" s="7" t="s">
        <v>80</v>
      </c>
      <c r="B39" s="8" t="s">
        <v>81</v>
      </c>
      <c r="C39" s="9">
        <v>135100</v>
      </c>
      <c r="D39" s="10" t="s">
        <v>9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44">
        <v>372228.9</v>
      </c>
      <c r="K39" s="54">
        <f t="shared" si="0"/>
        <v>76458.29428303655</v>
      </c>
      <c r="L39" s="55">
        <f t="shared" si="1"/>
        <v>1299.991501657177</v>
      </c>
      <c r="M39" s="55">
        <f t="shared" si="2"/>
        <v>75158.302781379374</v>
      </c>
      <c r="N39" s="56">
        <f t="shared" si="3"/>
        <v>36</v>
      </c>
      <c r="O39" s="59">
        <f t="shared" si="8"/>
        <v>121590</v>
      </c>
      <c r="P39" s="55">
        <f t="shared" si="9"/>
        <v>-607883716</v>
      </c>
      <c r="Q39" s="55">
        <f t="shared" si="10"/>
        <v>85823.212</v>
      </c>
      <c r="R39" s="55">
        <f t="shared" si="4"/>
        <v>607969539.21200001</v>
      </c>
      <c r="S39" s="73">
        <f t="shared" si="5"/>
        <v>39743.364202915604</v>
      </c>
      <c r="T39" s="58">
        <f t="shared" si="11"/>
        <v>37</v>
      </c>
      <c r="U39" s="56">
        <f t="shared" si="7"/>
        <v>48</v>
      </c>
    </row>
    <row r="40" spans="1:21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44">
        <v>125560.1</v>
      </c>
      <c r="K40" s="54">
        <f t="shared" si="0"/>
        <v>79116.302186878733</v>
      </c>
      <c r="L40" s="55">
        <f t="shared" si="1"/>
        <v>5753.4607778510217</v>
      </c>
      <c r="M40" s="55">
        <f t="shared" si="2"/>
        <v>73362.841409027707</v>
      </c>
      <c r="N40" s="56">
        <f t="shared" si="3"/>
        <v>33</v>
      </c>
      <c r="O40" s="59">
        <f t="shared" si="8"/>
        <v>342990</v>
      </c>
      <c r="P40" s="55">
        <f t="shared" si="9"/>
        <v>-1714879137</v>
      </c>
      <c r="Q40" s="55">
        <f t="shared" si="10"/>
        <v>83729.732000000004</v>
      </c>
      <c r="R40" s="55">
        <f t="shared" si="4"/>
        <v>1714962866.7320001</v>
      </c>
      <c r="S40" s="73">
        <f t="shared" si="5"/>
        <v>196488.78766406968</v>
      </c>
      <c r="T40" s="58">
        <f t="shared" si="11"/>
        <v>38</v>
      </c>
      <c r="U40" s="56">
        <f t="shared" si="7"/>
        <v>7</v>
      </c>
    </row>
    <row r="41" spans="1:21" x14ac:dyDescent="0.2">
      <c r="A41" s="7" t="s">
        <v>84</v>
      </c>
      <c r="B41" s="8" t="s">
        <v>85</v>
      </c>
      <c r="C41" s="9">
        <v>360000</v>
      </c>
      <c r="D41" s="10" t="s">
        <v>9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44">
        <v>41440.9</v>
      </c>
      <c r="K41" s="54">
        <f t="shared" si="0"/>
        <v>71904.580152671755</v>
      </c>
      <c r="L41" s="55">
        <f t="shared" si="1"/>
        <v>2934.0659340659345</v>
      </c>
      <c r="M41" s="55">
        <f t="shared" si="2"/>
        <v>68970.514218605822</v>
      </c>
      <c r="N41" s="56">
        <f t="shared" si="3"/>
        <v>38</v>
      </c>
      <c r="O41" s="59">
        <f t="shared" si="8"/>
        <v>324000</v>
      </c>
      <c r="P41" s="55">
        <f t="shared" si="9"/>
        <v>-1619927581</v>
      </c>
      <c r="Q41" s="55">
        <f t="shared" si="10"/>
        <v>79274.512000000002</v>
      </c>
      <c r="R41" s="55">
        <f t="shared" si="4"/>
        <v>1620006855.5120001</v>
      </c>
      <c r="S41" s="73">
        <f t="shared" si="5"/>
        <v>551584.5824010896</v>
      </c>
      <c r="T41" s="58">
        <f t="shared" si="11"/>
        <v>39</v>
      </c>
      <c r="U41" s="56">
        <f t="shared" si="7"/>
        <v>9</v>
      </c>
    </row>
    <row r="42" spans="1:21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44">
        <v>1748.7</v>
      </c>
      <c r="K42" s="54">
        <f t="shared" si="0"/>
        <v>74643.002028397561</v>
      </c>
      <c r="L42" s="55">
        <f t="shared" si="1"/>
        <v>5624.2387332521321</v>
      </c>
      <c r="M42" s="55">
        <f t="shared" si="2"/>
        <v>69018.763295145429</v>
      </c>
      <c r="N42" s="56">
        <f t="shared" si="3"/>
        <v>37</v>
      </c>
      <c r="O42" s="59">
        <f t="shared" si="8"/>
        <v>5958.9</v>
      </c>
      <c r="P42" s="55">
        <f t="shared" si="9"/>
        <v>-29730137.000000015</v>
      </c>
      <c r="Q42" s="55">
        <f t="shared" si="10"/>
        <v>77425.096000000005</v>
      </c>
      <c r="R42" s="55">
        <f t="shared" si="4"/>
        <v>29807562.096000016</v>
      </c>
      <c r="S42" s="73">
        <f t="shared" si="5"/>
        <v>3226.6732101786697</v>
      </c>
      <c r="T42" s="58">
        <f t="shared" si="11"/>
        <v>40</v>
      </c>
      <c r="U42" s="56">
        <f t="shared" si="7"/>
        <v>451</v>
      </c>
    </row>
    <row r="43" spans="1:21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44">
        <v>96116.3</v>
      </c>
      <c r="K43" s="54">
        <f t="shared" si="0"/>
        <v>65867.094408799268</v>
      </c>
      <c r="L43" s="55">
        <f t="shared" si="1"/>
        <v>4908.811475409836</v>
      </c>
      <c r="M43" s="55">
        <f t="shared" si="2"/>
        <v>60958.282933389433</v>
      </c>
      <c r="N43" s="56">
        <f t="shared" si="3"/>
        <v>43</v>
      </c>
      <c r="O43" s="59">
        <f t="shared" si="8"/>
        <v>328117.5</v>
      </c>
      <c r="P43" s="55">
        <f t="shared" si="9"/>
        <v>-1640520430</v>
      </c>
      <c r="Q43" s="55">
        <f t="shared" si="10"/>
        <v>75597.771999999997</v>
      </c>
      <c r="R43" s="55">
        <f t="shared" si="4"/>
        <v>1640596027.7720001</v>
      </c>
      <c r="S43" s="73">
        <f t="shared" si="5"/>
        <v>342431.90080818202</v>
      </c>
      <c r="T43" s="58">
        <f t="shared" si="11"/>
        <v>41</v>
      </c>
      <c r="U43" s="56">
        <f t="shared" si="7"/>
        <v>8</v>
      </c>
    </row>
    <row r="44" spans="1:21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44">
        <v>87685.5</v>
      </c>
      <c r="K44" s="54">
        <f t="shared" si="0"/>
        <v>68632.338787295477</v>
      </c>
      <c r="L44" s="55">
        <f t="shared" si="1"/>
        <v>3448.584202682563</v>
      </c>
      <c r="M44" s="55">
        <f t="shared" si="2"/>
        <v>65183.754584612914</v>
      </c>
      <c r="N44" s="56">
        <f t="shared" si="3"/>
        <v>39</v>
      </c>
      <c r="O44" s="59">
        <f t="shared" si="8"/>
        <v>220500</v>
      </c>
      <c r="P44" s="55">
        <f t="shared" si="9"/>
        <v>-1102431005</v>
      </c>
      <c r="Q44" s="55">
        <f t="shared" si="10"/>
        <v>75017.067999999999</v>
      </c>
      <c r="R44" s="55">
        <f t="shared" si="4"/>
        <v>1102506022.0680001</v>
      </c>
      <c r="S44" s="73">
        <f t="shared" si="5"/>
        <v>476449.31204321526</v>
      </c>
      <c r="T44" s="58">
        <f t="shared" si="11"/>
        <v>42</v>
      </c>
      <c r="U44" s="56">
        <f t="shared" si="7"/>
        <v>23</v>
      </c>
    </row>
    <row r="45" spans="1:21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44">
        <v>241488.9</v>
      </c>
      <c r="K45" s="54">
        <f t="shared" si="0"/>
        <v>62752.87865367582</v>
      </c>
      <c r="L45" s="55">
        <f t="shared" si="1"/>
        <v>9600.0911992704059</v>
      </c>
      <c r="M45" s="55">
        <f t="shared" si="2"/>
        <v>53152.787454405414</v>
      </c>
      <c r="N45" s="56">
        <f t="shared" si="3"/>
        <v>45</v>
      </c>
      <c r="O45" s="59">
        <f t="shared" si="8"/>
        <v>96660</v>
      </c>
      <c r="P45" s="55">
        <f t="shared" si="9"/>
        <v>-483250205</v>
      </c>
      <c r="Q45" s="55">
        <f t="shared" si="10"/>
        <v>74532.096000000005</v>
      </c>
      <c r="R45" s="55">
        <f t="shared" si="4"/>
        <v>483324737.09600002</v>
      </c>
      <c r="S45" s="73">
        <f t="shared" si="5"/>
        <v>22956.52325540303</v>
      </c>
      <c r="T45" s="58">
        <f t="shared" si="11"/>
        <v>43</v>
      </c>
      <c r="U45" s="56">
        <f t="shared" si="7"/>
        <v>59</v>
      </c>
    </row>
    <row r="46" spans="1:21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44">
        <v>40751</v>
      </c>
      <c r="K46" s="54">
        <f t="shared" si="0"/>
        <v>66154.819863680634</v>
      </c>
      <c r="L46" s="55">
        <f t="shared" si="1"/>
        <v>4008.6071987480436</v>
      </c>
      <c r="M46" s="55">
        <f t="shared" si="2"/>
        <v>62146.212664932587</v>
      </c>
      <c r="N46" s="56">
        <f t="shared" si="3"/>
        <v>42</v>
      </c>
      <c r="O46" s="59">
        <f t="shared" si="8"/>
        <v>43200</v>
      </c>
      <c r="P46" s="55">
        <f t="shared" si="9"/>
        <v>-215937182</v>
      </c>
      <c r="Q46" s="55">
        <f t="shared" si="10"/>
        <v>71473.932000000001</v>
      </c>
      <c r="R46" s="55">
        <f t="shared" si="4"/>
        <v>216008655.93200001</v>
      </c>
      <c r="S46" s="73">
        <f t="shared" si="5"/>
        <v>42163.484858871758</v>
      </c>
      <c r="T46" s="58">
        <f t="shared" si="11"/>
        <v>44</v>
      </c>
      <c r="U46" s="56">
        <f t="shared" si="7"/>
        <v>154</v>
      </c>
    </row>
    <row r="47" spans="1:21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44">
        <v>260289.4</v>
      </c>
      <c r="K47" s="54">
        <f t="shared" si="0"/>
        <v>66235.877106045591</v>
      </c>
      <c r="L47" s="55">
        <f t="shared" si="1"/>
        <v>15330.188679245282</v>
      </c>
      <c r="M47" s="55">
        <f t="shared" si="2"/>
        <v>50905.688426800305</v>
      </c>
      <c r="N47" s="56">
        <f t="shared" si="3"/>
        <v>41</v>
      </c>
      <c r="O47" s="59">
        <f t="shared" si="8"/>
        <v>82800</v>
      </c>
      <c r="P47" s="55">
        <f t="shared" si="9"/>
        <v>-413942918</v>
      </c>
      <c r="Q47" s="55">
        <f t="shared" si="10"/>
        <v>70307.263999999996</v>
      </c>
      <c r="R47" s="55">
        <f t="shared" si="4"/>
        <v>414013225.264</v>
      </c>
      <c r="S47" s="73">
        <f t="shared" si="5"/>
        <v>42461.894898871797</v>
      </c>
      <c r="T47" s="58">
        <f t="shared" si="11"/>
        <v>45</v>
      </c>
      <c r="U47" s="56">
        <f t="shared" si="7"/>
        <v>72</v>
      </c>
    </row>
    <row r="48" spans="1:21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44">
        <v>111146</v>
      </c>
      <c r="K48" s="54">
        <f t="shared" si="0"/>
        <v>59856.885688568858</v>
      </c>
      <c r="L48" s="55">
        <f t="shared" si="1"/>
        <v>4550.0863557858384</v>
      </c>
      <c r="M48" s="55">
        <f t="shared" si="2"/>
        <v>55306.799332783019</v>
      </c>
      <c r="N48" s="56">
        <f t="shared" si="3"/>
        <v>49</v>
      </c>
      <c r="O48" s="59">
        <f t="shared" si="8"/>
        <v>216180</v>
      </c>
      <c r="P48" s="55">
        <f t="shared" si="9"/>
        <v>-1080838768</v>
      </c>
      <c r="Q48" s="55">
        <f t="shared" si="10"/>
        <v>69959.051999999996</v>
      </c>
      <c r="R48" s="55">
        <f t="shared" si="4"/>
        <v>1080908727.052</v>
      </c>
      <c r="S48" s="73">
        <f t="shared" si="5"/>
        <v>205143.94724843424</v>
      </c>
      <c r="T48" s="58">
        <f t="shared" si="11"/>
        <v>46</v>
      </c>
      <c r="U48" s="56">
        <f t="shared" si="7"/>
        <v>24</v>
      </c>
    </row>
    <row r="49" spans="1:21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44">
        <v>47270.8</v>
      </c>
      <c r="K49" s="54">
        <f t="shared" si="0"/>
        <v>60322.580645161295</v>
      </c>
      <c r="L49" s="55">
        <f t="shared" si="1"/>
        <v>2996.0681520314547</v>
      </c>
      <c r="M49" s="55">
        <f t="shared" si="2"/>
        <v>57326.512493129841</v>
      </c>
      <c r="N49" s="56">
        <f t="shared" si="3"/>
        <v>48</v>
      </c>
      <c r="O49" s="59">
        <f t="shared" si="8"/>
        <v>323100</v>
      </c>
      <c r="P49" s="55">
        <f t="shared" si="9"/>
        <v>-1615439122</v>
      </c>
      <c r="Q49" s="55">
        <f t="shared" si="10"/>
        <v>68853.399999999994</v>
      </c>
      <c r="R49" s="55">
        <f t="shared" si="4"/>
        <v>1615507975.4000001</v>
      </c>
      <c r="S49" s="73">
        <f t="shared" si="5"/>
        <v>353347.20109361334</v>
      </c>
      <c r="T49" s="58">
        <f t="shared" si="11"/>
        <v>47</v>
      </c>
      <c r="U49" s="56">
        <f t="shared" si="7"/>
        <v>10</v>
      </c>
    </row>
    <row r="50" spans="1:21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44">
        <v>172094.7</v>
      </c>
      <c r="K50" s="54">
        <f t="shared" si="0"/>
        <v>63517.681728880154</v>
      </c>
      <c r="L50" s="55">
        <f t="shared" si="1"/>
        <v>4856.4221963523478</v>
      </c>
      <c r="M50" s="55">
        <f t="shared" si="2"/>
        <v>58661.259532527809</v>
      </c>
      <c r="N50" s="56">
        <f t="shared" si="3"/>
        <v>44</v>
      </c>
      <c r="O50" s="59">
        <f t="shared" si="8"/>
        <v>240300</v>
      </c>
      <c r="P50" s="55">
        <f t="shared" si="9"/>
        <v>-1201447854</v>
      </c>
      <c r="Q50" s="55">
        <f t="shared" si="10"/>
        <v>68023.372000000003</v>
      </c>
      <c r="R50" s="55">
        <f t="shared" si="4"/>
        <v>1201515877.372</v>
      </c>
      <c r="S50" s="73">
        <f t="shared" si="5"/>
        <v>96005.06291426289</v>
      </c>
      <c r="T50" s="58">
        <f t="shared" si="11"/>
        <v>48</v>
      </c>
      <c r="U50" s="56">
        <f t="shared" si="7"/>
        <v>20</v>
      </c>
    </row>
    <row r="51" spans="1:21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44">
        <v>24156.7</v>
      </c>
      <c r="K51" s="54">
        <f t="shared" si="0"/>
        <v>60813.799621928163</v>
      </c>
      <c r="L51" s="55">
        <f t="shared" si="1"/>
        <v>1594.7136563876652</v>
      </c>
      <c r="M51" s="55">
        <f t="shared" si="2"/>
        <v>59219.0859655405</v>
      </c>
      <c r="N51" s="56">
        <f t="shared" si="3"/>
        <v>47</v>
      </c>
      <c r="O51" s="59">
        <f t="shared" si="8"/>
        <v>28440</v>
      </c>
      <c r="P51" s="55">
        <f t="shared" si="9"/>
        <v>-142137469</v>
      </c>
      <c r="Q51" s="55">
        <f t="shared" si="10"/>
        <v>67686.732000000004</v>
      </c>
      <c r="R51" s="55">
        <f t="shared" si="4"/>
        <v>142205155.73199999</v>
      </c>
      <c r="S51" s="73">
        <f t="shared" si="5"/>
        <v>78565.384382320437</v>
      </c>
      <c r="T51" s="58">
        <f t="shared" si="11"/>
        <v>49</v>
      </c>
      <c r="U51" s="56">
        <f t="shared" si="7"/>
        <v>212</v>
      </c>
    </row>
    <row r="52" spans="1:21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44">
        <v>37517.699999999997</v>
      </c>
      <c r="K52" s="54">
        <f t="shared" si="0"/>
        <v>59708.056872037916</v>
      </c>
      <c r="L52" s="55">
        <f t="shared" si="1"/>
        <v>7864.864864864865</v>
      </c>
      <c r="M52" s="55">
        <f t="shared" si="2"/>
        <v>51843.192007173049</v>
      </c>
      <c r="N52" s="56">
        <f t="shared" si="3"/>
        <v>50</v>
      </c>
      <c r="O52" s="59">
        <f t="shared" si="8"/>
        <v>45442.8</v>
      </c>
      <c r="P52" s="55">
        <f t="shared" si="9"/>
        <v>-227155081.99999988</v>
      </c>
      <c r="Q52" s="55">
        <f t="shared" si="10"/>
        <v>66267.584000000003</v>
      </c>
      <c r="R52" s="55">
        <f t="shared" si="4"/>
        <v>227221349.58399987</v>
      </c>
      <c r="S52" s="73">
        <f t="shared" si="5"/>
        <v>55772.527143838946</v>
      </c>
      <c r="T52" s="58">
        <f t="shared" si="11"/>
        <v>50</v>
      </c>
      <c r="U52" s="56">
        <f t="shared" si="7"/>
        <v>144</v>
      </c>
    </row>
    <row r="53" spans="1:21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44">
        <v>21939.7</v>
      </c>
      <c r="K53" s="54">
        <f t="shared" si="0"/>
        <v>48558.966074313408</v>
      </c>
      <c r="L53" s="55">
        <f t="shared" si="1"/>
        <v>827.96688132474708</v>
      </c>
      <c r="M53" s="55">
        <f t="shared" si="2"/>
        <v>47730.99919298866</v>
      </c>
      <c r="N53" s="56">
        <f t="shared" si="3"/>
        <v>59</v>
      </c>
      <c r="O53" s="59">
        <f t="shared" si="8"/>
        <v>42570</v>
      </c>
      <c r="P53" s="55">
        <f t="shared" si="9"/>
        <v>-212790784</v>
      </c>
      <c r="Q53" s="55">
        <f t="shared" si="10"/>
        <v>63242.031999999999</v>
      </c>
      <c r="R53" s="55">
        <f t="shared" si="4"/>
        <v>212854026.03200001</v>
      </c>
      <c r="S53" s="73">
        <f t="shared" si="5"/>
        <v>236503.4733688889</v>
      </c>
      <c r="T53" s="58">
        <f t="shared" si="11"/>
        <v>51</v>
      </c>
      <c r="U53" s="56">
        <f t="shared" si="7"/>
        <v>157</v>
      </c>
    </row>
    <row r="54" spans="1:21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9</v>
      </c>
      <c r="I54" s="21">
        <v>21812.3</v>
      </c>
      <c r="J54" s="44" t="s">
        <v>9</v>
      </c>
      <c r="K54" s="54">
        <f t="shared" si="0"/>
        <v>59685.856573705176</v>
      </c>
      <c r="L54" s="55">
        <v>0</v>
      </c>
      <c r="M54" s="55">
        <v>0</v>
      </c>
      <c r="N54" s="56">
        <f t="shared" si="3"/>
        <v>51</v>
      </c>
      <c r="O54" s="59">
        <f t="shared" si="8"/>
        <v>247500</v>
      </c>
      <c r="P54" s="55">
        <f t="shared" si="9"/>
        <v>-1237440121.7</v>
      </c>
      <c r="Q54" s="55">
        <f t="shared" si="10"/>
        <v>63040.679199999999</v>
      </c>
      <c r="R54" s="55">
        <f t="shared" si="4"/>
        <v>1237503162.3792</v>
      </c>
      <c r="S54" s="73">
        <f t="shared" si="5"/>
        <v>26727929.072984882</v>
      </c>
      <c r="T54" s="58">
        <f t="shared" si="11"/>
        <v>52</v>
      </c>
      <c r="U54" s="56">
        <f t="shared" si="7"/>
        <v>17</v>
      </c>
    </row>
    <row r="55" spans="1:21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44">
        <v>199589.9</v>
      </c>
      <c r="K55" s="54">
        <f t="shared" si="0"/>
        <v>55133.58070500927</v>
      </c>
      <c r="L55" s="55">
        <f t="shared" si="1"/>
        <v>8979.3300071275844</v>
      </c>
      <c r="M55" s="55">
        <f t="shared" si="2"/>
        <v>46154.250697881682</v>
      </c>
      <c r="N55" s="56">
        <f t="shared" si="3"/>
        <v>53</v>
      </c>
      <c r="O55" s="59">
        <f t="shared" si="8"/>
        <v>180900</v>
      </c>
      <c r="P55" s="55">
        <f t="shared" si="9"/>
        <v>-904453164</v>
      </c>
      <c r="Q55" s="55">
        <f t="shared" si="10"/>
        <v>62524.567999999999</v>
      </c>
      <c r="R55" s="55">
        <f t="shared" si="4"/>
        <v>904515688.56799996</v>
      </c>
      <c r="S55" s="73">
        <f t="shared" si="5"/>
        <v>71797.355974599137</v>
      </c>
      <c r="T55" s="58">
        <f t="shared" si="11"/>
        <v>53</v>
      </c>
      <c r="U55" s="56">
        <f t="shared" si="7"/>
        <v>32</v>
      </c>
    </row>
    <row r="56" spans="1:21" x14ac:dyDescent="0.2">
      <c r="A56" s="7" t="s">
        <v>114</v>
      </c>
      <c r="B56" s="8" t="s">
        <v>115</v>
      </c>
      <c r="C56" s="9">
        <v>67000</v>
      </c>
      <c r="D56" s="10" t="s">
        <v>9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44">
        <v>34278.800000000003</v>
      </c>
      <c r="K56" s="54">
        <f t="shared" si="0"/>
        <v>55350.895381715367</v>
      </c>
      <c r="L56" s="55">
        <f t="shared" si="1"/>
        <v>1142.811501597444</v>
      </c>
      <c r="M56" s="55">
        <f t="shared" si="2"/>
        <v>54208.08388011792</v>
      </c>
      <c r="N56" s="56">
        <f t="shared" si="3"/>
        <v>52</v>
      </c>
      <c r="O56" s="59">
        <f t="shared" si="8"/>
        <v>60300</v>
      </c>
      <c r="P56" s="55">
        <f t="shared" si="9"/>
        <v>-301442703.5</v>
      </c>
      <c r="Q56" s="55">
        <f t="shared" si="10"/>
        <v>61781.119600000005</v>
      </c>
      <c r="R56" s="55">
        <f t="shared" si="4"/>
        <v>301504484.6196</v>
      </c>
      <c r="S56" s="73">
        <f t="shared" si="5"/>
        <v>210723.40915543752</v>
      </c>
      <c r="T56" s="58">
        <f t="shared" si="11"/>
        <v>54</v>
      </c>
      <c r="U56" s="56">
        <f t="shared" si="7"/>
        <v>109</v>
      </c>
    </row>
    <row r="57" spans="1:21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44">
        <v>29795.9</v>
      </c>
      <c r="K57" s="54">
        <f t="shared" si="0"/>
        <v>52067.67586821015</v>
      </c>
      <c r="L57" s="55">
        <f t="shared" si="1"/>
        <v>2525.841631104789</v>
      </c>
      <c r="M57" s="55">
        <f t="shared" si="2"/>
        <v>49541.834237105359</v>
      </c>
      <c r="N57" s="56">
        <f t="shared" si="3"/>
        <v>56</v>
      </c>
      <c r="O57" s="59">
        <f t="shared" si="8"/>
        <v>49500</v>
      </c>
      <c r="P57" s="55">
        <f t="shared" si="9"/>
        <v>-247446855</v>
      </c>
      <c r="Q57" s="55">
        <f t="shared" si="10"/>
        <v>61512.544000000002</v>
      </c>
      <c r="R57" s="55">
        <f t="shared" si="4"/>
        <v>247508367.544</v>
      </c>
      <c r="S57" s="73">
        <f t="shared" si="5"/>
        <v>46461.993719541955</v>
      </c>
      <c r="T57" s="58">
        <f t="shared" si="11"/>
        <v>55</v>
      </c>
      <c r="U57" s="56">
        <f t="shared" si="7"/>
        <v>134</v>
      </c>
    </row>
    <row r="58" spans="1:21" x14ac:dyDescent="0.2">
      <c r="A58" s="7" t="s">
        <v>118</v>
      </c>
      <c r="B58" s="8" t="s">
        <v>119</v>
      </c>
      <c r="C58" s="9">
        <v>41600</v>
      </c>
      <c r="D58" s="10" t="s">
        <v>9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44">
        <v>36079.599999999999</v>
      </c>
      <c r="K58" s="54">
        <f t="shared" si="0"/>
        <v>53792.060491493379</v>
      </c>
      <c r="L58" s="55">
        <f t="shared" si="1"/>
        <v>2449.7816593886459</v>
      </c>
      <c r="M58" s="55">
        <f t="shared" si="2"/>
        <v>51342.278832104734</v>
      </c>
      <c r="N58" s="56">
        <f t="shared" si="3"/>
        <v>54</v>
      </c>
      <c r="O58" s="59">
        <f t="shared" si="8"/>
        <v>37440</v>
      </c>
      <c r="P58" s="55">
        <f t="shared" si="9"/>
        <v>-187144771</v>
      </c>
      <c r="Q58" s="55">
        <f t="shared" si="10"/>
        <v>59871.423999999999</v>
      </c>
      <c r="R58" s="55">
        <f t="shared" si="4"/>
        <v>187204642.42399999</v>
      </c>
      <c r="S58" s="73">
        <f t="shared" si="5"/>
        <v>111231.70494592989</v>
      </c>
      <c r="T58" s="58">
        <f t="shared" si="11"/>
        <v>56</v>
      </c>
      <c r="U58" s="56">
        <f t="shared" si="7"/>
        <v>172</v>
      </c>
    </row>
    <row r="59" spans="1:21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44">
        <v>475731.6</v>
      </c>
      <c r="K59" s="54">
        <f t="shared" si="0"/>
        <v>40639.010189228524</v>
      </c>
      <c r="L59" s="55">
        <f t="shared" si="1"/>
        <v>15930.835734870318</v>
      </c>
      <c r="M59" s="55">
        <f t="shared" si="2"/>
        <v>24708.174454358206</v>
      </c>
      <c r="N59" s="56">
        <f t="shared" si="3"/>
        <v>74</v>
      </c>
      <c r="O59" s="59">
        <f t="shared" si="8"/>
        <v>32028.3</v>
      </c>
      <c r="P59" s="55">
        <f t="shared" si="9"/>
        <v>-160107774.00000003</v>
      </c>
      <c r="Q59" s="55">
        <f t="shared" si="10"/>
        <v>58741.576000000001</v>
      </c>
      <c r="R59" s="55">
        <f t="shared" si="4"/>
        <v>160166515.57600003</v>
      </c>
      <c r="S59" s="73">
        <f t="shared" si="5"/>
        <v>7242.4205669319845</v>
      </c>
      <c r="T59" s="58">
        <f t="shared" si="11"/>
        <v>57</v>
      </c>
      <c r="U59" s="56">
        <f t="shared" si="7"/>
        <v>194</v>
      </c>
    </row>
    <row r="60" spans="1:21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44">
        <v>77980.3</v>
      </c>
      <c r="K60" s="54">
        <f t="shared" si="0"/>
        <v>45450.166112956809</v>
      </c>
      <c r="L60" s="55">
        <f t="shared" si="1"/>
        <v>753.9555991659513</v>
      </c>
      <c r="M60" s="55">
        <f t="shared" si="2"/>
        <v>44696.210513790858</v>
      </c>
      <c r="N60" s="56">
        <f t="shared" si="3"/>
        <v>63</v>
      </c>
      <c r="O60" s="59">
        <f t="shared" si="8"/>
        <v>93600</v>
      </c>
      <c r="P60" s="55">
        <f t="shared" si="9"/>
        <v>-467951425</v>
      </c>
      <c r="Q60" s="55">
        <f t="shared" si="10"/>
        <v>57567.544000000002</v>
      </c>
      <c r="R60" s="55">
        <f t="shared" si="4"/>
        <v>468008992.54400003</v>
      </c>
      <c r="S60" s="73">
        <f t="shared" si="5"/>
        <v>76135.16276948106</v>
      </c>
      <c r="T60" s="58">
        <f t="shared" si="11"/>
        <v>58</v>
      </c>
      <c r="U60" s="56">
        <f t="shared" si="7"/>
        <v>62</v>
      </c>
    </row>
    <row r="61" spans="1:21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44">
        <v>40260</v>
      </c>
      <c r="K61" s="54">
        <f t="shared" si="0"/>
        <v>47500.872600349045</v>
      </c>
      <c r="L61" s="55">
        <f t="shared" si="1"/>
        <v>953.82882882882882</v>
      </c>
      <c r="M61" s="55">
        <f t="shared" si="2"/>
        <v>46547.043771520213</v>
      </c>
      <c r="N61" s="56">
        <f t="shared" si="3"/>
        <v>62</v>
      </c>
      <c r="O61" s="59">
        <f t="shared" si="8"/>
        <v>10591.2</v>
      </c>
      <c r="P61" s="55">
        <f t="shared" si="9"/>
        <v>-52903257.99999997</v>
      </c>
      <c r="Q61" s="55">
        <f t="shared" si="10"/>
        <v>57266.671999999999</v>
      </c>
      <c r="R61" s="55">
        <f t="shared" si="4"/>
        <v>52960524.671999969</v>
      </c>
      <c r="S61" s="73">
        <f t="shared" si="5"/>
        <v>31262.591896103877</v>
      </c>
      <c r="T61" s="58">
        <f t="shared" si="11"/>
        <v>59</v>
      </c>
      <c r="U61" s="56">
        <f t="shared" si="7"/>
        <v>375</v>
      </c>
    </row>
    <row r="62" spans="1:21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44">
        <v>84887.6</v>
      </c>
      <c r="K62" s="54">
        <f t="shared" si="0"/>
        <v>51056.030389363725</v>
      </c>
      <c r="L62" s="55">
        <f t="shared" si="1"/>
        <v>2002.3809523809523</v>
      </c>
      <c r="M62" s="55">
        <f t="shared" si="2"/>
        <v>49053.649436982771</v>
      </c>
      <c r="N62" s="56">
        <f t="shared" si="3"/>
        <v>57</v>
      </c>
      <c r="O62" s="59">
        <f t="shared" si="8"/>
        <v>94500</v>
      </c>
      <c r="P62" s="55">
        <f t="shared" si="9"/>
        <v>-472451284</v>
      </c>
      <c r="Q62" s="55">
        <f t="shared" si="10"/>
        <v>56557.624000000003</v>
      </c>
      <c r="R62" s="55">
        <f t="shared" si="4"/>
        <v>472507841.62400001</v>
      </c>
      <c r="S62" s="73">
        <f t="shared" si="5"/>
        <v>93639.079592548558</v>
      </c>
      <c r="T62" s="58">
        <f t="shared" si="11"/>
        <v>60</v>
      </c>
      <c r="U62" s="56">
        <f t="shared" si="7"/>
        <v>61</v>
      </c>
    </row>
    <row r="63" spans="1:21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44">
        <v>235785.1</v>
      </c>
      <c r="K63" s="54">
        <f t="shared" si="0"/>
        <v>52543.584720861902</v>
      </c>
      <c r="L63" s="55">
        <f t="shared" si="1"/>
        <v>21325.047801147226</v>
      </c>
      <c r="M63" s="55">
        <f t="shared" si="2"/>
        <v>31218.536919714676</v>
      </c>
      <c r="N63" s="56">
        <f t="shared" si="3"/>
        <v>55</v>
      </c>
      <c r="O63" s="59">
        <f t="shared" si="8"/>
        <v>83160</v>
      </c>
      <c r="P63" s="55">
        <f t="shared" si="9"/>
        <v>-415757506</v>
      </c>
      <c r="Q63" s="55">
        <f t="shared" si="10"/>
        <v>56436.644</v>
      </c>
      <c r="R63" s="55">
        <f t="shared" si="4"/>
        <v>415813942.64399999</v>
      </c>
      <c r="S63" s="73">
        <f t="shared" si="5"/>
        <v>37281.699062494394</v>
      </c>
      <c r="T63" s="58">
        <f t="shared" si="11"/>
        <v>61</v>
      </c>
      <c r="U63" s="56">
        <f t="shared" si="7"/>
        <v>71</v>
      </c>
    </row>
    <row r="64" spans="1:21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44">
        <v>70414.899999999994</v>
      </c>
      <c r="K64" s="54">
        <f t="shared" si="0"/>
        <v>42259.050683829446</v>
      </c>
      <c r="L64" s="55">
        <f t="shared" si="1"/>
        <v>4286.4754098360654</v>
      </c>
      <c r="M64" s="55">
        <f t="shared" si="2"/>
        <v>37972.575273993381</v>
      </c>
      <c r="N64" s="56">
        <f t="shared" si="3"/>
        <v>68</v>
      </c>
      <c r="O64" s="59">
        <f t="shared" si="8"/>
        <v>32940</v>
      </c>
      <c r="P64" s="55">
        <f t="shared" si="9"/>
        <v>-164657931</v>
      </c>
      <c r="Q64" s="55">
        <f t="shared" si="10"/>
        <v>55259.455999999998</v>
      </c>
      <c r="R64" s="55">
        <f t="shared" si="4"/>
        <v>164713190.456</v>
      </c>
      <c r="S64" s="73">
        <f t="shared" si="5"/>
        <v>15747.464523950664</v>
      </c>
      <c r="T64" s="58">
        <f t="shared" si="11"/>
        <v>62</v>
      </c>
      <c r="U64" s="56">
        <f t="shared" si="7"/>
        <v>188</v>
      </c>
    </row>
    <row r="65" spans="1:21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44">
        <v>72110.8</v>
      </c>
      <c r="K65" s="54">
        <f t="shared" si="0"/>
        <v>43646.086956521744</v>
      </c>
      <c r="L65" s="55">
        <f t="shared" si="1"/>
        <v>6108.9385474860337</v>
      </c>
      <c r="M65" s="55">
        <f t="shared" si="2"/>
        <v>37537.148409035712</v>
      </c>
      <c r="N65" s="56">
        <f t="shared" si="3"/>
        <v>65</v>
      </c>
      <c r="O65" s="59">
        <f t="shared" si="8"/>
        <v>54313.2</v>
      </c>
      <c r="P65" s="55">
        <f t="shared" si="9"/>
        <v>-271524555.00000012</v>
      </c>
      <c r="Q65" s="55">
        <f t="shared" si="10"/>
        <v>52803.036</v>
      </c>
      <c r="R65" s="55">
        <f t="shared" si="4"/>
        <v>271577358.03600013</v>
      </c>
      <c r="S65" s="73">
        <f t="shared" si="5"/>
        <v>31043.508234567915</v>
      </c>
      <c r="T65" s="58">
        <f t="shared" si="11"/>
        <v>63</v>
      </c>
      <c r="U65" s="56">
        <f t="shared" si="7"/>
        <v>123</v>
      </c>
    </row>
    <row r="66" spans="1:21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44">
        <v>237665.5</v>
      </c>
      <c r="K66" s="54">
        <f t="shared" si="0"/>
        <v>47986.381322957197</v>
      </c>
      <c r="L66" s="55">
        <f t="shared" si="1"/>
        <v>9999.9999999999909</v>
      </c>
      <c r="M66" s="55">
        <f t="shared" si="2"/>
        <v>37986.381322957204</v>
      </c>
      <c r="N66" s="56">
        <f t="shared" si="3"/>
        <v>60</v>
      </c>
      <c r="O66" s="59">
        <f t="shared" si="8"/>
        <v>66780</v>
      </c>
      <c r="P66" s="55">
        <f t="shared" si="9"/>
        <v>-333850780</v>
      </c>
      <c r="Q66" s="55">
        <f t="shared" si="10"/>
        <v>51895.16</v>
      </c>
      <c r="R66" s="55">
        <f t="shared" si="4"/>
        <v>333902675.16000003</v>
      </c>
      <c r="S66" s="73">
        <f t="shared" si="5"/>
        <v>3035477.8650909094</v>
      </c>
      <c r="T66" s="58">
        <f t="shared" si="11"/>
        <v>64</v>
      </c>
      <c r="U66" s="56">
        <f t="shared" si="7"/>
        <v>94</v>
      </c>
    </row>
    <row r="67" spans="1:21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44">
        <v>61058.9</v>
      </c>
      <c r="K67" s="54">
        <f t="shared" si="0"/>
        <v>41616.766467065863</v>
      </c>
      <c r="L67" s="55">
        <f t="shared" si="1"/>
        <v>2236.6412213740459</v>
      </c>
      <c r="M67" s="55">
        <f t="shared" si="2"/>
        <v>39380.125245691816</v>
      </c>
      <c r="N67" s="56">
        <f t="shared" si="3"/>
        <v>71</v>
      </c>
      <c r="O67" s="59">
        <f t="shared" si="8"/>
        <v>66420</v>
      </c>
      <c r="P67" s="55">
        <f t="shared" si="9"/>
        <v>-332053987</v>
      </c>
      <c r="Q67" s="55">
        <f t="shared" si="10"/>
        <v>51179.8</v>
      </c>
      <c r="R67" s="55">
        <f t="shared" si="4"/>
        <v>332105166.80000001</v>
      </c>
      <c r="S67" s="73">
        <f t="shared" si="5"/>
        <v>125939.52590064467</v>
      </c>
      <c r="T67" s="58">
        <f t="shared" si="11"/>
        <v>65</v>
      </c>
      <c r="U67" s="56">
        <f t="shared" si="7"/>
        <v>96</v>
      </c>
    </row>
    <row r="68" spans="1:21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9</v>
      </c>
      <c r="I68" s="21">
        <v>491984</v>
      </c>
      <c r="J68" s="44">
        <v>37440.1</v>
      </c>
      <c r="K68" s="54">
        <f t="shared" ref="K68:K131" si="12">E68/(F68+1)</f>
        <v>49518.286311389762</v>
      </c>
      <c r="L68" s="55">
        <v>0</v>
      </c>
      <c r="M68" s="55">
        <v>0</v>
      </c>
      <c r="N68" s="56">
        <f t="shared" ref="N68:N131" si="13">_xlfn.RANK.EQ(K68,K:K,0)</f>
        <v>58</v>
      </c>
      <c r="O68" s="59">
        <f t="shared" ref="O68:O131" si="14">C68 - (C68*0.1)</f>
        <v>44640</v>
      </c>
      <c r="P68" s="55">
        <f t="shared" si="9"/>
        <v>-223152605</v>
      </c>
      <c r="Q68" s="55">
        <f t="shared" si="10"/>
        <v>49853.228000000003</v>
      </c>
      <c r="R68" s="55">
        <f t="shared" ref="R68:R131" si="15" xml:space="preserve"> Q68 - P68</f>
        <v>223202458.22799999</v>
      </c>
      <c r="S68" s="73">
        <f t="shared" ref="S68:S131" si="16">(R68-G68)/G68</f>
        <v>-37200410.704666667</v>
      </c>
      <c r="T68" s="58">
        <f t="shared" ref="T68:T131" si="17">_xlfn.RANK.EQ(Q68,Q:Q,0)</f>
        <v>66</v>
      </c>
      <c r="U68" s="56">
        <f t="shared" ref="U68:U131" si="18">_xlfn.RANK.EQ(R68,R:R,0)</f>
        <v>149</v>
      </c>
    </row>
    <row r="69" spans="1:21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44">
        <v>44787</v>
      </c>
      <c r="K69" s="54">
        <f t="shared" si="12"/>
        <v>47629.591836734697</v>
      </c>
      <c r="L69" s="55">
        <f t="shared" ref="L69:L131" si="19" xml:space="preserve"> G69/(H69+1)</f>
        <v>2215.9157401989469</v>
      </c>
      <c r="M69" s="55">
        <f t="shared" ref="M69:M131" si="20">K69-L69</f>
        <v>45413.676096535753</v>
      </c>
      <c r="N69" s="56">
        <f t="shared" si="13"/>
        <v>61</v>
      </c>
      <c r="O69" s="59">
        <f t="shared" si="14"/>
        <v>206100</v>
      </c>
      <c r="P69" s="55">
        <f t="shared" ref="P69:P132" si="21" xml:space="preserve"> (E69-G69) - ((C69-O69)*45000)</f>
        <v>-1030457110</v>
      </c>
      <c r="Q69" s="55">
        <f t="shared" ref="Q69:Q132" si="22">E69 + (E69 * 5.2%)</f>
        <v>49104.203999999998</v>
      </c>
      <c r="R69" s="55">
        <f t="shared" si="15"/>
        <v>1030506214.204</v>
      </c>
      <c r="S69" s="73">
        <f t="shared" si="16"/>
        <v>272115.77164087666</v>
      </c>
      <c r="T69" s="58">
        <f t="shared" si="17"/>
        <v>67</v>
      </c>
      <c r="U69" s="56">
        <f t="shared" si="18"/>
        <v>26</v>
      </c>
    </row>
    <row r="70" spans="1:21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44">
        <v>14262</v>
      </c>
      <c r="K70" s="54">
        <f t="shared" si="12"/>
        <v>42218.957345971568</v>
      </c>
      <c r="L70" s="55">
        <f t="shared" si="19"/>
        <v>1918.4782608695652</v>
      </c>
      <c r="M70" s="55">
        <f t="shared" si="20"/>
        <v>40300.479085102001</v>
      </c>
      <c r="N70" s="56">
        <f t="shared" si="13"/>
        <v>69</v>
      </c>
      <c r="O70" s="59">
        <f t="shared" si="14"/>
        <v>116010</v>
      </c>
      <c r="P70" s="55">
        <f t="shared" si="21"/>
        <v>-580006871</v>
      </c>
      <c r="Q70" s="55">
        <f t="shared" si="22"/>
        <v>46857.131999999998</v>
      </c>
      <c r="R70" s="55">
        <f t="shared" si="15"/>
        <v>580053728.13199997</v>
      </c>
      <c r="S70" s="73">
        <f t="shared" si="16"/>
        <v>410801.92360623227</v>
      </c>
      <c r="T70" s="58">
        <f t="shared" si="17"/>
        <v>68</v>
      </c>
      <c r="U70" s="56">
        <f t="shared" si="18"/>
        <v>54</v>
      </c>
    </row>
    <row r="71" spans="1:21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44">
        <v>35067.800000000003</v>
      </c>
      <c r="K71" s="54">
        <f t="shared" si="12"/>
        <v>41260.909935004645</v>
      </c>
      <c r="L71" s="55">
        <f t="shared" si="19"/>
        <v>3577.272727272727</v>
      </c>
      <c r="M71" s="55">
        <f t="shared" si="20"/>
        <v>37683.637207731917</v>
      </c>
      <c r="N71" s="56">
        <f t="shared" si="13"/>
        <v>73</v>
      </c>
      <c r="O71" s="59">
        <f t="shared" si="14"/>
        <v>79812</v>
      </c>
      <c r="P71" s="55">
        <f t="shared" si="21"/>
        <v>-399019497</v>
      </c>
      <c r="Q71" s="55">
        <f t="shared" si="22"/>
        <v>46748.775999999998</v>
      </c>
      <c r="R71" s="55">
        <f t="shared" si="15"/>
        <v>399066245.77600002</v>
      </c>
      <c r="S71" s="73">
        <f t="shared" si="16"/>
        <v>101413.54784650572</v>
      </c>
      <c r="T71" s="58">
        <f t="shared" si="17"/>
        <v>69</v>
      </c>
      <c r="U71" s="56">
        <f t="shared" si="18"/>
        <v>77</v>
      </c>
    </row>
    <row r="72" spans="1:21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44">
        <v>85923.4</v>
      </c>
      <c r="K72" s="54">
        <f t="shared" si="12"/>
        <v>41595.805529075311</v>
      </c>
      <c r="L72" s="55">
        <f t="shared" si="19"/>
        <v>9919.354838709678</v>
      </c>
      <c r="M72" s="55">
        <f t="shared" si="20"/>
        <v>31676.450690365633</v>
      </c>
      <c r="N72" s="56">
        <f t="shared" si="13"/>
        <v>72</v>
      </c>
      <c r="O72" s="59">
        <f t="shared" si="14"/>
        <v>88200</v>
      </c>
      <c r="P72" s="55">
        <f t="shared" si="21"/>
        <v>-440957596</v>
      </c>
      <c r="Q72" s="55">
        <f t="shared" si="22"/>
        <v>45902.968000000001</v>
      </c>
      <c r="R72" s="55">
        <f t="shared" si="15"/>
        <v>441003498.96799999</v>
      </c>
      <c r="S72" s="73">
        <f t="shared" si="16"/>
        <v>358538.43005528452</v>
      </c>
      <c r="T72" s="58">
        <f t="shared" si="17"/>
        <v>70</v>
      </c>
      <c r="U72" s="56">
        <f t="shared" si="18"/>
        <v>68</v>
      </c>
    </row>
    <row r="73" spans="1:21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44" t="s">
        <v>9</v>
      </c>
      <c r="K73" s="54">
        <f t="shared" si="12"/>
        <v>42283.64167478092</v>
      </c>
      <c r="L73" s="55">
        <f t="shared" si="19"/>
        <v>1868.3651804670915</v>
      </c>
      <c r="M73" s="55">
        <f t="shared" si="20"/>
        <v>40415.276494313832</v>
      </c>
      <c r="N73" s="56">
        <f t="shared" si="13"/>
        <v>67</v>
      </c>
      <c r="O73" s="59">
        <f t="shared" si="14"/>
        <v>10249.200000000001</v>
      </c>
      <c r="P73" s="55">
        <f t="shared" si="21"/>
        <v>-51203454.699999973</v>
      </c>
      <c r="Q73" s="55">
        <f t="shared" si="22"/>
        <v>45683.4156</v>
      </c>
      <c r="R73" s="55">
        <f t="shared" si="15"/>
        <v>51249138.115599975</v>
      </c>
      <c r="S73" s="73">
        <f t="shared" si="16"/>
        <v>58236.656949545424</v>
      </c>
      <c r="T73" s="58">
        <f t="shared" si="17"/>
        <v>71</v>
      </c>
      <c r="U73" s="56">
        <f t="shared" si="18"/>
        <v>382</v>
      </c>
    </row>
    <row r="74" spans="1:21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44">
        <v>91675.1</v>
      </c>
      <c r="K74" s="54">
        <f t="shared" si="12"/>
        <v>35592.927631578947</v>
      </c>
      <c r="L74" s="55">
        <f t="shared" si="19"/>
        <v>2735.573122529644</v>
      </c>
      <c r="M74" s="55">
        <f t="shared" si="20"/>
        <v>32857.354509049299</v>
      </c>
      <c r="N74" s="56">
        <f t="shared" si="13"/>
        <v>84</v>
      </c>
      <c r="O74" s="59">
        <f t="shared" si="14"/>
        <v>53100</v>
      </c>
      <c r="P74" s="55">
        <f t="shared" si="21"/>
        <v>-265463640</v>
      </c>
      <c r="Q74" s="55">
        <f t="shared" si="22"/>
        <v>45531.612000000001</v>
      </c>
      <c r="R74" s="55">
        <f t="shared" si="15"/>
        <v>265509171.61199999</v>
      </c>
      <c r="S74" s="73">
        <f t="shared" si="16"/>
        <v>38361.833638491546</v>
      </c>
      <c r="T74" s="58">
        <f t="shared" si="17"/>
        <v>72</v>
      </c>
      <c r="U74" s="56">
        <f t="shared" si="18"/>
        <v>126</v>
      </c>
    </row>
    <row r="75" spans="1:21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44" t="s">
        <v>9</v>
      </c>
      <c r="K75" s="54">
        <f t="shared" si="12"/>
        <v>43928.934010152283</v>
      </c>
      <c r="L75" s="55">
        <f t="shared" si="19"/>
        <v>246.56084656084661</v>
      </c>
      <c r="M75" s="55">
        <f t="shared" si="20"/>
        <v>43682.373163591437</v>
      </c>
      <c r="N75" s="56">
        <f t="shared" si="13"/>
        <v>64</v>
      </c>
      <c r="O75" s="59">
        <f t="shared" si="14"/>
        <v>27424.799999999999</v>
      </c>
      <c r="P75" s="55">
        <f t="shared" si="21"/>
        <v>-137081242.60000002</v>
      </c>
      <c r="Q75" s="55">
        <f t="shared" si="22"/>
        <v>45520.04</v>
      </c>
      <c r="R75" s="55">
        <f t="shared" si="15"/>
        <v>137126762.64000002</v>
      </c>
      <c r="S75" s="73">
        <f t="shared" si="16"/>
        <v>267511.21740148269</v>
      </c>
      <c r="T75" s="58">
        <f t="shared" si="17"/>
        <v>73</v>
      </c>
      <c r="U75" s="56">
        <f t="shared" si="18"/>
        <v>217</v>
      </c>
    </row>
    <row r="76" spans="1:21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44">
        <v>19030.2</v>
      </c>
      <c r="K76" s="54">
        <f t="shared" si="12"/>
        <v>42162.241887905606</v>
      </c>
      <c r="L76" s="55">
        <f t="shared" si="19"/>
        <v>1000</v>
      </c>
      <c r="M76" s="55">
        <f t="shared" si="20"/>
        <v>41162.241887905606</v>
      </c>
      <c r="N76" s="56">
        <f t="shared" si="13"/>
        <v>70</v>
      </c>
      <c r="O76" s="59">
        <f t="shared" si="14"/>
        <v>112500</v>
      </c>
      <c r="P76" s="55">
        <f t="shared" si="21"/>
        <v>-562458585</v>
      </c>
      <c r="Q76" s="55">
        <f t="shared" si="22"/>
        <v>45108.707999999999</v>
      </c>
      <c r="R76" s="55">
        <f t="shared" si="15"/>
        <v>562503693.70799994</v>
      </c>
      <c r="S76" s="73">
        <f t="shared" si="16"/>
        <v>384222.83449999994</v>
      </c>
      <c r="T76" s="58">
        <f t="shared" si="17"/>
        <v>74</v>
      </c>
      <c r="U76" s="56">
        <f t="shared" si="18"/>
        <v>55</v>
      </c>
    </row>
    <row r="77" spans="1:21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44" t="s">
        <v>9</v>
      </c>
      <c r="K77" s="54">
        <f t="shared" si="12"/>
        <v>42685</v>
      </c>
      <c r="L77" s="55">
        <f t="shared" si="19"/>
        <v>16.999976388921681</v>
      </c>
      <c r="M77" s="55">
        <f t="shared" si="20"/>
        <v>42668.000023611079</v>
      </c>
      <c r="N77" s="56">
        <f t="shared" si="13"/>
        <v>66</v>
      </c>
      <c r="O77" s="59">
        <f t="shared" si="14"/>
        <v>45000</v>
      </c>
      <c r="P77" s="55">
        <f t="shared" si="21"/>
        <v>-224959475</v>
      </c>
      <c r="Q77" s="55">
        <f t="shared" si="22"/>
        <v>44904.62</v>
      </c>
      <c r="R77" s="55">
        <f t="shared" si="15"/>
        <v>225004379.62</v>
      </c>
      <c r="S77" s="73">
        <f t="shared" si="16"/>
        <v>104167.69426851852</v>
      </c>
      <c r="T77" s="58">
        <f t="shared" si="17"/>
        <v>75</v>
      </c>
      <c r="U77" s="56">
        <f t="shared" si="18"/>
        <v>146</v>
      </c>
    </row>
    <row r="78" spans="1:21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44">
        <v>214680.1</v>
      </c>
      <c r="K78" s="54">
        <f t="shared" si="12"/>
        <v>40127.134724857686</v>
      </c>
      <c r="L78" s="55">
        <f t="shared" si="19"/>
        <v>2394.1493456505004</v>
      </c>
      <c r="M78" s="55">
        <f t="shared" si="20"/>
        <v>37732.985379207188</v>
      </c>
      <c r="N78" s="56">
        <f t="shared" si="13"/>
        <v>76</v>
      </c>
      <c r="O78" s="59">
        <f t="shared" si="14"/>
        <v>62100</v>
      </c>
      <c r="P78" s="55">
        <f t="shared" si="21"/>
        <v>-310463926</v>
      </c>
      <c r="Q78" s="55">
        <f t="shared" si="22"/>
        <v>44493.288</v>
      </c>
      <c r="R78" s="55">
        <f t="shared" si="15"/>
        <v>310508419.28799999</v>
      </c>
      <c r="S78" s="73">
        <f t="shared" si="16"/>
        <v>49919.96773118971</v>
      </c>
      <c r="T78" s="58">
        <f t="shared" si="17"/>
        <v>76</v>
      </c>
      <c r="U78" s="56">
        <f t="shared" si="18"/>
        <v>105</v>
      </c>
    </row>
    <row r="79" spans="1:21" x14ac:dyDescent="0.2">
      <c r="A79" s="7" t="s">
        <v>160</v>
      </c>
      <c r="B79" s="8" t="s">
        <v>161</v>
      </c>
      <c r="C79" s="9">
        <v>114000</v>
      </c>
      <c r="D79" s="10" t="s">
        <v>9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44">
        <v>115752.5</v>
      </c>
      <c r="K79" s="54">
        <f t="shared" si="12"/>
        <v>40545.101842871001</v>
      </c>
      <c r="L79" s="55">
        <f t="shared" si="19"/>
        <v>1654.8434442270059</v>
      </c>
      <c r="M79" s="55">
        <f t="shared" si="20"/>
        <v>38890.258398643993</v>
      </c>
      <c r="N79" s="56">
        <f t="shared" si="13"/>
        <v>75</v>
      </c>
      <c r="O79" s="59">
        <f t="shared" si="14"/>
        <v>102600</v>
      </c>
      <c r="P79" s="55">
        <f t="shared" si="21"/>
        <v>-512964963</v>
      </c>
      <c r="Q79" s="55">
        <f t="shared" si="22"/>
        <v>43975.703999999998</v>
      </c>
      <c r="R79" s="55">
        <f t="shared" si="15"/>
        <v>513008938.704</v>
      </c>
      <c r="S79" s="73">
        <f t="shared" si="16"/>
        <v>75831.806903769408</v>
      </c>
      <c r="T79" s="58">
        <f t="shared" si="17"/>
        <v>77</v>
      </c>
      <c r="U79" s="56">
        <f t="shared" si="18"/>
        <v>58</v>
      </c>
    </row>
    <row r="80" spans="1:21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44">
        <v>21279.5</v>
      </c>
      <c r="K80" s="54">
        <f t="shared" si="12"/>
        <v>37719.634703196345</v>
      </c>
      <c r="L80" s="55">
        <f t="shared" si="19"/>
        <v>2131.131131131131</v>
      </c>
      <c r="M80" s="55">
        <f t="shared" si="20"/>
        <v>35588.503572065216</v>
      </c>
      <c r="N80" s="56">
        <f t="shared" si="13"/>
        <v>79</v>
      </c>
      <c r="O80" s="59">
        <f t="shared" si="14"/>
        <v>82800</v>
      </c>
      <c r="P80" s="55">
        <f t="shared" si="21"/>
        <v>-413960826</v>
      </c>
      <c r="Q80" s="55">
        <f t="shared" si="22"/>
        <v>43450.756000000001</v>
      </c>
      <c r="R80" s="55">
        <f t="shared" si="15"/>
        <v>414004276.75599998</v>
      </c>
      <c r="S80" s="73">
        <f t="shared" si="16"/>
        <v>194458.50058994832</v>
      </c>
      <c r="T80" s="58">
        <f t="shared" si="17"/>
        <v>78</v>
      </c>
      <c r="U80" s="56">
        <f t="shared" si="18"/>
        <v>73</v>
      </c>
    </row>
    <row r="81" spans="1:21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44" t="s">
        <v>9</v>
      </c>
      <c r="K81" s="54">
        <f t="shared" si="12"/>
        <v>36010.614035087718</v>
      </c>
      <c r="L81" s="55">
        <f t="shared" si="19"/>
        <v>1049.4283792871552</v>
      </c>
      <c r="M81" s="55">
        <f t="shared" si="20"/>
        <v>34961.18565580056</v>
      </c>
      <c r="N81" s="56">
        <f t="shared" si="13"/>
        <v>82</v>
      </c>
      <c r="O81" s="59">
        <f t="shared" si="14"/>
        <v>15878.7</v>
      </c>
      <c r="P81" s="55">
        <f t="shared" si="21"/>
        <v>-79354008.399999976</v>
      </c>
      <c r="Q81" s="55">
        <f t="shared" si="22"/>
        <v>43186.809199999996</v>
      </c>
      <c r="R81" s="55">
        <f t="shared" si="15"/>
        <v>79397195.20919998</v>
      </c>
      <c r="S81" s="73">
        <f t="shared" si="16"/>
        <v>50878.330476898416</v>
      </c>
      <c r="T81" s="58">
        <f t="shared" si="17"/>
        <v>79</v>
      </c>
      <c r="U81" s="56">
        <f t="shared" si="18"/>
        <v>306</v>
      </c>
    </row>
    <row r="82" spans="1:21" x14ac:dyDescent="0.2">
      <c r="A82" s="7" t="s">
        <v>166</v>
      </c>
      <c r="B82" s="8" t="s">
        <v>167</v>
      </c>
      <c r="C82" s="9">
        <v>121000</v>
      </c>
      <c r="D82" s="10" t="s">
        <v>9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44">
        <v>25360.5</v>
      </c>
      <c r="K82" s="54">
        <f t="shared" si="12"/>
        <v>38254.059216809939</v>
      </c>
      <c r="L82" s="55">
        <f t="shared" si="19"/>
        <v>1773.6070381231671</v>
      </c>
      <c r="M82" s="55">
        <f t="shared" si="20"/>
        <v>36480.45217868677</v>
      </c>
      <c r="N82" s="56">
        <f t="shared" si="13"/>
        <v>78</v>
      </c>
      <c r="O82" s="59">
        <f t="shared" si="14"/>
        <v>108900</v>
      </c>
      <c r="P82" s="55">
        <f t="shared" si="21"/>
        <v>-544462972</v>
      </c>
      <c r="Q82" s="55">
        <f t="shared" si="22"/>
        <v>42134.703999999998</v>
      </c>
      <c r="R82" s="55">
        <f t="shared" si="15"/>
        <v>544505106.704</v>
      </c>
      <c r="S82" s="73">
        <f t="shared" si="16"/>
        <v>180060.21253439152</v>
      </c>
      <c r="T82" s="58">
        <f t="shared" si="17"/>
        <v>80</v>
      </c>
      <c r="U82" s="56">
        <f t="shared" si="18"/>
        <v>56</v>
      </c>
    </row>
    <row r="83" spans="1:21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44">
        <v>183562.2</v>
      </c>
      <c r="K83" s="54">
        <f t="shared" si="12"/>
        <v>37718.75</v>
      </c>
      <c r="L83" s="55">
        <f t="shared" si="19"/>
        <v>9329.2682926829257</v>
      </c>
      <c r="M83" s="55">
        <f t="shared" si="20"/>
        <v>28389.481707317074</v>
      </c>
      <c r="N83" s="56">
        <f t="shared" si="13"/>
        <v>80</v>
      </c>
      <c r="O83" s="59">
        <f t="shared" si="14"/>
        <v>123300</v>
      </c>
      <c r="P83" s="55">
        <f t="shared" si="21"/>
        <v>-616463994</v>
      </c>
      <c r="Q83" s="55">
        <f t="shared" si="22"/>
        <v>41902.212</v>
      </c>
      <c r="R83" s="55">
        <f t="shared" si="15"/>
        <v>616505896.21200001</v>
      </c>
      <c r="S83" s="73">
        <f t="shared" si="16"/>
        <v>161177.01208156862</v>
      </c>
      <c r="T83" s="58">
        <f t="shared" si="17"/>
        <v>81</v>
      </c>
      <c r="U83" s="56">
        <f t="shared" si="18"/>
        <v>47</v>
      </c>
    </row>
    <row r="84" spans="1:21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44">
        <v>31264.3</v>
      </c>
      <c r="K84" s="54">
        <f t="shared" si="12"/>
        <v>38505.802707930365</v>
      </c>
      <c r="L84" s="55">
        <f t="shared" si="19"/>
        <v>3189.8016997167142</v>
      </c>
      <c r="M84" s="55">
        <f t="shared" si="20"/>
        <v>35316.00100821365</v>
      </c>
      <c r="N84" s="56">
        <f t="shared" si="13"/>
        <v>77</v>
      </c>
      <c r="O84" s="59">
        <f t="shared" si="14"/>
        <v>40878</v>
      </c>
      <c r="P84" s="55">
        <f t="shared" si="21"/>
        <v>-204352437</v>
      </c>
      <c r="Q84" s="55">
        <f t="shared" si="22"/>
        <v>41885.379999999997</v>
      </c>
      <c r="R84" s="55">
        <f t="shared" si="15"/>
        <v>204394322.38</v>
      </c>
      <c r="S84" s="73">
        <f t="shared" si="16"/>
        <v>90760.244396092356</v>
      </c>
      <c r="T84" s="58">
        <f t="shared" si="17"/>
        <v>82</v>
      </c>
      <c r="U84" s="56">
        <f t="shared" si="18"/>
        <v>163</v>
      </c>
    </row>
    <row r="85" spans="1:21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9</v>
      </c>
      <c r="I85" s="21">
        <v>5676.9</v>
      </c>
      <c r="J85" s="44">
        <v>1940.6</v>
      </c>
      <c r="K85" s="54">
        <f t="shared" si="12"/>
        <v>33686.694915254244</v>
      </c>
      <c r="L85" s="55">
        <v>0</v>
      </c>
      <c r="M85" s="55">
        <v>0</v>
      </c>
      <c r="N85" s="56">
        <f t="shared" si="13"/>
        <v>88</v>
      </c>
      <c r="O85" s="59">
        <f t="shared" si="14"/>
        <v>4500</v>
      </c>
      <c r="P85" s="55">
        <f t="shared" si="21"/>
        <v>-22460377.399999999</v>
      </c>
      <c r="Q85" s="55">
        <f t="shared" si="22"/>
        <v>41817.315600000002</v>
      </c>
      <c r="R85" s="55">
        <f t="shared" si="15"/>
        <v>22502194.715599999</v>
      </c>
      <c r="S85" s="73">
        <f t="shared" si="16"/>
        <v>176210.39166483947</v>
      </c>
      <c r="T85" s="58">
        <f t="shared" si="17"/>
        <v>83</v>
      </c>
      <c r="U85" s="56">
        <f t="shared" si="18"/>
        <v>466</v>
      </c>
    </row>
    <row r="86" spans="1:21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44" t="s">
        <v>9</v>
      </c>
      <c r="K86" s="54">
        <f t="shared" si="12"/>
        <v>33504.436860068257</v>
      </c>
      <c r="L86" s="55">
        <f t="shared" si="19"/>
        <v>512.75773195876286</v>
      </c>
      <c r="M86" s="55">
        <f t="shared" si="20"/>
        <v>32991.679128109492</v>
      </c>
      <c r="N86" s="56">
        <f t="shared" si="13"/>
        <v>90</v>
      </c>
      <c r="O86" s="59">
        <f t="shared" si="14"/>
        <v>8859.6</v>
      </c>
      <c r="P86" s="55">
        <f t="shared" si="21"/>
        <v>-44259130.699999988</v>
      </c>
      <c r="Q86" s="55">
        <f t="shared" si="22"/>
        <v>41309.094399999994</v>
      </c>
      <c r="R86" s="55">
        <f t="shared" si="15"/>
        <v>44300439.794399992</v>
      </c>
      <c r="S86" s="73">
        <f t="shared" si="16"/>
        <v>111334.61144609198</v>
      </c>
      <c r="T86" s="58">
        <f t="shared" si="17"/>
        <v>84</v>
      </c>
      <c r="U86" s="56">
        <f t="shared" si="18"/>
        <v>404</v>
      </c>
    </row>
    <row r="87" spans="1:21" x14ac:dyDescent="0.2">
      <c r="A87" s="7" t="s">
        <v>176</v>
      </c>
      <c r="B87" s="8" t="s">
        <v>177</v>
      </c>
      <c r="C87" s="9">
        <v>270000</v>
      </c>
      <c r="D87" s="10" t="s">
        <v>9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44">
        <v>65615.7</v>
      </c>
      <c r="K87" s="54">
        <f t="shared" si="12"/>
        <v>35853.633854645814</v>
      </c>
      <c r="L87" s="55">
        <f t="shared" si="19"/>
        <v>2608.5251491901108</v>
      </c>
      <c r="M87" s="55">
        <f t="shared" si="20"/>
        <v>33245.108705455699</v>
      </c>
      <c r="N87" s="56">
        <f t="shared" si="13"/>
        <v>83</v>
      </c>
      <c r="O87" s="59">
        <f t="shared" si="14"/>
        <v>243000</v>
      </c>
      <c r="P87" s="55">
        <f t="shared" si="21"/>
        <v>-1214964086.9000001</v>
      </c>
      <c r="Q87" s="55">
        <f t="shared" si="22"/>
        <v>40999.4908</v>
      </c>
      <c r="R87" s="55">
        <f t="shared" si="15"/>
        <v>1215005086.3908</v>
      </c>
      <c r="S87" s="73">
        <f t="shared" si="16"/>
        <v>397085.43911066081</v>
      </c>
      <c r="T87" s="58">
        <f t="shared" si="17"/>
        <v>85</v>
      </c>
      <c r="U87" s="56">
        <f t="shared" si="18"/>
        <v>18</v>
      </c>
    </row>
    <row r="88" spans="1:21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9</v>
      </c>
      <c r="I88" s="21">
        <v>69980</v>
      </c>
      <c r="J88" s="44">
        <v>75710.100000000006</v>
      </c>
      <c r="K88" s="54">
        <f t="shared" si="12"/>
        <v>32571.068124474346</v>
      </c>
      <c r="L88" s="55">
        <v>0</v>
      </c>
      <c r="M88" s="55">
        <v>0</v>
      </c>
      <c r="N88" s="56">
        <f t="shared" si="13"/>
        <v>92</v>
      </c>
      <c r="O88" s="59">
        <f t="shared" si="14"/>
        <v>9720</v>
      </c>
      <c r="P88" s="55">
        <f t="shared" si="21"/>
        <v>-48567530</v>
      </c>
      <c r="Q88" s="55">
        <f t="shared" si="22"/>
        <v>40740.804000000004</v>
      </c>
      <c r="R88" s="55">
        <f t="shared" si="15"/>
        <v>48608270.803999998</v>
      </c>
      <c r="S88" s="73">
        <f t="shared" si="16"/>
        <v>7767.622471471951</v>
      </c>
      <c r="T88" s="58">
        <f t="shared" si="17"/>
        <v>86</v>
      </c>
      <c r="U88" s="56">
        <f t="shared" si="18"/>
        <v>392</v>
      </c>
    </row>
    <row r="89" spans="1:21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44">
        <v>50908</v>
      </c>
      <c r="K89" s="54">
        <f t="shared" si="12"/>
        <v>29743.391719745221</v>
      </c>
      <c r="L89" s="55">
        <f t="shared" si="19"/>
        <v>2158.9790337283503</v>
      </c>
      <c r="M89" s="55">
        <f t="shared" si="20"/>
        <v>27584.412686016869</v>
      </c>
      <c r="N89" s="56">
        <f t="shared" si="13"/>
        <v>98</v>
      </c>
      <c r="O89" s="59">
        <f t="shared" si="14"/>
        <v>66971.7</v>
      </c>
      <c r="P89" s="55">
        <f t="shared" si="21"/>
        <v>-334823510.70000011</v>
      </c>
      <c r="Q89" s="55">
        <f t="shared" si="22"/>
        <v>39300.3004</v>
      </c>
      <c r="R89" s="55">
        <f t="shared" si="15"/>
        <v>334862811.00040013</v>
      </c>
      <c r="S89" s="73">
        <f t="shared" si="16"/>
        <v>141386.77698040876</v>
      </c>
      <c r="T89" s="58">
        <f t="shared" si="17"/>
        <v>87</v>
      </c>
      <c r="U89" s="56">
        <f t="shared" si="18"/>
        <v>93</v>
      </c>
    </row>
    <row r="90" spans="1:21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44">
        <v>3779</v>
      </c>
      <c r="K90" s="54">
        <f t="shared" si="12"/>
        <v>36761.105626850942</v>
      </c>
      <c r="L90" s="55">
        <f t="shared" si="19"/>
        <v>116.64383561643837</v>
      </c>
      <c r="M90" s="55">
        <f t="shared" si="20"/>
        <v>36644.461791234506</v>
      </c>
      <c r="N90" s="56">
        <f t="shared" si="13"/>
        <v>81</v>
      </c>
      <c r="O90" s="59">
        <f t="shared" si="14"/>
        <v>12600</v>
      </c>
      <c r="P90" s="55">
        <f t="shared" si="21"/>
        <v>-62963101.600000001</v>
      </c>
      <c r="Q90" s="55">
        <f t="shared" si="22"/>
        <v>39175.428</v>
      </c>
      <c r="R90" s="55">
        <f t="shared" si="15"/>
        <v>63002277.028000005</v>
      </c>
      <c r="S90" s="73">
        <f t="shared" si="16"/>
        <v>184973.38939518496</v>
      </c>
      <c r="T90" s="58">
        <f t="shared" si="17"/>
        <v>88</v>
      </c>
      <c r="U90" s="56">
        <f t="shared" si="18"/>
        <v>350</v>
      </c>
    </row>
    <row r="91" spans="1:21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44">
        <v>63579.8</v>
      </c>
      <c r="K91" s="54">
        <f t="shared" si="12"/>
        <v>29250.760608486784</v>
      </c>
      <c r="L91" s="55">
        <f t="shared" si="19"/>
        <v>2798.3903420523134</v>
      </c>
      <c r="M91" s="55">
        <f t="shared" si="20"/>
        <v>26452.370266434471</v>
      </c>
      <c r="N91" s="56">
        <f t="shared" si="13"/>
        <v>101</v>
      </c>
      <c r="O91" s="59">
        <f t="shared" si="14"/>
        <v>6300</v>
      </c>
      <c r="P91" s="55">
        <f t="shared" si="21"/>
        <v>-31467638.199999999</v>
      </c>
      <c r="Q91" s="55">
        <f t="shared" si="22"/>
        <v>38433.9784</v>
      </c>
      <c r="R91" s="55">
        <f t="shared" si="15"/>
        <v>31506072.178399999</v>
      </c>
      <c r="S91" s="73">
        <f t="shared" si="16"/>
        <v>7550.0670545489411</v>
      </c>
      <c r="T91" s="58">
        <f t="shared" si="17"/>
        <v>89</v>
      </c>
      <c r="U91" s="56">
        <f t="shared" si="18"/>
        <v>447</v>
      </c>
    </row>
    <row r="92" spans="1:21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44">
        <v>132529.5</v>
      </c>
      <c r="K92" s="54">
        <f t="shared" si="12"/>
        <v>34336.792452830188</v>
      </c>
      <c r="L92" s="55">
        <f t="shared" si="19"/>
        <v>4239.0350877192986</v>
      </c>
      <c r="M92" s="55">
        <f t="shared" si="20"/>
        <v>30097.757365110891</v>
      </c>
      <c r="N92" s="56">
        <f t="shared" si="13"/>
        <v>87</v>
      </c>
      <c r="O92" s="59">
        <f t="shared" si="14"/>
        <v>65790</v>
      </c>
      <c r="P92" s="55">
        <f t="shared" si="21"/>
        <v>-328915536</v>
      </c>
      <c r="Q92" s="55">
        <f t="shared" si="22"/>
        <v>38289.644</v>
      </c>
      <c r="R92" s="55">
        <f t="shared" si="15"/>
        <v>328953825.64399999</v>
      </c>
      <c r="S92" s="73">
        <f t="shared" si="16"/>
        <v>170176.8715178479</v>
      </c>
      <c r="T92" s="58">
        <f t="shared" si="17"/>
        <v>90</v>
      </c>
      <c r="U92" s="56">
        <f t="shared" si="18"/>
        <v>98</v>
      </c>
    </row>
    <row r="93" spans="1:21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44" t="s">
        <v>9</v>
      </c>
      <c r="K93" s="54">
        <f t="shared" si="12"/>
        <v>34828.42105263158</v>
      </c>
      <c r="L93" s="55">
        <f t="shared" si="19"/>
        <v>2291.8190567853703</v>
      </c>
      <c r="M93" s="55">
        <f t="shared" si="20"/>
        <v>32536.601995846209</v>
      </c>
      <c r="N93" s="56">
        <f t="shared" si="13"/>
        <v>86</v>
      </c>
      <c r="O93" s="59">
        <f t="shared" si="14"/>
        <v>181800</v>
      </c>
      <c r="P93" s="55">
        <f t="shared" si="21"/>
        <v>-908965985.5</v>
      </c>
      <c r="Q93" s="55">
        <f t="shared" si="22"/>
        <v>38288.276399999995</v>
      </c>
      <c r="R93" s="55">
        <f t="shared" si="15"/>
        <v>909004273.77639997</v>
      </c>
      <c r="S93" s="73">
        <f t="shared" si="16"/>
        <v>381741.09380833193</v>
      </c>
      <c r="T93" s="58">
        <f t="shared" si="17"/>
        <v>91</v>
      </c>
      <c r="U93" s="56">
        <f t="shared" si="18"/>
        <v>31</v>
      </c>
    </row>
    <row r="94" spans="1:21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44">
        <v>48883</v>
      </c>
      <c r="K94" s="54">
        <f t="shared" si="12"/>
        <v>30960.650128314799</v>
      </c>
      <c r="L94" s="55">
        <f t="shared" si="19"/>
        <v>2911.2271540469974</v>
      </c>
      <c r="M94" s="55">
        <f t="shared" si="20"/>
        <v>28049.4229742678</v>
      </c>
      <c r="N94" s="56">
        <f t="shared" si="13"/>
        <v>95</v>
      </c>
      <c r="O94" s="59">
        <f t="shared" si="14"/>
        <v>95040</v>
      </c>
      <c r="P94" s="55">
        <f t="shared" si="21"/>
        <v>-475167152</v>
      </c>
      <c r="Q94" s="55">
        <f t="shared" si="22"/>
        <v>38075.036</v>
      </c>
      <c r="R94" s="55">
        <f t="shared" si="15"/>
        <v>475205227.03600001</v>
      </c>
      <c r="S94" s="73">
        <f t="shared" si="16"/>
        <v>142063.34291061285</v>
      </c>
      <c r="T94" s="58">
        <f t="shared" si="17"/>
        <v>92</v>
      </c>
      <c r="U94" s="56">
        <f t="shared" si="18"/>
        <v>60</v>
      </c>
    </row>
    <row r="95" spans="1:21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44">
        <v>48623.7</v>
      </c>
      <c r="K95" s="54">
        <f t="shared" si="12"/>
        <v>33536.812674743713</v>
      </c>
      <c r="L95" s="55">
        <f t="shared" si="19"/>
        <v>3771.1069418386496</v>
      </c>
      <c r="M95" s="55">
        <f t="shared" si="20"/>
        <v>29765.705732905062</v>
      </c>
      <c r="N95" s="56">
        <f t="shared" si="13"/>
        <v>89</v>
      </c>
      <c r="O95" s="59">
        <f t="shared" si="14"/>
        <v>30044.7</v>
      </c>
      <c r="P95" s="55">
        <f t="shared" si="21"/>
        <v>-150189524.99999997</v>
      </c>
      <c r="Q95" s="55">
        <f t="shared" si="22"/>
        <v>37856.22</v>
      </c>
      <c r="R95" s="55">
        <f t="shared" si="15"/>
        <v>150227381.21999997</v>
      </c>
      <c r="S95" s="73">
        <f t="shared" si="16"/>
        <v>74738.9906567164</v>
      </c>
      <c r="T95" s="58">
        <f t="shared" si="17"/>
        <v>93</v>
      </c>
      <c r="U95" s="56">
        <f t="shared" si="18"/>
        <v>205</v>
      </c>
    </row>
    <row r="96" spans="1:21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9</v>
      </c>
      <c r="I96" s="21">
        <v>26830</v>
      </c>
      <c r="J96" s="44">
        <v>3974.4</v>
      </c>
      <c r="K96" s="54">
        <f t="shared" si="12"/>
        <v>26216.320246343341</v>
      </c>
      <c r="L96" s="55">
        <v>0</v>
      </c>
      <c r="M96" s="55">
        <v>0</v>
      </c>
      <c r="N96" s="56">
        <f t="shared" si="13"/>
        <v>111</v>
      </c>
      <c r="O96" s="59">
        <f t="shared" si="14"/>
        <v>4410</v>
      </c>
      <c r="P96" s="55">
        <f t="shared" si="21"/>
        <v>-22016279</v>
      </c>
      <c r="Q96" s="55">
        <f t="shared" si="22"/>
        <v>35825.86</v>
      </c>
      <c r="R96" s="55">
        <f t="shared" si="15"/>
        <v>22052104.859999999</v>
      </c>
      <c r="S96" s="73">
        <f t="shared" si="16"/>
        <v>66023.266047904195</v>
      </c>
      <c r="T96" s="58">
        <f t="shared" si="17"/>
        <v>94</v>
      </c>
      <c r="U96" s="56">
        <f t="shared" si="18"/>
        <v>467</v>
      </c>
    </row>
    <row r="97" spans="1:21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44">
        <v>119659.8</v>
      </c>
      <c r="K97" s="54">
        <f t="shared" si="12"/>
        <v>31657.004830917878</v>
      </c>
      <c r="L97" s="55">
        <f t="shared" si="19"/>
        <v>4858.3106267029971</v>
      </c>
      <c r="M97" s="55">
        <f t="shared" si="20"/>
        <v>26798.69420421488</v>
      </c>
      <c r="N97" s="56">
        <f t="shared" si="13"/>
        <v>94</v>
      </c>
      <c r="O97" s="59">
        <f t="shared" si="14"/>
        <v>84164.4</v>
      </c>
      <c r="P97" s="55">
        <f t="shared" si="21"/>
        <v>-420794584.00000024</v>
      </c>
      <c r="Q97" s="55">
        <f t="shared" si="22"/>
        <v>34468.78</v>
      </c>
      <c r="R97" s="55">
        <f t="shared" si="15"/>
        <v>420829052.78000021</v>
      </c>
      <c r="S97" s="73">
        <f t="shared" si="16"/>
        <v>78673.34151804079</v>
      </c>
      <c r="T97" s="58">
        <f t="shared" si="17"/>
        <v>95</v>
      </c>
      <c r="U97" s="56">
        <f t="shared" si="18"/>
        <v>70</v>
      </c>
    </row>
    <row r="98" spans="1:21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44">
        <v>119125.3</v>
      </c>
      <c r="K98" s="54">
        <f t="shared" si="12"/>
        <v>28211.024978466838</v>
      </c>
      <c r="L98" s="55">
        <f t="shared" si="19"/>
        <v>5309.9906629318393</v>
      </c>
      <c r="M98" s="55">
        <f t="shared" si="20"/>
        <v>22901.034315534998</v>
      </c>
      <c r="N98" s="56">
        <f t="shared" si="13"/>
        <v>106</v>
      </c>
      <c r="O98" s="59">
        <f t="shared" si="14"/>
        <v>27000</v>
      </c>
      <c r="P98" s="55">
        <f t="shared" si="21"/>
        <v>-134972934</v>
      </c>
      <c r="Q98" s="55">
        <f t="shared" si="22"/>
        <v>34456.156000000003</v>
      </c>
      <c r="R98" s="55">
        <f t="shared" si="15"/>
        <v>135007390.15599999</v>
      </c>
      <c r="S98" s="73">
        <f t="shared" si="16"/>
        <v>23738.650106558816</v>
      </c>
      <c r="T98" s="58">
        <f t="shared" si="17"/>
        <v>96</v>
      </c>
      <c r="U98" s="56">
        <f t="shared" si="18"/>
        <v>222</v>
      </c>
    </row>
    <row r="99" spans="1:21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44" t="s">
        <v>9</v>
      </c>
      <c r="K99" s="54">
        <f t="shared" si="12"/>
        <v>32042.450980392157</v>
      </c>
      <c r="L99" s="55">
        <f t="shared" si="19"/>
        <v>71.590699391031563</v>
      </c>
      <c r="M99" s="55">
        <f t="shared" si="20"/>
        <v>31970.860281001125</v>
      </c>
      <c r="N99" s="56">
        <f t="shared" si="13"/>
        <v>93</v>
      </c>
      <c r="O99" s="59">
        <f t="shared" si="14"/>
        <v>9445.5</v>
      </c>
      <c r="P99" s="55">
        <f t="shared" si="21"/>
        <v>-47195592.600000001</v>
      </c>
      <c r="Q99" s="55">
        <f t="shared" si="22"/>
        <v>34382.831599999998</v>
      </c>
      <c r="R99" s="55">
        <f t="shared" si="15"/>
        <v>47229975.431600004</v>
      </c>
      <c r="S99" s="73">
        <f t="shared" si="16"/>
        <v>60870.214630235867</v>
      </c>
      <c r="T99" s="58">
        <f t="shared" si="17"/>
        <v>97</v>
      </c>
      <c r="U99" s="56">
        <f t="shared" si="18"/>
        <v>395</v>
      </c>
    </row>
    <row r="100" spans="1:21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44">
        <v>38340.699999999997</v>
      </c>
      <c r="K100" s="54">
        <f t="shared" si="12"/>
        <v>30006.487488415201</v>
      </c>
      <c r="L100" s="55">
        <f t="shared" si="19"/>
        <v>1981.8780889621087</v>
      </c>
      <c r="M100" s="55">
        <f t="shared" si="20"/>
        <v>28024.609399453093</v>
      </c>
      <c r="N100" s="56">
        <f t="shared" si="13"/>
        <v>97</v>
      </c>
      <c r="O100" s="59">
        <f t="shared" si="14"/>
        <v>42840</v>
      </c>
      <c r="P100" s="55">
        <f t="shared" si="21"/>
        <v>-214173638</v>
      </c>
      <c r="Q100" s="55">
        <f t="shared" si="22"/>
        <v>34060.603999999999</v>
      </c>
      <c r="R100" s="55">
        <f t="shared" si="15"/>
        <v>214207698.604</v>
      </c>
      <c r="S100" s="73">
        <f t="shared" si="16"/>
        <v>35611.252469492938</v>
      </c>
      <c r="T100" s="58">
        <f t="shared" si="17"/>
        <v>98</v>
      </c>
      <c r="U100" s="56">
        <f t="shared" si="18"/>
        <v>156</v>
      </c>
    </row>
    <row r="101" spans="1:21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44">
        <v>42099.5</v>
      </c>
      <c r="K101" s="54">
        <f t="shared" si="12"/>
        <v>26828.020134228191</v>
      </c>
      <c r="L101" s="55">
        <f t="shared" si="19"/>
        <v>1591.783323189288</v>
      </c>
      <c r="M101" s="55">
        <f t="shared" si="20"/>
        <v>25236.236811038903</v>
      </c>
      <c r="N101" s="56">
        <f t="shared" si="13"/>
        <v>108</v>
      </c>
      <c r="O101" s="59">
        <f t="shared" si="14"/>
        <v>33611.4</v>
      </c>
      <c r="P101" s="55">
        <f t="shared" si="21"/>
        <v>-168027636.29999995</v>
      </c>
      <c r="Q101" s="55">
        <f t="shared" si="22"/>
        <v>33641.908000000003</v>
      </c>
      <c r="R101" s="55">
        <f t="shared" si="15"/>
        <v>168061278.20799994</v>
      </c>
      <c r="S101" s="73">
        <f t="shared" si="16"/>
        <v>64259.803046686771</v>
      </c>
      <c r="T101" s="58">
        <f t="shared" si="17"/>
        <v>99</v>
      </c>
      <c r="U101" s="56">
        <f t="shared" si="18"/>
        <v>186</v>
      </c>
    </row>
    <row r="102" spans="1:21" x14ac:dyDescent="0.2">
      <c r="A102" s="7" t="s">
        <v>206</v>
      </c>
      <c r="B102" s="8" t="s">
        <v>207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44">
        <v>200334.1</v>
      </c>
      <c r="K102" s="54">
        <f t="shared" si="12"/>
        <v>35395.555555555555</v>
      </c>
      <c r="L102" s="55">
        <f t="shared" si="19"/>
        <v>1248.1086323957322</v>
      </c>
      <c r="M102" s="55">
        <f t="shared" si="20"/>
        <v>34147.44692315982</v>
      </c>
      <c r="N102" s="56">
        <f t="shared" si="13"/>
        <v>85</v>
      </c>
      <c r="O102" s="59">
        <f t="shared" si="14"/>
        <v>56340</v>
      </c>
      <c r="P102" s="55">
        <f t="shared" si="21"/>
        <v>-281674578</v>
      </c>
      <c r="Q102" s="55">
        <f t="shared" si="22"/>
        <v>33512.512000000002</v>
      </c>
      <c r="R102" s="55">
        <f t="shared" si="15"/>
        <v>281708090.51200002</v>
      </c>
      <c r="S102" s="73">
        <f t="shared" si="16"/>
        <v>43783.285127758783</v>
      </c>
      <c r="T102" s="58">
        <f t="shared" si="17"/>
        <v>100</v>
      </c>
      <c r="U102" s="56">
        <f t="shared" si="18"/>
        <v>118</v>
      </c>
    </row>
    <row r="103" spans="1:21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44" t="s">
        <v>9</v>
      </c>
      <c r="K103" s="54">
        <f t="shared" si="12"/>
        <v>30017.033492822968</v>
      </c>
      <c r="L103" s="55">
        <f t="shared" si="19"/>
        <v>2422.727272727273</v>
      </c>
      <c r="M103" s="55">
        <f t="shared" si="20"/>
        <v>27594.306220095696</v>
      </c>
      <c r="N103" s="56">
        <f t="shared" si="13"/>
        <v>96</v>
      </c>
      <c r="O103" s="59">
        <f t="shared" si="14"/>
        <v>30320.1</v>
      </c>
      <c r="P103" s="55">
        <f t="shared" si="21"/>
        <v>-151571424.10000005</v>
      </c>
      <c r="Q103" s="55">
        <f t="shared" si="22"/>
        <v>32998.925600000002</v>
      </c>
      <c r="R103" s="55">
        <f t="shared" si="15"/>
        <v>151604423.02560005</v>
      </c>
      <c r="S103" s="73">
        <f t="shared" si="16"/>
        <v>66146.922259086365</v>
      </c>
      <c r="T103" s="58">
        <f t="shared" si="17"/>
        <v>101</v>
      </c>
      <c r="U103" s="56">
        <f t="shared" si="18"/>
        <v>203</v>
      </c>
    </row>
    <row r="104" spans="1:21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44">
        <v>21144.9</v>
      </c>
      <c r="K104" s="54">
        <f t="shared" si="12"/>
        <v>28860.617399438728</v>
      </c>
      <c r="L104" s="55">
        <f t="shared" si="19"/>
        <v>343.96971335857222</v>
      </c>
      <c r="M104" s="55">
        <f t="shared" si="20"/>
        <v>28516.647686080156</v>
      </c>
      <c r="N104" s="56">
        <f t="shared" si="13"/>
        <v>103</v>
      </c>
      <c r="O104" s="59">
        <f t="shared" si="14"/>
        <v>54000</v>
      </c>
      <c r="P104" s="55">
        <f t="shared" si="21"/>
        <v>-269971056</v>
      </c>
      <c r="Q104" s="55">
        <f t="shared" si="22"/>
        <v>32456.304</v>
      </c>
      <c r="R104" s="55">
        <f t="shared" si="15"/>
        <v>270003512.30400002</v>
      </c>
      <c r="S104" s="73">
        <f t="shared" si="16"/>
        <v>141510.27479245284</v>
      </c>
      <c r="T104" s="58">
        <f t="shared" si="17"/>
        <v>102</v>
      </c>
      <c r="U104" s="56">
        <f t="shared" si="18"/>
        <v>124</v>
      </c>
    </row>
    <row r="105" spans="1:21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44">
        <v>140412.20000000001</v>
      </c>
      <c r="K105" s="54">
        <f t="shared" si="12"/>
        <v>27399.641577060931</v>
      </c>
      <c r="L105" s="55">
        <f t="shared" si="19"/>
        <v>477.03464947622882</v>
      </c>
      <c r="M105" s="55">
        <f t="shared" si="20"/>
        <v>26922.606927584704</v>
      </c>
      <c r="N105" s="56">
        <f t="shared" si="13"/>
        <v>107</v>
      </c>
      <c r="O105" s="59">
        <f t="shared" si="14"/>
        <v>92700</v>
      </c>
      <c r="P105" s="55">
        <f t="shared" si="21"/>
        <v>-463471790</v>
      </c>
      <c r="Q105" s="55">
        <f t="shared" si="22"/>
        <v>32168.056</v>
      </c>
      <c r="R105" s="55">
        <f t="shared" si="15"/>
        <v>463503958.05599999</v>
      </c>
      <c r="S105" s="73">
        <f t="shared" si="16"/>
        <v>195735.46877364864</v>
      </c>
      <c r="T105" s="58">
        <f t="shared" si="17"/>
        <v>103</v>
      </c>
      <c r="U105" s="56">
        <f t="shared" si="18"/>
        <v>63</v>
      </c>
    </row>
    <row r="106" spans="1:21" x14ac:dyDescent="0.2">
      <c r="A106" s="7" t="s">
        <v>214</v>
      </c>
      <c r="B106" s="8" t="s">
        <v>215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44" t="s">
        <v>9</v>
      </c>
      <c r="K106" s="54">
        <f t="shared" si="12"/>
        <v>28491.096532333646</v>
      </c>
      <c r="L106" s="55">
        <f t="shared" si="19"/>
        <v>2952.3809523809523</v>
      </c>
      <c r="M106" s="55">
        <f t="shared" si="20"/>
        <v>25538.715579952695</v>
      </c>
      <c r="N106" s="56">
        <f t="shared" si="13"/>
        <v>105</v>
      </c>
      <c r="O106" s="59">
        <f t="shared" si="14"/>
        <v>20160</v>
      </c>
      <c r="P106" s="55">
        <f t="shared" si="21"/>
        <v>-100774064</v>
      </c>
      <c r="Q106" s="55">
        <f t="shared" si="22"/>
        <v>31980.799999999999</v>
      </c>
      <c r="R106" s="55">
        <f t="shared" si="15"/>
        <v>100806044.8</v>
      </c>
      <c r="S106" s="73">
        <f t="shared" si="16"/>
        <v>22580.99928315412</v>
      </c>
      <c r="T106" s="58">
        <f t="shared" si="17"/>
        <v>104</v>
      </c>
      <c r="U106" s="56">
        <f t="shared" si="18"/>
        <v>269</v>
      </c>
    </row>
    <row r="107" spans="1:21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44">
        <v>45739.4</v>
      </c>
      <c r="K107" s="54">
        <f t="shared" si="12"/>
        <v>20328.428093645485</v>
      </c>
      <c r="L107" s="55">
        <f t="shared" si="19"/>
        <v>5088.1929445644346</v>
      </c>
      <c r="M107" s="55">
        <f t="shared" si="20"/>
        <v>15240.235149081051</v>
      </c>
      <c r="N107" s="56">
        <f t="shared" si="13"/>
        <v>146</v>
      </c>
      <c r="O107" s="59">
        <f t="shared" si="14"/>
        <v>32400</v>
      </c>
      <c r="P107" s="55">
        <f t="shared" si="21"/>
        <v>-161983744</v>
      </c>
      <c r="Q107" s="55">
        <f t="shared" si="22"/>
        <v>31971.331999999999</v>
      </c>
      <c r="R107" s="55">
        <f t="shared" si="15"/>
        <v>162015715.33199999</v>
      </c>
      <c r="S107" s="73">
        <f t="shared" si="16"/>
        <v>11461.02443098691</v>
      </c>
      <c r="T107" s="58">
        <f t="shared" si="17"/>
        <v>105</v>
      </c>
      <c r="U107" s="56">
        <f t="shared" si="18"/>
        <v>189</v>
      </c>
    </row>
    <row r="108" spans="1:21" x14ac:dyDescent="0.2">
      <c r="A108" s="7" t="s">
        <v>218</v>
      </c>
      <c r="B108" s="8" t="s">
        <v>219</v>
      </c>
      <c r="C108" s="9">
        <v>30400</v>
      </c>
      <c r="D108" s="10" t="s">
        <v>9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44">
        <v>36126.699999999997</v>
      </c>
      <c r="K108" s="54">
        <f t="shared" si="12"/>
        <v>28895.038167938928</v>
      </c>
      <c r="L108" s="55">
        <f t="shared" si="19"/>
        <v>2056.2347188264057</v>
      </c>
      <c r="M108" s="55">
        <f t="shared" si="20"/>
        <v>26838.803449112522</v>
      </c>
      <c r="N108" s="56">
        <f t="shared" si="13"/>
        <v>102</v>
      </c>
      <c r="O108" s="59">
        <f t="shared" si="14"/>
        <v>27360</v>
      </c>
      <c r="P108" s="55">
        <f t="shared" si="21"/>
        <v>-136772241</v>
      </c>
      <c r="Q108" s="55">
        <f t="shared" si="22"/>
        <v>31856.664000000001</v>
      </c>
      <c r="R108" s="55">
        <f t="shared" si="15"/>
        <v>136804097.664</v>
      </c>
      <c r="S108" s="73">
        <f t="shared" si="16"/>
        <v>54221.789403091556</v>
      </c>
      <c r="T108" s="58">
        <f t="shared" si="17"/>
        <v>106</v>
      </c>
      <c r="U108" s="56">
        <f t="shared" si="18"/>
        <v>218</v>
      </c>
    </row>
    <row r="109" spans="1:21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44">
        <v>685.7</v>
      </c>
      <c r="K109" s="54">
        <f t="shared" si="12"/>
        <v>32842.82608695652</v>
      </c>
      <c r="L109" s="55">
        <f t="shared" si="19"/>
        <v>4.053131027609405</v>
      </c>
      <c r="M109" s="55">
        <f t="shared" si="20"/>
        <v>32838.772955928907</v>
      </c>
      <c r="N109" s="56">
        <f t="shared" si="13"/>
        <v>91</v>
      </c>
      <c r="O109" s="59">
        <f t="shared" si="14"/>
        <v>43569</v>
      </c>
      <c r="P109" s="55">
        <f t="shared" si="21"/>
        <v>-217815728.09999999</v>
      </c>
      <c r="Q109" s="55">
        <f t="shared" si="22"/>
        <v>31786.6008</v>
      </c>
      <c r="R109" s="55">
        <f t="shared" si="15"/>
        <v>217847514.7008</v>
      </c>
      <c r="S109" s="73">
        <f t="shared" si="16"/>
        <v>230891.96735643881</v>
      </c>
      <c r="T109" s="58">
        <f t="shared" si="17"/>
        <v>107</v>
      </c>
      <c r="U109" s="56">
        <f t="shared" si="18"/>
        <v>153</v>
      </c>
    </row>
    <row r="110" spans="1:21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44">
        <v>45821</v>
      </c>
      <c r="K110" s="54">
        <f t="shared" si="12"/>
        <v>25810.46312178388</v>
      </c>
      <c r="L110" s="55">
        <f t="shared" si="19"/>
        <v>2015.6054931335832</v>
      </c>
      <c r="M110" s="55">
        <f t="shared" si="20"/>
        <v>23794.857628650298</v>
      </c>
      <c r="N110" s="56">
        <f t="shared" si="13"/>
        <v>114</v>
      </c>
      <c r="O110" s="59">
        <f t="shared" si="14"/>
        <v>76500</v>
      </c>
      <c r="P110" s="55">
        <f t="shared" si="21"/>
        <v>-382473134</v>
      </c>
      <c r="Q110" s="55">
        <f t="shared" si="22"/>
        <v>31659.94</v>
      </c>
      <c r="R110" s="55">
        <f t="shared" si="15"/>
        <v>382504793.94</v>
      </c>
      <c r="S110" s="73">
        <f t="shared" si="16"/>
        <v>118458.211502013</v>
      </c>
      <c r="T110" s="58">
        <f t="shared" si="17"/>
        <v>108</v>
      </c>
      <c r="U110" s="56">
        <f t="shared" si="18"/>
        <v>81</v>
      </c>
    </row>
    <row r="111" spans="1:21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44">
        <v>6564.4</v>
      </c>
      <c r="K111" s="54">
        <f t="shared" si="12"/>
        <v>26808.310749774166</v>
      </c>
      <c r="L111" s="55">
        <f t="shared" si="19"/>
        <v>401.90796857463528</v>
      </c>
      <c r="M111" s="55">
        <f t="shared" si="20"/>
        <v>26406.402781199529</v>
      </c>
      <c r="N111" s="56">
        <f t="shared" si="13"/>
        <v>109</v>
      </c>
      <c r="O111" s="59">
        <f t="shared" si="14"/>
        <v>18090</v>
      </c>
      <c r="P111" s="55">
        <f t="shared" si="21"/>
        <v>-90421039.400000006</v>
      </c>
      <c r="Q111" s="55">
        <f t="shared" si="22"/>
        <v>31219.993599999998</v>
      </c>
      <c r="R111" s="55">
        <f t="shared" si="15"/>
        <v>90452259.393600002</v>
      </c>
      <c r="S111" s="73">
        <f t="shared" si="16"/>
        <v>126293.69337280089</v>
      </c>
      <c r="T111" s="58">
        <f t="shared" si="17"/>
        <v>109</v>
      </c>
      <c r="U111" s="56">
        <f t="shared" si="18"/>
        <v>279</v>
      </c>
    </row>
    <row r="112" spans="1:21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44">
        <v>137516.70000000001</v>
      </c>
      <c r="K112" s="54">
        <f t="shared" si="12"/>
        <v>28734.23860329777</v>
      </c>
      <c r="L112" s="55">
        <f t="shared" si="19"/>
        <v>6034.3249427917626</v>
      </c>
      <c r="M112" s="55">
        <f t="shared" si="20"/>
        <v>22699.913660506008</v>
      </c>
      <c r="N112" s="56">
        <f t="shared" si="13"/>
        <v>104</v>
      </c>
      <c r="O112" s="59">
        <f t="shared" si="14"/>
        <v>69660</v>
      </c>
      <c r="P112" s="55">
        <f t="shared" si="21"/>
        <v>-348278286</v>
      </c>
      <c r="Q112" s="55">
        <f t="shared" si="22"/>
        <v>31165.5</v>
      </c>
      <c r="R112" s="55">
        <f t="shared" si="15"/>
        <v>348309451.5</v>
      </c>
      <c r="S112" s="73">
        <f t="shared" si="16"/>
        <v>44027.498483124764</v>
      </c>
      <c r="T112" s="58">
        <f t="shared" si="17"/>
        <v>110</v>
      </c>
      <c r="U112" s="56">
        <f t="shared" si="18"/>
        <v>88</v>
      </c>
    </row>
    <row r="113" spans="1:21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44" t="s">
        <v>9</v>
      </c>
      <c r="K113" s="54">
        <f t="shared" si="12"/>
        <v>29329.305135951661</v>
      </c>
      <c r="L113" s="55">
        <f t="shared" si="19"/>
        <v>1016.8831168831168</v>
      </c>
      <c r="M113" s="55">
        <f t="shared" si="20"/>
        <v>28312.422019068545</v>
      </c>
      <c r="N113" s="56">
        <f t="shared" si="13"/>
        <v>100</v>
      </c>
      <c r="O113" s="59">
        <f t="shared" si="14"/>
        <v>5283</v>
      </c>
      <c r="P113" s="55">
        <f t="shared" si="21"/>
        <v>-26386659</v>
      </c>
      <c r="Q113" s="55">
        <f t="shared" si="22"/>
        <v>30638.448</v>
      </c>
      <c r="R113" s="55">
        <f t="shared" si="15"/>
        <v>26417297.447999999</v>
      </c>
      <c r="S113" s="73">
        <f t="shared" si="16"/>
        <v>33737.566344827588</v>
      </c>
      <c r="T113" s="58">
        <f t="shared" si="17"/>
        <v>111</v>
      </c>
      <c r="U113" s="56">
        <f t="shared" si="18"/>
        <v>457</v>
      </c>
    </row>
    <row r="114" spans="1:21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44">
        <v>739.5</v>
      </c>
      <c r="K114" s="54">
        <f t="shared" si="12"/>
        <v>29417.145899893501</v>
      </c>
      <c r="L114" s="55">
        <f t="shared" si="19"/>
        <v>6.3999077490774905</v>
      </c>
      <c r="M114" s="55">
        <f t="shared" si="20"/>
        <v>29410.745992144424</v>
      </c>
      <c r="N114" s="56">
        <f t="shared" si="13"/>
        <v>99</v>
      </c>
      <c r="O114" s="59">
        <f t="shared" si="14"/>
        <v>1530.9</v>
      </c>
      <c r="P114" s="55">
        <f t="shared" si="21"/>
        <v>-7626932.7999999961</v>
      </c>
      <c r="Q114" s="55">
        <f t="shared" si="22"/>
        <v>29059.080400000003</v>
      </c>
      <c r="R114" s="55">
        <f t="shared" si="15"/>
        <v>7655991.8803999964</v>
      </c>
      <c r="S114" s="73">
        <f t="shared" si="16"/>
        <v>137944.79964684678</v>
      </c>
      <c r="T114" s="58">
        <f t="shared" si="17"/>
        <v>112</v>
      </c>
      <c r="U114" s="56">
        <f t="shared" si="18"/>
        <v>496</v>
      </c>
    </row>
    <row r="115" spans="1:21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44">
        <v>3732</v>
      </c>
      <c r="K115" s="54">
        <f t="shared" si="12"/>
        <v>21783.733974358973</v>
      </c>
      <c r="L115" s="55">
        <f t="shared" si="19"/>
        <v>415.21035598705498</v>
      </c>
      <c r="M115" s="55">
        <f t="shared" si="20"/>
        <v>21368.523618371917</v>
      </c>
      <c r="N115" s="56">
        <f t="shared" si="13"/>
        <v>131</v>
      </c>
      <c r="O115" s="59">
        <f t="shared" si="14"/>
        <v>2939.4</v>
      </c>
      <c r="P115" s="55">
        <f t="shared" si="21"/>
        <v>-14669942.199999996</v>
      </c>
      <c r="Q115" s="55">
        <f t="shared" si="22"/>
        <v>28599.777199999997</v>
      </c>
      <c r="R115" s="55">
        <f t="shared" si="15"/>
        <v>14698541.977199996</v>
      </c>
      <c r="S115" s="73">
        <f t="shared" si="16"/>
        <v>114562.85017303191</v>
      </c>
      <c r="T115" s="58">
        <f t="shared" si="17"/>
        <v>113</v>
      </c>
      <c r="U115" s="56">
        <f t="shared" si="18"/>
        <v>480</v>
      </c>
    </row>
    <row r="116" spans="1:21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44">
        <v>51390.1</v>
      </c>
      <c r="K116" s="54">
        <f t="shared" si="12"/>
        <v>25358.950328022493</v>
      </c>
      <c r="L116" s="55">
        <f t="shared" si="19"/>
        <v>2024.3562978427278</v>
      </c>
      <c r="M116" s="55">
        <f t="shared" si="20"/>
        <v>23334.594030179764</v>
      </c>
      <c r="N116" s="56">
        <f t="shared" si="13"/>
        <v>115</v>
      </c>
      <c r="O116" s="59">
        <f t="shared" si="14"/>
        <v>60300</v>
      </c>
      <c r="P116" s="55">
        <f t="shared" si="21"/>
        <v>-301475851</v>
      </c>
      <c r="Q116" s="55">
        <f t="shared" si="22"/>
        <v>28465.016</v>
      </c>
      <c r="R116" s="55">
        <f t="shared" si="15"/>
        <v>301504316.01599997</v>
      </c>
      <c r="S116" s="73">
        <f t="shared" si="16"/>
        <v>103644.34754761086</v>
      </c>
      <c r="T116" s="58">
        <f t="shared" si="17"/>
        <v>114</v>
      </c>
      <c r="U116" s="56">
        <f t="shared" si="18"/>
        <v>110</v>
      </c>
    </row>
    <row r="117" spans="1:21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44">
        <v>39814.6</v>
      </c>
      <c r="K117" s="54">
        <f t="shared" si="12"/>
        <v>26232.767232767237</v>
      </c>
      <c r="L117" s="55">
        <f t="shared" si="19"/>
        <v>10998.924731182797</v>
      </c>
      <c r="M117" s="55">
        <f t="shared" si="20"/>
        <v>15233.84250158444</v>
      </c>
      <c r="N117" s="56">
        <f t="shared" si="13"/>
        <v>110</v>
      </c>
      <c r="O117" s="59">
        <f t="shared" si="14"/>
        <v>35100</v>
      </c>
      <c r="P117" s="55">
        <f t="shared" si="21"/>
        <v>-175463512</v>
      </c>
      <c r="Q117" s="55">
        <f t="shared" si="22"/>
        <v>27624.468000000001</v>
      </c>
      <c r="R117" s="55">
        <f t="shared" si="15"/>
        <v>175491136.46799999</v>
      </c>
      <c r="S117" s="73">
        <f t="shared" si="16"/>
        <v>-17157.235845928244</v>
      </c>
      <c r="T117" s="58">
        <f t="shared" si="17"/>
        <v>115</v>
      </c>
      <c r="U117" s="56">
        <f t="shared" si="18"/>
        <v>183</v>
      </c>
    </row>
    <row r="118" spans="1:21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44">
        <v>72171.7</v>
      </c>
      <c r="K118" s="54">
        <f t="shared" si="12"/>
        <v>25886.22754491018</v>
      </c>
      <c r="L118" s="55">
        <f t="shared" si="19"/>
        <v>2922.2126188418324</v>
      </c>
      <c r="M118" s="55">
        <f t="shared" si="20"/>
        <v>22964.014926068347</v>
      </c>
      <c r="N118" s="56">
        <f t="shared" si="13"/>
        <v>113</v>
      </c>
      <c r="O118" s="59">
        <f t="shared" si="14"/>
        <v>72000</v>
      </c>
      <c r="P118" s="55">
        <f t="shared" si="21"/>
        <v>-359977443</v>
      </c>
      <c r="Q118" s="55">
        <f t="shared" si="22"/>
        <v>27286.776000000002</v>
      </c>
      <c r="R118" s="55">
        <f t="shared" si="15"/>
        <v>360004729.77600002</v>
      </c>
      <c r="S118" s="73">
        <f t="shared" si="16"/>
        <v>106477.77248624669</v>
      </c>
      <c r="T118" s="58">
        <f t="shared" si="17"/>
        <v>116</v>
      </c>
      <c r="U118" s="56">
        <f t="shared" si="18"/>
        <v>84</v>
      </c>
    </row>
    <row r="119" spans="1:21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44">
        <v>77116.5</v>
      </c>
      <c r="K119" s="54">
        <f t="shared" si="12"/>
        <v>23999.068901303537</v>
      </c>
      <c r="L119" s="55">
        <f t="shared" si="19"/>
        <v>6219.1060473269063</v>
      </c>
      <c r="M119" s="55">
        <f t="shared" si="20"/>
        <v>17779.962853976631</v>
      </c>
      <c r="N119" s="56">
        <f t="shared" si="13"/>
        <v>118</v>
      </c>
      <c r="O119" s="59">
        <f t="shared" si="14"/>
        <v>68194.8</v>
      </c>
      <c r="P119" s="55">
        <f t="shared" si="21"/>
        <v>-340955320.99999988</v>
      </c>
      <c r="Q119" s="55">
        <f t="shared" si="22"/>
        <v>27115.3</v>
      </c>
      <c r="R119" s="55">
        <f t="shared" si="15"/>
        <v>340982436.29999989</v>
      </c>
      <c r="S119" s="73">
        <f t="shared" si="16"/>
        <v>48051.767235061991</v>
      </c>
      <c r="T119" s="58">
        <f t="shared" si="17"/>
        <v>117</v>
      </c>
      <c r="U119" s="56">
        <f t="shared" si="18"/>
        <v>90</v>
      </c>
    </row>
    <row r="120" spans="1:21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44">
        <v>7388.4</v>
      </c>
      <c r="K120" s="54">
        <f t="shared" si="12"/>
        <v>24844.594594594593</v>
      </c>
      <c r="L120" s="55">
        <f t="shared" si="19"/>
        <v>1547.4860335195531</v>
      </c>
      <c r="M120" s="55">
        <f t="shared" si="20"/>
        <v>23297.108561075042</v>
      </c>
      <c r="N120" s="56">
        <f t="shared" si="13"/>
        <v>116</v>
      </c>
      <c r="O120" s="59">
        <f t="shared" si="14"/>
        <v>117000</v>
      </c>
      <c r="P120" s="55">
        <f t="shared" si="21"/>
        <v>-584975369</v>
      </c>
      <c r="Q120" s="55">
        <f t="shared" si="22"/>
        <v>27077.428</v>
      </c>
      <c r="R120" s="55">
        <f t="shared" si="15"/>
        <v>585002446.42799997</v>
      </c>
      <c r="S120" s="73">
        <f t="shared" si="16"/>
        <v>527979.54731768952</v>
      </c>
      <c r="T120" s="58">
        <f t="shared" si="17"/>
        <v>118</v>
      </c>
      <c r="U120" s="56">
        <f t="shared" si="18"/>
        <v>53</v>
      </c>
    </row>
    <row r="121" spans="1:21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44">
        <v>30960.6</v>
      </c>
      <c r="K121" s="54">
        <f t="shared" si="12"/>
        <v>23466.117216117214</v>
      </c>
      <c r="L121" s="55">
        <f t="shared" si="19"/>
        <v>1538.7221684414328</v>
      </c>
      <c r="M121" s="55">
        <f t="shared" si="20"/>
        <v>21927.395047675782</v>
      </c>
      <c r="N121" s="56">
        <f t="shared" si="13"/>
        <v>119</v>
      </c>
      <c r="O121" s="59">
        <f t="shared" si="14"/>
        <v>121500</v>
      </c>
      <c r="P121" s="55">
        <f t="shared" si="21"/>
        <v>-607475964.5</v>
      </c>
      <c r="Q121" s="55">
        <f t="shared" si="22"/>
        <v>26957.5</v>
      </c>
      <c r="R121" s="55">
        <f t="shared" si="15"/>
        <v>607502922</v>
      </c>
      <c r="S121" s="73">
        <f t="shared" si="16"/>
        <v>382196.49732620321</v>
      </c>
      <c r="T121" s="58">
        <f t="shared" si="17"/>
        <v>119</v>
      </c>
      <c r="U121" s="56">
        <f t="shared" si="18"/>
        <v>49</v>
      </c>
    </row>
    <row r="122" spans="1:21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44">
        <v>17784</v>
      </c>
      <c r="K122" s="54">
        <f t="shared" si="12"/>
        <v>20248.222940226169</v>
      </c>
      <c r="L122" s="55">
        <f t="shared" si="19"/>
        <v>1318.8826815642458</v>
      </c>
      <c r="M122" s="55">
        <f t="shared" si="20"/>
        <v>18929.340258661923</v>
      </c>
      <c r="N122" s="56">
        <f t="shared" si="13"/>
        <v>147</v>
      </c>
      <c r="O122" s="59">
        <f t="shared" si="14"/>
        <v>23670</v>
      </c>
      <c r="P122" s="55">
        <f t="shared" si="21"/>
        <v>-118327293.5</v>
      </c>
      <c r="Q122" s="55">
        <f t="shared" si="22"/>
        <v>26370.799599999998</v>
      </c>
      <c r="R122" s="55">
        <f t="shared" si="15"/>
        <v>118353664.29960001</v>
      </c>
      <c r="S122" s="73">
        <f t="shared" si="16"/>
        <v>50131.863563029481</v>
      </c>
      <c r="T122" s="58">
        <f t="shared" si="17"/>
        <v>120</v>
      </c>
      <c r="U122" s="56">
        <f t="shared" si="18"/>
        <v>242</v>
      </c>
    </row>
    <row r="123" spans="1:21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44">
        <v>92449.2</v>
      </c>
      <c r="K123" s="54">
        <f t="shared" si="12"/>
        <v>22390.85144927536</v>
      </c>
      <c r="L123" s="55">
        <f t="shared" si="19"/>
        <v>2885.2490421455941</v>
      </c>
      <c r="M123" s="55">
        <f t="shared" si="20"/>
        <v>19505.602407129765</v>
      </c>
      <c r="N123" s="56">
        <f t="shared" si="13"/>
        <v>128</v>
      </c>
      <c r="O123" s="59">
        <f t="shared" si="14"/>
        <v>261900</v>
      </c>
      <c r="P123" s="55">
        <f t="shared" si="21"/>
        <v>-1309479798.8</v>
      </c>
      <c r="Q123" s="55">
        <f t="shared" si="22"/>
        <v>26004.914000000001</v>
      </c>
      <c r="R123" s="55">
        <f t="shared" si="15"/>
        <v>1309505803.714</v>
      </c>
      <c r="S123" s="73">
        <f t="shared" si="16"/>
        <v>289821.67749241972</v>
      </c>
      <c r="T123" s="58">
        <f t="shared" si="17"/>
        <v>121</v>
      </c>
      <c r="U123" s="56">
        <f t="shared" si="18"/>
        <v>14</v>
      </c>
    </row>
    <row r="124" spans="1:21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9</v>
      </c>
      <c r="I124" s="21">
        <v>33921</v>
      </c>
      <c r="J124" s="44">
        <v>17252.5</v>
      </c>
      <c r="K124" s="54">
        <f t="shared" si="12"/>
        <v>7607.1871127633203</v>
      </c>
      <c r="L124" s="55">
        <v>0</v>
      </c>
      <c r="M124" s="55">
        <v>0</v>
      </c>
      <c r="N124" s="56">
        <f t="shared" si="13"/>
        <v>368</v>
      </c>
      <c r="O124" s="59">
        <f t="shared" si="14"/>
        <v>135000</v>
      </c>
      <c r="P124" s="55">
        <f t="shared" si="21"/>
        <v>-674977195</v>
      </c>
      <c r="Q124" s="55">
        <f t="shared" si="22"/>
        <v>25832.912</v>
      </c>
      <c r="R124" s="55">
        <f t="shared" si="15"/>
        <v>675003027.91199994</v>
      </c>
      <c r="S124" s="73">
        <f t="shared" si="16"/>
        <v>385494.73267390061</v>
      </c>
      <c r="T124" s="58">
        <f t="shared" si="17"/>
        <v>122</v>
      </c>
      <c r="U124" s="56">
        <f t="shared" si="18"/>
        <v>44</v>
      </c>
    </row>
    <row r="125" spans="1:21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9</v>
      </c>
      <c r="I125" s="21">
        <v>43908.4</v>
      </c>
      <c r="J125" s="44">
        <v>134355.9</v>
      </c>
      <c r="K125" s="54">
        <f t="shared" si="12"/>
        <v>22863.780260707634</v>
      </c>
      <c r="L125" s="55">
        <v>0</v>
      </c>
      <c r="M125" s="55">
        <v>0</v>
      </c>
      <c r="N125" s="56">
        <f t="shared" si="13"/>
        <v>125</v>
      </c>
      <c r="O125" s="59">
        <f t="shared" si="14"/>
        <v>34812</v>
      </c>
      <c r="P125" s="55">
        <f t="shared" si="21"/>
        <v>-174038676.30000001</v>
      </c>
      <c r="Q125" s="55">
        <f t="shared" si="22"/>
        <v>25832.596400000002</v>
      </c>
      <c r="R125" s="55">
        <f t="shared" si="15"/>
        <v>174064508.8964</v>
      </c>
      <c r="S125" s="73">
        <f t="shared" si="16"/>
        <v>53855.593099133665</v>
      </c>
      <c r="T125" s="58">
        <f t="shared" si="17"/>
        <v>123</v>
      </c>
      <c r="U125" s="56">
        <f t="shared" si="18"/>
        <v>184</v>
      </c>
    </row>
    <row r="126" spans="1:21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44">
        <v>109215.3</v>
      </c>
      <c r="K126" s="54">
        <f t="shared" si="12"/>
        <v>20926.116838487975</v>
      </c>
      <c r="L126" s="55">
        <f t="shared" si="19"/>
        <v>2225.7575757575755</v>
      </c>
      <c r="M126" s="55">
        <f t="shared" si="20"/>
        <v>18700.359262730399</v>
      </c>
      <c r="N126" s="56">
        <f t="shared" si="13"/>
        <v>140</v>
      </c>
      <c r="O126" s="59">
        <f t="shared" si="14"/>
        <v>62280</v>
      </c>
      <c r="P126" s="55">
        <f t="shared" si="21"/>
        <v>-311378580</v>
      </c>
      <c r="Q126" s="55">
        <f t="shared" si="22"/>
        <v>25624.616000000002</v>
      </c>
      <c r="R126" s="55">
        <f t="shared" si="15"/>
        <v>311404204.616</v>
      </c>
      <c r="S126" s="73">
        <f t="shared" si="16"/>
        <v>105990.90082232811</v>
      </c>
      <c r="T126" s="58">
        <f t="shared" si="17"/>
        <v>124</v>
      </c>
      <c r="U126" s="56">
        <f t="shared" si="18"/>
        <v>104</v>
      </c>
    </row>
    <row r="127" spans="1:21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44">
        <v>7597.8</v>
      </c>
      <c r="K127" s="54">
        <f t="shared" si="12"/>
        <v>24150.849150849153</v>
      </c>
      <c r="L127" s="55">
        <f t="shared" si="19"/>
        <v>444.32314410480348</v>
      </c>
      <c r="M127" s="55">
        <f t="shared" si="20"/>
        <v>23706.526006744349</v>
      </c>
      <c r="N127" s="56">
        <f t="shared" si="13"/>
        <v>117</v>
      </c>
      <c r="O127" s="59">
        <f t="shared" si="14"/>
        <v>22410</v>
      </c>
      <c r="P127" s="55">
        <f t="shared" si="21"/>
        <v>-112026232</v>
      </c>
      <c r="Q127" s="55">
        <f t="shared" si="22"/>
        <v>25432.1</v>
      </c>
      <c r="R127" s="55">
        <f t="shared" si="15"/>
        <v>112051664.09999999</v>
      </c>
      <c r="S127" s="73">
        <f t="shared" si="16"/>
        <v>275310.21400491399</v>
      </c>
      <c r="T127" s="58">
        <f t="shared" si="17"/>
        <v>125</v>
      </c>
      <c r="U127" s="56">
        <f t="shared" si="18"/>
        <v>250</v>
      </c>
    </row>
    <row r="128" spans="1:21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44">
        <v>65488.1</v>
      </c>
      <c r="K128" s="54">
        <f t="shared" si="12"/>
        <v>23188.461538461539</v>
      </c>
      <c r="L128" s="55">
        <f t="shared" si="19"/>
        <v>3057.3394495412845</v>
      </c>
      <c r="M128" s="55">
        <f t="shared" si="20"/>
        <v>20131.122088920256</v>
      </c>
      <c r="N128" s="56">
        <f t="shared" si="13"/>
        <v>121</v>
      </c>
      <c r="O128" s="59">
        <f t="shared" si="14"/>
        <v>27074.7</v>
      </c>
      <c r="P128" s="55">
        <f t="shared" si="21"/>
        <v>-135352049.99999997</v>
      </c>
      <c r="Q128" s="55">
        <f t="shared" si="22"/>
        <v>25370.031999999999</v>
      </c>
      <c r="R128" s="55">
        <f t="shared" si="15"/>
        <v>135377420.03199998</v>
      </c>
      <c r="S128" s="73">
        <f t="shared" si="16"/>
        <v>50778.227318829697</v>
      </c>
      <c r="T128" s="58">
        <f t="shared" si="17"/>
        <v>126</v>
      </c>
      <c r="U128" s="56">
        <f t="shared" si="18"/>
        <v>221</v>
      </c>
    </row>
    <row r="129" spans="1:21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9</v>
      </c>
      <c r="I129" s="21">
        <v>25982</v>
      </c>
      <c r="J129" s="44">
        <v>25565.5</v>
      </c>
      <c r="K129" s="54">
        <f t="shared" si="12"/>
        <v>20614.261168384881</v>
      </c>
      <c r="L129" s="55">
        <v>0</v>
      </c>
      <c r="M129" s="55">
        <v>0</v>
      </c>
      <c r="N129" s="56">
        <f t="shared" si="13"/>
        <v>143</v>
      </c>
      <c r="O129" s="59">
        <f t="shared" si="14"/>
        <v>54000</v>
      </c>
      <c r="P129" s="55">
        <f t="shared" si="21"/>
        <v>-269977661</v>
      </c>
      <c r="Q129" s="55">
        <f t="shared" si="22"/>
        <v>25242.74</v>
      </c>
      <c r="R129" s="55">
        <f t="shared" si="15"/>
        <v>270002903.74000001</v>
      </c>
      <c r="S129" s="73">
        <f t="shared" si="16"/>
        <v>163044.23172705315</v>
      </c>
      <c r="T129" s="58">
        <f t="shared" si="17"/>
        <v>127</v>
      </c>
      <c r="U129" s="56">
        <f t="shared" si="18"/>
        <v>125</v>
      </c>
    </row>
    <row r="130" spans="1:21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44">
        <v>24839.1</v>
      </c>
      <c r="K130" s="54">
        <f t="shared" si="12"/>
        <v>20421.821305841924</v>
      </c>
      <c r="L130" s="55">
        <f t="shared" si="19"/>
        <v>999.06672888474111</v>
      </c>
      <c r="M130" s="55">
        <f t="shared" si="20"/>
        <v>19422.754576957184</v>
      </c>
      <c r="N130" s="56">
        <f t="shared" si="13"/>
        <v>145</v>
      </c>
      <c r="O130" s="59">
        <f t="shared" si="14"/>
        <v>56349</v>
      </c>
      <c r="P130" s="55">
        <f t="shared" si="21"/>
        <v>-281723370</v>
      </c>
      <c r="Q130" s="55">
        <f t="shared" si="22"/>
        <v>25007.092000000001</v>
      </c>
      <c r="R130" s="55">
        <f t="shared" si="15"/>
        <v>281748377.09200001</v>
      </c>
      <c r="S130" s="73">
        <f t="shared" si="16"/>
        <v>131595.62638580104</v>
      </c>
      <c r="T130" s="58">
        <f t="shared" si="17"/>
        <v>128</v>
      </c>
      <c r="U130" s="56">
        <f t="shared" si="18"/>
        <v>117</v>
      </c>
    </row>
    <row r="131" spans="1:21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44">
        <v>118220.4</v>
      </c>
      <c r="K131" s="54">
        <f t="shared" si="12"/>
        <v>22855.630413859482</v>
      </c>
      <c r="L131" s="55">
        <f t="shared" si="19"/>
        <v>1978.7835926449789</v>
      </c>
      <c r="M131" s="55">
        <f t="shared" si="20"/>
        <v>20876.846821214502</v>
      </c>
      <c r="N131" s="56">
        <f t="shared" si="13"/>
        <v>126</v>
      </c>
      <c r="O131" s="59">
        <f t="shared" si="14"/>
        <v>19350</v>
      </c>
      <c r="P131" s="55">
        <f t="shared" si="21"/>
        <v>-96734647</v>
      </c>
      <c r="Q131" s="55">
        <f t="shared" si="22"/>
        <v>24981.844000000001</v>
      </c>
      <c r="R131" s="55">
        <f t="shared" si="15"/>
        <v>96759628.843999997</v>
      </c>
      <c r="S131" s="73">
        <f t="shared" si="16"/>
        <v>11526.237174648559</v>
      </c>
      <c r="T131" s="58">
        <f t="shared" si="17"/>
        <v>129</v>
      </c>
      <c r="U131" s="56">
        <f t="shared" si="18"/>
        <v>272</v>
      </c>
    </row>
    <row r="132" spans="1:21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44">
        <v>23630.400000000001</v>
      </c>
      <c r="K132" s="54">
        <f t="shared" ref="K132:K195" si="23">E132/(F132+1)</f>
        <v>19450.082781456957</v>
      </c>
      <c r="L132" s="55">
        <f t="shared" ref="L132:L195" si="24" xml:space="preserve"> G132/(H132+1)</f>
        <v>1675.6488549618318</v>
      </c>
      <c r="M132" s="55">
        <f t="shared" ref="M132:M195" si="25">K132-L132</f>
        <v>17774.433926495123</v>
      </c>
      <c r="N132" s="56">
        <f t="shared" ref="N132:N195" si="26">_xlfn.RANK.EQ(K132,K:K,0)</f>
        <v>151</v>
      </c>
      <c r="O132" s="59">
        <f t="shared" ref="O132:O195" si="27">C132 - (C132*0.1)</f>
        <v>25200</v>
      </c>
      <c r="P132" s="55">
        <f t="shared" si="21"/>
        <v>-125978699.40000001</v>
      </c>
      <c r="Q132" s="55">
        <f t="shared" si="22"/>
        <v>24717.4764</v>
      </c>
      <c r="R132" s="55">
        <f t="shared" ref="R132:R195" si="28" xml:space="preserve"> Q132 - P132</f>
        <v>126003416.87640001</v>
      </c>
      <c r="S132" s="73">
        <f t="shared" ref="S132:S195" si="29">(R132-G132)/G132</f>
        <v>57401.13059833266</v>
      </c>
      <c r="T132" s="58">
        <f t="shared" ref="T132:T195" si="30">_xlfn.RANK.EQ(Q132,Q:Q,0)</f>
        <v>130</v>
      </c>
      <c r="U132" s="56">
        <f t="shared" ref="U132:U195" si="31">_xlfn.RANK.EQ(R132,R:R,0)</f>
        <v>231</v>
      </c>
    </row>
    <row r="133" spans="1:21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44">
        <v>53466.3</v>
      </c>
      <c r="K133" s="54">
        <f t="shared" si="23"/>
        <v>23034.313725490196</v>
      </c>
      <c r="L133" s="55">
        <f t="shared" si="24"/>
        <v>841.90620272314675</v>
      </c>
      <c r="M133" s="55">
        <f t="shared" si="25"/>
        <v>22192.407522767047</v>
      </c>
      <c r="N133" s="56">
        <f t="shared" si="26"/>
        <v>122</v>
      </c>
      <c r="O133" s="59">
        <f t="shared" si="27"/>
        <v>27257.4</v>
      </c>
      <c r="P133" s="55">
        <f t="shared" ref="P133:P196" si="32" xml:space="preserve"> (E133-G133) - ((C133-O133)*45000)</f>
        <v>-136265730.99999994</v>
      </c>
      <c r="Q133" s="55">
        <f t="shared" ref="Q133:Q196" si="33">E133 + (E133 * 5.2%)</f>
        <v>24716.74</v>
      </c>
      <c r="R133" s="55">
        <f t="shared" si="28"/>
        <v>136290447.73999995</v>
      </c>
      <c r="S133" s="73">
        <f t="shared" si="29"/>
        <v>61225.616235399801</v>
      </c>
      <c r="T133" s="58">
        <f t="shared" si="30"/>
        <v>131</v>
      </c>
      <c r="U133" s="56">
        <f t="shared" si="31"/>
        <v>220</v>
      </c>
    </row>
    <row r="134" spans="1:21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44">
        <v>12946.6</v>
      </c>
      <c r="K134" s="54">
        <f t="shared" si="23"/>
        <v>17652.861445783135</v>
      </c>
      <c r="L134" s="55">
        <f t="shared" si="24"/>
        <v>1388.6217948717947</v>
      </c>
      <c r="M134" s="55">
        <f t="shared" si="25"/>
        <v>16264.239650911341</v>
      </c>
      <c r="N134" s="56">
        <f t="shared" si="26"/>
        <v>162</v>
      </c>
      <c r="O134" s="59">
        <f t="shared" si="27"/>
        <v>40500</v>
      </c>
      <c r="P134" s="55">
        <f t="shared" si="32"/>
        <v>-202474824</v>
      </c>
      <c r="Q134" s="55">
        <f t="shared" si="33"/>
        <v>24662.036</v>
      </c>
      <c r="R134" s="55">
        <f t="shared" si="28"/>
        <v>202499486.03600001</v>
      </c>
      <c r="S134" s="73">
        <f t="shared" si="29"/>
        <v>-116850.09753952685</v>
      </c>
      <c r="T134" s="58">
        <f t="shared" si="30"/>
        <v>132</v>
      </c>
      <c r="U134" s="56">
        <f t="shared" si="31"/>
        <v>165</v>
      </c>
    </row>
    <row r="135" spans="1:21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44">
        <v>18518.900000000001</v>
      </c>
      <c r="K135" s="54">
        <f t="shared" si="23"/>
        <v>23306</v>
      </c>
      <c r="L135" s="55">
        <f t="shared" si="24"/>
        <v>2144.9893390191901</v>
      </c>
      <c r="M135" s="55">
        <f t="shared" si="25"/>
        <v>21161.01066098081</v>
      </c>
      <c r="N135" s="56">
        <f t="shared" si="26"/>
        <v>120</v>
      </c>
      <c r="O135" s="59">
        <f t="shared" si="27"/>
        <v>47700</v>
      </c>
      <c r="P135" s="55">
        <f t="shared" si="32"/>
        <v>-238478706</v>
      </c>
      <c r="Q135" s="55">
        <f t="shared" si="33"/>
        <v>24517.912</v>
      </c>
      <c r="R135" s="55">
        <f t="shared" si="28"/>
        <v>238503223.912</v>
      </c>
      <c r="S135" s="73">
        <f t="shared" si="29"/>
        <v>118539.36973757455</v>
      </c>
      <c r="T135" s="58">
        <f t="shared" si="30"/>
        <v>133</v>
      </c>
      <c r="U135" s="56">
        <f t="shared" si="31"/>
        <v>138</v>
      </c>
    </row>
    <row r="136" spans="1:21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44">
        <v>120865.2</v>
      </c>
      <c r="K136" s="54">
        <f t="shared" si="23"/>
        <v>21239.069767441862</v>
      </c>
      <c r="L136" s="55">
        <f t="shared" si="24"/>
        <v>10710.951526032317</v>
      </c>
      <c r="M136" s="55">
        <f t="shared" si="25"/>
        <v>10528.118241409546</v>
      </c>
      <c r="N136" s="56">
        <f t="shared" si="26"/>
        <v>137</v>
      </c>
      <c r="O136" s="59">
        <f t="shared" si="27"/>
        <v>37770.300000000003</v>
      </c>
      <c r="P136" s="55">
        <f t="shared" si="32"/>
        <v>-188834633.99999988</v>
      </c>
      <c r="Q136" s="55">
        <f t="shared" si="33"/>
        <v>24019.263999999999</v>
      </c>
      <c r="R136" s="55">
        <f t="shared" si="28"/>
        <v>188858653.26399988</v>
      </c>
      <c r="S136" s="73">
        <f t="shared" si="29"/>
        <v>31654.825220248051</v>
      </c>
      <c r="T136" s="58">
        <f t="shared" si="30"/>
        <v>134</v>
      </c>
      <c r="U136" s="56">
        <f t="shared" si="31"/>
        <v>171</v>
      </c>
    </row>
    <row r="137" spans="1:21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44">
        <v>25021</v>
      </c>
      <c r="K137" s="54">
        <f t="shared" si="23"/>
        <v>22244.93177387914</v>
      </c>
      <c r="L137" s="55">
        <f t="shared" si="24"/>
        <v>1714.2241379310346</v>
      </c>
      <c r="M137" s="55">
        <f t="shared" si="25"/>
        <v>20530.707635948103</v>
      </c>
      <c r="N137" s="56">
        <f t="shared" si="26"/>
        <v>130</v>
      </c>
      <c r="O137" s="59">
        <f t="shared" si="27"/>
        <v>107685</v>
      </c>
      <c r="P137" s="55">
        <f t="shared" si="32"/>
        <v>-538400585.89999998</v>
      </c>
      <c r="Q137" s="55">
        <f t="shared" si="33"/>
        <v>24010.1116</v>
      </c>
      <c r="R137" s="55">
        <f t="shared" si="28"/>
        <v>538424596.01160002</v>
      </c>
      <c r="S137" s="73">
        <f t="shared" si="29"/>
        <v>-338462.52628337941</v>
      </c>
      <c r="T137" s="58">
        <f t="shared" si="30"/>
        <v>135</v>
      </c>
      <c r="U137" s="56">
        <f t="shared" si="31"/>
        <v>57</v>
      </c>
    </row>
    <row r="138" spans="1:21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44">
        <v>3756.8</v>
      </c>
      <c r="K138" s="54">
        <f t="shared" si="23"/>
        <v>21394.460093896712</v>
      </c>
      <c r="L138" s="55">
        <f t="shared" si="24"/>
        <v>613.28125</v>
      </c>
      <c r="M138" s="55">
        <f t="shared" si="25"/>
        <v>20781.178843896712</v>
      </c>
      <c r="N138" s="56">
        <f t="shared" si="26"/>
        <v>135</v>
      </c>
      <c r="O138" s="59">
        <f t="shared" si="27"/>
        <v>24300</v>
      </c>
      <c r="P138" s="55">
        <f t="shared" si="32"/>
        <v>-121477685.90000001</v>
      </c>
      <c r="Q138" s="55">
        <f t="shared" si="33"/>
        <v>23969.925199999998</v>
      </c>
      <c r="R138" s="55">
        <f t="shared" si="28"/>
        <v>121501655.82520001</v>
      </c>
      <c r="S138" s="73">
        <f t="shared" si="29"/>
        <v>257964.29899193207</v>
      </c>
      <c r="T138" s="58">
        <f t="shared" si="30"/>
        <v>136</v>
      </c>
      <c r="U138" s="56">
        <f t="shared" si="31"/>
        <v>237</v>
      </c>
    </row>
    <row r="139" spans="1:21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44">
        <v>69023.7</v>
      </c>
      <c r="K139" s="54">
        <f t="shared" si="23"/>
        <v>22286.274509803919</v>
      </c>
      <c r="L139" s="55">
        <f t="shared" si="24"/>
        <v>2466.5314401622718</v>
      </c>
      <c r="M139" s="55">
        <f t="shared" si="25"/>
        <v>19819.743069641649</v>
      </c>
      <c r="N139" s="56">
        <f t="shared" si="26"/>
        <v>129</v>
      </c>
      <c r="O139" s="59">
        <f t="shared" si="27"/>
        <v>31860</v>
      </c>
      <c r="P139" s="55">
        <f t="shared" si="32"/>
        <v>-159272404</v>
      </c>
      <c r="Q139" s="55">
        <f t="shared" si="33"/>
        <v>23914.063999999998</v>
      </c>
      <c r="R139" s="55">
        <f t="shared" si="28"/>
        <v>159296318.06400001</v>
      </c>
      <c r="S139" s="73">
        <f t="shared" si="29"/>
        <v>-32751.06539144737</v>
      </c>
      <c r="T139" s="58">
        <f t="shared" si="30"/>
        <v>137</v>
      </c>
      <c r="U139" s="56">
        <f t="shared" si="31"/>
        <v>195</v>
      </c>
    </row>
    <row r="140" spans="1:21" x14ac:dyDescent="0.2">
      <c r="A140" s="7" t="s">
        <v>282</v>
      </c>
      <c r="B140" s="8" t="s">
        <v>283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44">
        <v>77895</v>
      </c>
      <c r="K140" s="54">
        <f t="shared" si="23"/>
        <v>20774.401473296501</v>
      </c>
      <c r="L140" s="55">
        <f t="shared" si="24"/>
        <v>1006.9586573884568</v>
      </c>
      <c r="M140" s="55">
        <f t="shared" si="25"/>
        <v>19767.442815908045</v>
      </c>
      <c r="N140" s="56">
        <f t="shared" si="26"/>
        <v>141</v>
      </c>
      <c r="O140" s="59">
        <f t="shared" si="27"/>
        <v>20970</v>
      </c>
      <c r="P140" s="55">
        <f t="shared" si="32"/>
        <v>-104832359</v>
      </c>
      <c r="Q140" s="55">
        <f t="shared" si="33"/>
        <v>23734.171999999999</v>
      </c>
      <c r="R140" s="55">
        <f t="shared" si="28"/>
        <v>104856093.17200001</v>
      </c>
      <c r="S140" s="73">
        <f t="shared" si="29"/>
        <v>21311.214059349593</v>
      </c>
      <c r="T140" s="58">
        <f t="shared" si="30"/>
        <v>138</v>
      </c>
      <c r="U140" s="56">
        <f t="shared" si="31"/>
        <v>262</v>
      </c>
    </row>
    <row r="141" spans="1:21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44">
        <v>82881</v>
      </c>
      <c r="K141" s="54">
        <f t="shared" si="23"/>
        <v>26093.16037735849</v>
      </c>
      <c r="L141" s="55">
        <f t="shared" si="24"/>
        <v>4626.8023748939777</v>
      </c>
      <c r="M141" s="55">
        <f t="shared" si="25"/>
        <v>21466.358002464513</v>
      </c>
      <c r="N141" s="56">
        <f t="shared" si="26"/>
        <v>112</v>
      </c>
      <c r="O141" s="59">
        <f t="shared" si="27"/>
        <v>9900</v>
      </c>
      <c r="P141" s="55">
        <f t="shared" si="32"/>
        <v>-49483328</v>
      </c>
      <c r="Q141" s="55">
        <f t="shared" si="33"/>
        <v>23277.603999999999</v>
      </c>
      <c r="R141" s="55">
        <f t="shared" si="28"/>
        <v>49506605.604000002</v>
      </c>
      <c r="S141" s="73">
        <f t="shared" si="29"/>
        <v>9074.4547395050413</v>
      </c>
      <c r="T141" s="58">
        <f t="shared" si="30"/>
        <v>139</v>
      </c>
      <c r="U141" s="56">
        <f t="shared" si="31"/>
        <v>386</v>
      </c>
    </row>
    <row r="142" spans="1:21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44">
        <v>4113.8999999999996</v>
      </c>
      <c r="K142" s="54">
        <f t="shared" si="23"/>
        <v>19064.193270060397</v>
      </c>
      <c r="L142" s="55">
        <f t="shared" si="24"/>
        <v>128.99850523168908</v>
      </c>
      <c r="M142" s="55">
        <f t="shared" si="25"/>
        <v>18935.19476482871</v>
      </c>
      <c r="N142" s="56">
        <f t="shared" si="26"/>
        <v>155</v>
      </c>
      <c r="O142" s="59">
        <f t="shared" si="27"/>
        <v>179100</v>
      </c>
      <c r="P142" s="55">
        <f t="shared" si="32"/>
        <v>-895477990.89999998</v>
      </c>
      <c r="Q142" s="55">
        <f t="shared" si="33"/>
        <v>23244.360800000002</v>
      </c>
      <c r="R142" s="55">
        <f t="shared" si="28"/>
        <v>895501235.2608</v>
      </c>
      <c r="S142" s="73">
        <f t="shared" si="29"/>
        <v>10376606.592825029</v>
      </c>
      <c r="T142" s="58">
        <f t="shared" si="30"/>
        <v>140</v>
      </c>
      <c r="U142" s="56">
        <f t="shared" si="31"/>
        <v>34</v>
      </c>
    </row>
    <row r="143" spans="1:21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44">
        <v>4964.7</v>
      </c>
      <c r="K143" s="54">
        <f t="shared" si="23"/>
        <v>21044.21052631579</v>
      </c>
      <c r="L143" s="55">
        <f t="shared" si="24"/>
        <v>545.24975514201776</v>
      </c>
      <c r="M143" s="55">
        <f t="shared" si="25"/>
        <v>20498.960771173774</v>
      </c>
      <c r="N143" s="56">
        <f t="shared" si="26"/>
        <v>139</v>
      </c>
      <c r="O143" s="59">
        <f t="shared" si="27"/>
        <v>27000</v>
      </c>
      <c r="P143" s="55">
        <f t="shared" si="32"/>
        <v>-134978565.5</v>
      </c>
      <c r="Q143" s="55">
        <f t="shared" si="33"/>
        <v>23134.742399999999</v>
      </c>
      <c r="R143" s="55">
        <f t="shared" si="28"/>
        <v>135001700.24239999</v>
      </c>
      <c r="S143" s="73">
        <f t="shared" si="29"/>
        <v>242502.50321968744</v>
      </c>
      <c r="T143" s="58">
        <f t="shared" si="30"/>
        <v>141</v>
      </c>
      <c r="U143" s="56">
        <f t="shared" si="31"/>
        <v>223</v>
      </c>
    </row>
    <row r="144" spans="1:21" x14ac:dyDescent="0.2">
      <c r="A144" s="7" t="s">
        <v>290</v>
      </c>
      <c r="B144" s="8" t="s">
        <v>291</v>
      </c>
      <c r="C144" s="9">
        <v>58803</v>
      </c>
      <c r="D144" s="10" t="s">
        <v>9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44">
        <v>28690.1</v>
      </c>
      <c r="K144" s="54">
        <f t="shared" si="23"/>
        <v>21160.886319845857</v>
      </c>
      <c r="L144" s="55">
        <f t="shared" si="24"/>
        <v>3486.5629420084861</v>
      </c>
      <c r="M144" s="55">
        <f t="shared" si="25"/>
        <v>17674.323377837369</v>
      </c>
      <c r="N144" s="56">
        <f t="shared" si="26"/>
        <v>138</v>
      </c>
      <c r="O144" s="59">
        <f t="shared" si="27"/>
        <v>52922.7</v>
      </c>
      <c r="P144" s="55">
        <f t="shared" si="32"/>
        <v>-264594000.00000012</v>
      </c>
      <c r="Q144" s="55">
        <f t="shared" si="33"/>
        <v>23107.18</v>
      </c>
      <c r="R144" s="55">
        <f t="shared" si="28"/>
        <v>264617107.18000013</v>
      </c>
      <c r="S144" s="73">
        <f t="shared" si="29"/>
        <v>107348.73922109538</v>
      </c>
      <c r="T144" s="58">
        <f t="shared" si="30"/>
        <v>142</v>
      </c>
      <c r="U144" s="56">
        <f t="shared" si="31"/>
        <v>127</v>
      </c>
    </row>
    <row r="145" spans="1:21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44">
        <v>37442.5</v>
      </c>
      <c r="K145" s="54">
        <f t="shared" si="23"/>
        <v>21671.314741035858</v>
      </c>
      <c r="L145" s="55">
        <f t="shared" si="24"/>
        <v>4605.6782334384861</v>
      </c>
      <c r="M145" s="55">
        <f t="shared" si="25"/>
        <v>17065.636507597374</v>
      </c>
      <c r="N145" s="56">
        <f t="shared" si="26"/>
        <v>133</v>
      </c>
      <c r="O145" s="59">
        <f t="shared" si="27"/>
        <v>10251</v>
      </c>
      <c r="P145" s="55">
        <f t="shared" si="32"/>
        <v>-51236162</v>
      </c>
      <c r="Q145" s="55">
        <f t="shared" si="33"/>
        <v>22889.416000000001</v>
      </c>
      <c r="R145" s="55">
        <f t="shared" si="28"/>
        <v>51259051.416000001</v>
      </c>
      <c r="S145" s="73">
        <f t="shared" si="29"/>
        <v>17553.4696630137</v>
      </c>
      <c r="T145" s="58">
        <f t="shared" si="30"/>
        <v>143</v>
      </c>
      <c r="U145" s="56">
        <f t="shared" si="31"/>
        <v>381</v>
      </c>
    </row>
    <row r="146" spans="1:21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9</v>
      </c>
      <c r="I146" s="21">
        <v>29739.599999999999</v>
      </c>
      <c r="J146" s="44">
        <v>48337.8</v>
      </c>
      <c r="K146" s="54">
        <f t="shared" si="23"/>
        <v>11759.616438356165</v>
      </c>
      <c r="L146" s="55">
        <v>0</v>
      </c>
      <c r="M146" s="55">
        <v>0</v>
      </c>
      <c r="N146" s="56">
        <f t="shared" si="26"/>
        <v>255</v>
      </c>
      <c r="O146" s="59">
        <f t="shared" si="27"/>
        <v>43935.3</v>
      </c>
      <c r="P146" s="55">
        <f t="shared" si="32"/>
        <v>-219654062.59999987</v>
      </c>
      <c r="Q146" s="55">
        <f t="shared" si="33"/>
        <v>22577.2876</v>
      </c>
      <c r="R146" s="55">
        <f t="shared" si="28"/>
        <v>219676639.88759989</v>
      </c>
      <c r="S146" s="73">
        <f t="shared" si="29"/>
        <v>-225056.46551336939</v>
      </c>
      <c r="T146" s="58">
        <f t="shared" si="30"/>
        <v>144</v>
      </c>
      <c r="U146" s="56">
        <f t="shared" si="31"/>
        <v>151</v>
      </c>
    </row>
    <row r="147" spans="1:21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44">
        <v>3216.9</v>
      </c>
      <c r="K147" s="54">
        <f t="shared" si="23"/>
        <v>21542.052313883298</v>
      </c>
      <c r="L147" s="55">
        <f t="shared" si="24"/>
        <v>434.6871569703622</v>
      </c>
      <c r="M147" s="55">
        <f t="shared" si="25"/>
        <v>21107.365156912936</v>
      </c>
      <c r="N147" s="56">
        <f t="shared" si="26"/>
        <v>134</v>
      </c>
      <c r="O147" s="59">
        <f t="shared" si="27"/>
        <v>23400</v>
      </c>
      <c r="P147" s="55">
        <f t="shared" si="32"/>
        <v>-116978983.2</v>
      </c>
      <c r="Q147" s="55">
        <f t="shared" si="33"/>
        <v>22526.265599999999</v>
      </c>
      <c r="R147" s="55">
        <f t="shared" si="28"/>
        <v>117001509.4656</v>
      </c>
      <c r="S147" s="73">
        <f t="shared" si="29"/>
        <v>295457.35723636363</v>
      </c>
      <c r="T147" s="58">
        <f t="shared" si="30"/>
        <v>145</v>
      </c>
      <c r="U147" s="56">
        <f t="shared" si="31"/>
        <v>243</v>
      </c>
    </row>
    <row r="148" spans="1:21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44">
        <v>16607</v>
      </c>
      <c r="K148" s="54">
        <f t="shared" si="23"/>
        <v>14207.789613848201</v>
      </c>
      <c r="L148" s="55">
        <f t="shared" si="24"/>
        <v>691.28738621586479</v>
      </c>
      <c r="M148" s="55">
        <f t="shared" si="25"/>
        <v>13516.502227632336</v>
      </c>
      <c r="N148" s="56">
        <f t="shared" si="26"/>
        <v>201</v>
      </c>
      <c r="O148" s="59">
        <f t="shared" si="27"/>
        <v>81000</v>
      </c>
      <c r="P148" s="55">
        <f t="shared" si="32"/>
        <v>-404979723.10000002</v>
      </c>
      <c r="Q148" s="55">
        <f t="shared" si="33"/>
        <v>22449.785199999998</v>
      </c>
      <c r="R148" s="55">
        <f t="shared" si="28"/>
        <v>405002172.88520002</v>
      </c>
      <c r="S148" s="73">
        <f t="shared" si="29"/>
        <v>380926.55162264861</v>
      </c>
      <c r="T148" s="58">
        <f t="shared" si="30"/>
        <v>146</v>
      </c>
      <c r="U148" s="56">
        <f t="shared" si="31"/>
        <v>75</v>
      </c>
    </row>
    <row r="149" spans="1:21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44">
        <v>8470.4</v>
      </c>
      <c r="K149" s="54">
        <f t="shared" si="23"/>
        <v>20472.894482091</v>
      </c>
      <c r="L149" s="55">
        <f t="shared" si="24"/>
        <v>1314.0571428571427</v>
      </c>
      <c r="M149" s="55">
        <f t="shared" si="25"/>
        <v>19158.837339233858</v>
      </c>
      <c r="N149" s="56">
        <f t="shared" si="26"/>
        <v>144</v>
      </c>
      <c r="O149" s="59">
        <f t="shared" si="27"/>
        <v>152100</v>
      </c>
      <c r="P149" s="55">
        <f t="shared" si="32"/>
        <v>-760480001.29999995</v>
      </c>
      <c r="Q149" s="55">
        <f t="shared" si="33"/>
        <v>22248.222000000002</v>
      </c>
      <c r="R149" s="55">
        <f t="shared" si="28"/>
        <v>760502249.52199996</v>
      </c>
      <c r="S149" s="73">
        <f t="shared" si="29"/>
        <v>661420.3337293443</v>
      </c>
      <c r="T149" s="58">
        <f t="shared" si="30"/>
        <v>147</v>
      </c>
      <c r="U149" s="56">
        <f t="shared" si="31"/>
        <v>40</v>
      </c>
    </row>
    <row r="150" spans="1:21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44">
        <v>8454.6</v>
      </c>
      <c r="K150" s="54">
        <f t="shared" si="23"/>
        <v>21249.494949494951</v>
      </c>
      <c r="L150" s="55">
        <f t="shared" si="24"/>
        <v>349.90439770554497</v>
      </c>
      <c r="M150" s="55">
        <f t="shared" si="25"/>
        <v>20899.590551789406</v>
      </c>
      <c r="N150" s="56">
        <f t="shared" si="26"/>
        <v>136</v>
      </c>
      <c r="O150" s="59">
        <f t="shared" si="27"/>
        <v>82800</v>
      </c>
      <c r="P150" s="55">
        <f t="shared" si="32"/>
        <v>-413978780</v>
      </c>
      <c r="Q150" s="55">
        <f t="shared" si="33"/>
        <v>22130.923999999999</v>
      </c>
      <c r="R150" s="55">
        <f t="shared" si="28"/>
        <v>414000910.92400002</v>
      </c>
      <c r="S150" s="73">
        <f t="shared" si="29"/>
        <v>-2262301.0596939893</v>
      </c>
      <c r="T150" s="58">
        <f t="shared" si="30"/>
        <v>148</v>
      </c>
      <c r="U150" s="56">
        <f t="shared" si="31"/>
        <v>74</v>
      </c>
    </row>
    <row r="151" spans="1:21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44">
        <v>145333.79999999999</v>
      </c>
      <c r="K151" s="54">
        <f t="shared" si="23"/>
        <v>22828.664495114008</v>
      </c>
      <c r="L151" s="55">
        <f t="shared" si="24"/>
        <v>5192.1998247151623</v>
      </c>
      <c r="M151" s="55">
        <f t="shared" si="25"/>
        <v>17636.464670398847</v>
      </c>
      <c r="N151" s="56">
        <f t="shared" si="26"/>
        <v>127</v>
      </c>
      <c r="O151" s="59">
        <f t="shared" si="27"/>
        <v>189000</v>
      </c>
      <c r="P151" s="55">
        <f t="shared" si="32"/>
        <v>-944984899.10000002</v>
      </c>
      <c r="Q151" s="55">
        <f t="shared" si="33"/>
        <v>22118.510399999999</v>
      </c>
      <c r="R151" s="55">
        <f t="shared" si="28"/>
        <v>945007017.61040008</v>
      </c>
      <c r="S151" s="73">
        <f t="shared" si="29"/>
        <v>159512.70079341021</v>
      </c>
      <c r="T151" s="58">
        <f t="shared" si="30"/>
        <v>149</v>
      </c>
      <c r="U151" s="56">
        <f t="shared" si="31"/>
        <v>28</v>
      </c>
    </row>
    <row r="152" spans="1:21" x14ac:dyDescent="0.2">
      <c r="A152" s="7" t="s">
        <v>306</v>
      </c>
      <c r="B152" s="8" t="s">
        <v>307</v>
      </c>
      <c r="C152" s="9">
        <v>15000</v>
      </c>
      <c r="D152" s="10" t="s">
        <v>9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44">
        <v>119034.7</v>
      </c>
      <c r="K152" s="54">
        <f t="shared" si="23"/>
        <v>17652.836579170194</v>
      </c>
      <c r="L152" s="55">
        <f t="shared" si="24"/>
        <v>1692.063492063492</v>
      </c>
      <c r="M152" s="55">
        <f t="shared" si="25"/>
        <v>15960.773087106703</v>
      </c>
      <c r="N152" s="56">
        <f t="shared" si="26"/>
        <v>163</v>
      </c>
      <c r="O152" s="59">
        <f t="shared" si="27"/>
        <v>13500</v>
      </c>
      <c r="P152" s="55">
        <f t="shared" si="32"/>
        <v>-67491411</v>
      </c>
      <c r="Q152" s="55">
        <f t="shared" si="33"/>
        <v>21932.096000000001</v>
      </c>
      <c r="R152" s="55">
        <f t="shared" si="28"/>
        <v>67513343.096000001</v>
      </c>
      <c r="S152" s="73">
        <f t="shared" si="29"/>
        <v>5506.2471731788892</v>
      </c>
      <c r="T152" s="58">
        <f t="shared" si="30"/>
        <v>150</v>
      </c>
      <c r="U152" s="56">
        <f t="shared" si="31"/>
        <v>334</v>
      </c>
    </row>
    <row r="153" spans="1:21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44">
        <v>42117.1</v>
      </c>
      <c r="K153" s="54">
        <f t="shared" si="23"/>
        <v>22886.438809261301</v>
      </c>
      <c r="L153" s="55">
        <f t="shared" si="24"/>
        <v>1371.9424460431653</v>
      </c>
      <c r="M153" s="55">
        <f t="shared" si="25"/>
        <v>21514.496363218135</v>
      </c>
      <c r="N153" s="56">
        <f t="shared" si="26"/>
        <v>123</v>
      </c>
      <c r="O153" s="59">
        <f t="shared" si="27"/>
        <v>158400</v>
      </c>
      <c r="P153" s="55">
        <f t="shared" si="32"/>
        <v>-791981149</v>
      </c>
      <c r="Q153" s="55">
        <f t="shared" si="33"/>
        <v>21837.416000000001</v>
      </c>
      <c r="R153" s="55">
        <f t="shared" si="28"/>
        <v>792002986.41600001</v>
      </c>
      <c r="S153" s="73">
        <f t="shared" si="29"/>
        <v>415312.57441845833</v>
      </c>
      <c r="T153" s="58">
        <f t="shared" si="30"/>
        <v>151</v>
      </c>
      <c r="U153" s="56">
        <f t="shared" si="31"/>
        <v>38</v>
      </c>
    </row>
    <row r="154" spans="1:21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44">
        <v>13978.3</v>
      </c>
      <c r="K154" s="54">
        <f t="shared" si="23"/>
        <v>19099.907493061979</v>
      </c>
      <c r="L154" s="55">
        <f t="shared" si="24"/>
        <v>397.05882352941177</v>
      </c>
      <c r="M154" s="55">
        <f t="shared" si="25"/>
        <v>18702.848669532566</v>
      </c>
      <c r="N154" s="56">
        <f t="shared" si="26"/>
        <v>154</v>
      </c>
      <c r="O154" s="59">
        <f t="shared" si="27"/>
        <v>64440</v>
      </c>
      <c r="P154" s="55">
        <f t="shared" si="32"/>
        <v>-322180028</v>
      </c>
      <c r="Q154" s="55">
        <f t="shared" si="33"/>
        <v>21720.644</v>
      </c>
      <c r="R154" s="55">
        <f t="shared" si="28"/>
        <v>322201748.64399999</v>
      </c>
      <c r="S154" s="73">
        <f t="shared" si="29"/>
        <v>477334.92391703703</v>
      </c>
      <c r="T154" s="58">
        <f t="shared" si="30"/>
        <v>152</v>
      </c>
      <c r="U154" s="56">
        <f t="shared" si="31"/>
        <v>100</v>
      </c>
    </row>
    <row r="155" spans="1:21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44">
        <v>343774.2</v>
      </c>
      <c r="K155" s="54">
        <f t="shared" si="23"/>
        <v>18351.736420302761</v>
      </c>
      <c r="L155" s="55">
        <f t="shared" si="24"/>
        <v>6697.659297789337</v>
      </c>
      <c r="M155" s="55">
        <f t="shared" si="25"/>
        <v>11654.077122513423</v>
      </c>
      <c r="N155" s="56">
        <f t="shared" si="26"/>
        <v>157</v>
      </c>
      <c r="O155" s="59">
        <f t="shared" si="27"/>
        <v>15300</v>
      </c>
      <c r="P155" s="55">
        <f t="shared" si="32"/>
        <v>-76489692</v>
      </c>
      <c r="Q155" s="55">
        <f t="shared" si="33"/>
        <v>21680.668000000001</v>
      </c>
      <c r="R155" s="55">
        <f t="shared" si="28"/>
        <v>76511372.667999998</v>
      </c>
      <c r="S155" s="73">
        <f t="shared" si="29"/>
        <v>7426.5674854868457</v>
      </c>
      <c r="T155" s="58">
        <f t="shared" si="30"/>
        <v>153</v>
      </c>
      <c r="U155" s="56">
        <f t="shared" si="31"/>
        <v>314</v>
      </c>
    </row>
    <row r="156" spans="1:21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44">
        <v>15513.8</v>
      </c>
      <c r="K156" s="54">
        <f t="shared" si="23"/>
        <v>12643.884449907804</v>
      </c>
      <c r="L156" s="55">
        <f t="shared" si="24"/>
        <v>810.61185468451242</v>
      </c>
      <c r="M156" s="55">
        <f t="shared" si="25"/>
        <v>11833.272595223292</v>
      </c>
      <c r="N156" s="56">
        <f t="shared" si="26"/>
        <v>225</v>
      </c>
      <c r="O156" s="59">
        <f t="shared" si="27"/>
        <v>10463.4</v>
      </c>
      <c r="P156" s="55">
        <f t="shared" si="32"/>
        <v>-52298124.200000018</v>
      </c>
      <c r="Q156" s="55">
        <f t="shared" si="33"/>
        <v>21641.323199999999</v>
      </c>
      <c r="R156" s="55">
        <f t="shared" si="28"/>
        <v>52319765.52320002</v>
      </c>
      <c r="S156" s="73">
        <f t="shared" si="29"/>
        <v>30851.556624130219</v>
      </c>
      <c r="T156" s="58">
        <f t="shared" si="30"/>
        <v>154</v>
      </c>
      <c r="U156" s="56">
        <f t="shared" si="31"/>
        <v>376</v>
      </c>
    </row>
    <row r="157" spans="1:21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44">
        <v>13569</v>
      </c>
      <c r="K157" s="54">
        <f t="shared" si="23"/>
        <v>17011.75</v>
      </c>
      <c r="L157" s="55">
        <f t="shared" si="24"/>
        <v>373.66185216652508</v>
      </c>
      <c r="M157" s="55">
        <f t="shared" si="25"/>
        <v>16638.088147833474</v>
      </c>
      <c r="N157" s="56">
        <f t="shared" si="26"/>
        <v>167</v>
      </c>
      <c r="O157" s="59">
        <f t="shared" si="27"/>
        <v>10800</v>
      </c>
      <c r="P157" s="55">
        <f t="shared" si="32"/>
        <v>-53980025.700000003</v>
      </c>
      <c r="Q157" s="55">
        <f t="shared" si="33"/>
        <v>21475.6332</v>
      </c>
      <c r="R157" s="55">
        <f t="shared" si="28"/>
        <v>54001501.3332</v>
      </c>
      <c r="S157" s="73">
        <f t="shared" si="29"/>
        <v>122785.49689222375</v>
      </c>
      <c r="T157" s="58">
        <f t="shared" si="30"/>
        <v>155</v>
      </c>
      <c r="U157" s="56">
        <f t="shared" si="31"/>
        <v>369</v>
      </c>
    </row>
    <row r="158" spans="1:21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44">
        <v>11220.9</v>
      </c>
      <c r="K158" s="54">
        <f t="shared" si="23"/>
        <v>19101.983002832862</v>
      </c>
      <c r="L158" s="55">
        <f t="shared" si="24"/>
        <v>859.44206008583694</v>
      </c>
      <c r="M158" s="55">
        <f t="shared" si="25"/>
        <v>18242.540942747026</v>
      </c>
      <c r="N158" s="56">
        <f t="shared" si="26"/>
        <v>153</v>
      </c>
      <c r="O158" s="59">
        <f t="shared" si="27"/>
        <v>73350</v>
      </c>
      <c r="P158" s="55">
        <f t="shared" si="32"/>
        <v>-366730572</v>
      </c>
      <c r="Q158" s="55">
        <f t="shared" si="33"/>
        <v>21280.907999999999</v>
      </c>
      <c r="R158" s="55">
        <f t="shared" si="28"/>
        <v>366751852.90799999</v>
      </c>
      <c r="S158" s="73">
        <f t="shared" si="29"/>
        <v>457866.48178277153</v>
      </c>
      <c r="T158" s="58">
        <f t="shared" si="30"/>
        <v>156</v>
      </c>
      <c r="U158" s="56">
        <f t="shared" si="31"/>
        <v>82</v>
      </c>
    </row>
    <row r="159" spans="1:21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44">
        <v>4631.3</v>
      </c>
      <c r="K159" s="54">
        <f t="shared" si="23"/>
        <v>18207.317073170732</v>
      </c>
      <c r="L159" s="55">
        <f t="shared" si="24"/>
        <v>339.55223880597015</v>
      </c>
      <c r="M159" s="55">
        <f t="shared" si="25"/>
        <v>17867.764834364763</v>
      </c>
      <c r="N159" s="56">
        <f t="shared" si="26"/>
        <v>160</v>
      </c>
      <c r="O159" s="59">
        <f t="shared" si="27"/>
        <v>78300</v>
      </c>
      <c r="P159" s="55">
        <f t="shared" si="32"/>
        <v>-391479981</v>
      </c>
      <c r="Q159" s="55">
        <f t="shared" si="33"/>
        <v>21203.585999999999</v>
      </c>
      <c r="R159" s="55">
        <f t="shared" si="28"/>
        <v>391501184.58600003</v>
      </c>
      <c r="S159" s="73">
        <f t="shared" si="29"/>
        <v>2868139.5464175828</v>
      </c>
      <c r="T159" s="58">
        <f t="shared" si="30"/>
        <v>157</v>
      </c>
      <c r="U159" s="56">
        <f t="shared" si="31"/>
        <v>80</v>
      </c>
    </row>
    <row r="160" spans="1:21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44">
        <v>4885.1000000000004</v>
      </c>
      <c r="K160" s="54">
        <f t="shared" si="23"/>
        <v>17052.551020408162</v>
      </c>
      <c r="L160" s="55">
        <f t="shared" si="24"/>
        <v>301.20240480961928</v>
      </c>
      <c r="M160" s="55">
        <f t="shared" si="25"/>
        <v>16751.348615598541</v>
      </c>
      <c r="N160" s="56">
        <f t="shared" si="26"/>
        <v>166</v>
      </c>
      <c r="O160" s="59">
        <f t="shared" si="27"/>
        <v>208440</v>
      </c>
      <c r="P160" s="55">
        <f t="shared" si="32"/>
        <v>-1042180246.8</v>
      </c>
      <c r="Q160" s="55">
        <f t="shared" si="33"/>
        <v>21096.597600000001</v>
      </c>
      <c r="R160" s="55">
        <f t="shared" si="28"/>
        <v>1042201343.3975999</v>
      </c>
      <c r="S160" s="73">
        <f t="shared" si="29"/>
        <v>3467069.3373173648</v>
      </c>
      <c r="T160" s="58">
        <f t="shared" si="30"/>
        <v>158</v>
      </c>
      <c r="U160" s="56">
        <f t="shared" si="31"/>
        <v>25</v>
      </c>
    </row>
    <row r="161" spans="1:21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44">
        <v>55640.1</v>
      </c>
      <c r="K161" s="54">
        <f t="shared" si="23"/>
        <v>18027.95311091073</v>
      </c>
      <c r="L161" s="55">
        <f t="shared" si="24"/>
        <v>5338.3685800604226</v>
      </c>
      <c r="M161" s="55">
        <f t="shared" si="25"/>
        <v>12689.584530850309</v>
      </c>
      <c r="N161" s="56">
        <f t="shared" si="26"/>
        <v>161</v>
      </c>
      <c r="O161" s="59">
        <f t="shared" si="27"/>
        <v>46796.4</v>
      </c>
      <c r="P161" s="55">
        <f t="shared" si="32"/>
        <v>-233967307.99999994</v>
      </c>
      <c r="Q161" s="55">
        <f t="shared" si="33"/>
        <v>21032.635999999999</v>
      </c>
      <c r="R161" s="55">
        <f t="shared" si="28"/>
        <v>233988340.63599995</v>
      </c>
      <c r="S161" s="73">
        <f t="shared" si="29"/>
        <v>44139.415136012067</v>
      </c>
      <c r="T161" s="58">
        <f t="shared" si="30"/>
        <v>159</v>
      </c>
      <c r="U161" s="56">
        <f t="shared" si="31"/>
        <v>139</v>
      </c>
    </row>
    <row r="162" spans="1:21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44">
        <v>94485.9</v>
      </c>
      <c r="K162" s="54">
        <f t="shared" si="23"/>
        <v>18334.562211981567</v>
      </c>
      <c r="L162" s="55">
        <f t="shared" si="24"/>
        <v>2491.4473684210525</v>
      </c>
      <c r="M162" s="55">
        <f t="shared" si="25"/>
        <v>15843.114843560514</v>
      </c>
      <c r="N162" s="56">
        <f t="shared" si="26"/>
        <v>158</v>
      </c>
      <c r="O162" s="59">
        <f t="shared" si="27"/>
        <v>63900</v>
      </c>
      <c r="P162" s="55">
        <f t="shared" si="32"/>
        <v>-319482757.89999998</v>
      </c>
      <c r="Q162" s="55">
        <f t="shared" si="33"/>
        <v>20927.436000000002</v>
      </c>
      <c r="R162" s="55">
        <f t="shared" si="28"/>
        <v>319503685.33599997</v>
      </c>
      <c r="S162" s="73">
        <f t="shared" si="29"/>
        <v>120525.49490210871</v>
      </c>
      <c r="T162" s="58">
        <f t="shared" si="30"/>
        <v>160</v>
      </c>
      <c r="U162" s="56">
        <f t="shared" si="31"/>
        <v>102</v>
      </c>
    </row>
    <row r="163" spans="1:21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9</v>
      </c>
      <c r="I163" s="21">
        <v>62307</v>
      </c>
      <c r="J163" s="44">
        <v>17872.900000000001</v>
      </c>
      <c r="K163" s="54">
        <f t="shared" si="23"/>
        <v>19230.843840931135</v>
      </c>
      <c r="L163" s="55">
        <v>0</v>
      </c>
      <c r="M163" s="55">
        <v>0</v>
      </c>
      <c r="N163" s="56">
        <f t="shared" si="26"/>
        <v>152</v>
      </c>
      <c r="O163" s="59">
        <f t="shared" si="27"/>
        <v>16650</v>
      </c>
      <c r="P163" s="55">
        <f t="shared" si="32"/>
        <v>-83231980</v>
      </c>
      <c r="Q163" s="55">
        <f t="shared" si="33"/>
        <v>20858.004000000001</v>
      </c>
      <c r="R163" s="55">
        <f t="shared" si="28"/>
        <v>83252838.003999993</v>
      </c>
      <c r="S163" s="73">
        <f t="shared" si="29"/>
        <v>46071.406200332036</v>
      </c>
      <c r="T163" s="58">
        <f t="shared" si="30"/>
        <v>161</v>
      </c>
      <c r="U163" s="56">
        <f t="shared" si="31"/>
        <v>293</v>
      </c>
    </row>
    <row r="164" spans="1:21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44">
        <v>107648.6</v>
      </c>
      <c r="K164" s="54">
        <f t="shared" si="23"/>
        <v>19490.566037735851</v>
      </c>
      <c r="L164" s="55">
        <f t="shared" si="24"/>
        <v>10224.669603524228</v>
      </c>
      <c r="M164" s="55">
        <f t="shared" si="25"/>
        <v>9265.8964342116233</v>
      </c>
      <c r="N164" s="56">
        <f t="shared" si="26"/>
        <v>150</v>
      </c>
      <c r="O164" s="59">
        <f t="shared" si="27"/>
        <v>7470</v>
      </c>
      <c r="P164" s="55">
        <f t="shared" si="32"/>
        <v>-37337336</v>
      </c>
      <c r="Q164" s="55">
        <f t="shared" si="33"/>
        <v>20647.603999999999</v>
      </c>
      <c r="R164" s="55">
        <f t="shared" si="28"/>
        <v>37357983.604000002</v>
      </c>
      <c r="S164" s="73">
        <f t="shared" si="29"/>
        <v>5364.2137877351715</v>
      </c>
      <c r="T164" s="58">
        <f t="shared" si="30"/>
        <v>162</v>
      </c>
      <c r="U164" s="56">
        <f t="shared" si="31"/>
        <v>429</v>
      </c>
    </row>
    <row r="165" spans="1:21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44">
        <v>48152.7</v>
      </c>
      <c r="K165" s="54">
        <f t="shared" si="23"/>
        <v>16621.107266435989</v>
      </c>
      <c r="L165" s="55">
        <f t="shared" si="24"/>
        <v>4090.1246404602111</v>
      </c>
      <c r="M165" s="55">
        <f t="shared" si="25"/>
        <v>12530.982625975777</v>
      </c>
      <c r="N165" s="56">
        <f t="shared" si="26"/>
        <v>171</v>
      </c>
      <c r="O165" s="59">
        <f t="shared" si="27"/>
        <v>46170</v>
      </c>
      <c r="P165" s="55">
        <f t="shared" si="32"/>
        <v>-230835052</v>
      </c>
      <c r="Q165" s="55">
        <f t="shared" si="33"/>
        <v>20213.128000000001</v>
      </c>
      <c r="R165" s="55">
        <f t="shared" si="28"/>
        <v>230855265.12799999</v>
      </c>
      <c r="S165" s="73">
        <f t="shared" si="29"/>
        <v>54114.158257852789</v>
      </c>
      <c r="T165" s="58">
        <f t="shared" si="30"/>
        <v>163</v>
      </c>
      <c r="U165" s="56">
        <f t="shared" si="31"/>
        <v>142</v>
      </c>
    </row>
    <row r="166" spans="1:21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44">
        <v>5137.6000000000004</v>
      </c>
      <c r="K166" s="54">
        <f t="shared" si="23"/>
        <v>19517.922606924643</v>
      </c>
      <c r="L166" s="55">
        <f t="shared" si="24"/>
        <v>191.31914893617022</v>
      </c>
      <c r="M166" s="55">
        <f t="shared" si="25"/>
        <v>19326.603457988473</v>
      </c>
      <c r="N166" s="56">
        <f t="shared" si="26"/>
        <v>149</v>
      </c>
      <c r="O166" s="59">
        <f t="shared" si="27"/>
        <v>48014.1</v>
      </c>
      <c r="P166" s="55">
        <f t="shared" si="32"/>
        <v>-240051558.20000005</v>
      </c>
      <c r="Q166" s="55">
        <f t="shared" si="33"/>
        <v>20163.263199999998</v>
      </c>
      <c r="R166" s="55">
        <f t="shared" si="28"/>
        <v>240071721.46320006</v>
      </c>
      <c r="S166" s="73">
        <f t="shared" si="29"/>
        <v>1067933.7040177938</v>
      </c>
      <c r="T166" s="58">
        <f t="shared" si="30"/>
        <v>164</v>
      </c>
      <c r="U166" s="56">
        <f t="shared" si="31"/>
        <v>137</v>
      </c>
    </row>
    <row r="167" spans="1:21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44">
        <v>4702.5</v>
      </c>
      <c r="K167" s="54">
        <f t="shared" si="23"/>
        <v>22880.889423076926</v>
      </c>
      <c r="L167" s="55">
        <f t="shared" si="24"/>
        <v>524.83221476510062</v>
      </c>
      <c r="M167" s="55">
        <f t="shared" si="25"/>
        <v>22356.057208311824</v>
      </c>
      <c r="N167" s="56">
        <f t="shared" si="26"/>
        <v>124</v>
      </c>
      <c r="O167" s="59">
        <f t="shared" si="27"/>
        <v>13860</v>
      </c>
      <c r="P167" s="55">
        <f t="shared" si="32"/>
        <v>-69280806.700000003</v>
      </c>
      <c r="Q167" s="55">
        <f t="shared" si="33"/>
        <v>20026.818800000001</v>
      </c>
      <c r="R167" s="55">
        <f t="shared" si="28"/>
        <v>69300833.518800005</v>
      </c>
      <c r="S167" s="73">
        <f t="shared" si="29"/>
        <v>-443100.95856010239</v>
      </c>
      <c r="T167" s="58">
        <f t="shared" si="30"/>
        <v>165</v>
      </c>
      <c r="U167" s="56">
        <f t="shared" si="31"/>
        <v>330</v>
      </c>
    </row>
    <row r="168" spans="1:21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44">
        <v>13874.6</v>
      </c>
      <c r="K168" s="54">
        <f t="shared" si="23"/>
        <v>21739.977090492554</v>
      </c>
      <c r="L168" s="55">
        <f t="shared" si="24"/>
        <v>2430.6451612903224</v>
      </c>
      <c r="M168" s="55">
        <f t="shared" si="25"/>
        <v>19309.331929202232</v>
      </c>
      <c r="N168" s="56">
        <f t="shared" si="26"/>
        <v>132</v>
      </c>
      <c r="O168" s="59">
        <f t="shared" si="27"/>
        <v>26130.6</v>
      </c>
      <c r="P168" s="55">
        <f t="shared" si="32"/>
        <v>-130635528.00000006</v>
      </c>
      <c r="Q168" s="55">
        <f t="shared" si="33"/>
        <v>19965.907999999999</v>
      </c>
      <c r="R168" s="55">
        <f t="shared" si="28"/>
        <v>130655493.90800007</v>
      </c>
      <c r="S168" s="73">
        <f t="shared" si="29"/>
        <v>86698.066959522272</v>
      </c>
      <c r="T168" s="58">
        <f t="shared" si="30"/>
        <v>166</v>
      </c>
      <c r="U168" s="56">
        <f t="shared" si="31"/>
        <v>229</v>
      </c>
    </row>
    <row r="169" spans="1:21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44">
        <v>49509.5</v>
      </c>
      <c r="K169" s="54">
        <f t="shared" si="23"/>
        <v>13277.699859747547</v>
      </c>
      <c r="L169" s="55">
        <f t="shared" si="24"/>
        <v>1311.0123770231673</v>
      </c>
      <c r="M169" s="55">
        <f t="shared" si="25"/>
        <v>11966.687482724379</v>
      </c>
      <c r="N169" s="56">
        <f t="shared" si="26"/>
        <v>214</v>
      </c>
      <c r="O169" s="59">
        <f t="shared" si="27"/>
        <v>9900</v>
      </c>
      <c r="P169" s="55">
        <f t="shared" si="32"/>
        <v>-49485197</v>
      </c>
      <c r="Q169" s="55">
        <f t="shared" si="33"/>
        <v>19918.567999999999</v>
      </c>
      <c r="R169" s="55">
        <f t="shared" si="28"/>
        <v>49505115.568000004</v>
      </c>
      <c r="S169" s="73">
        <f t="shared" si="29"/>
        <v>11982.809142580491</v>
      </c>
      <c r="T169" s="58">
        <f t="shared" si="30"/>
        <v>167</v>
      </c>
      <c r="U169" s="56">
        <f t="shared" si="31"/>
        <v>387</v>
      </c>
    </row>
    <row r="170" spans="1:21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9</v>
      </c>
      <c r="I170" s="21">
        <v>7154</v>
      </c>
      <c r="J170" s="44">
        <v>8890.9</v>
      </c>
      <c r="K170" s="54">
        <f t="shared" si="23"/>
        <v>19884.21052631579</v>
      </c>
      <c r="L170" s="55">
        <v>0</v>
      </c>
      <c r="M170" s="55">
        <v>0</v>
      </c>
      <c r="N170" s="56">
        <f t="shared" si="26"/>
        <v>148</v>
      </c>
      <c r="O170" s="59">
        <f t="shared" si="27"/>
        <v>9900</v>
      </c>
      <c r="P170" s="55">
        <f t="shared" si="32"/>
        <v>-49481817</v>
      </c>
      <c r="Q170" s="55">
        <f t="shared" si="33"/>
        <v>19872.28</v>
      </c>
      <c r="R170" s="55">
        <f t="shared" si="28"/>
        <v>49501689.280000001</v>
      </c>
      <c r="S170" s="73">
        <f t="shared" si="29"/>
        <v>70015.533635077794</v>
      </c>
      <c r="T170" s="58">
        <f t="shared" si="30"/>
        <v>168</v>
      </c>
      <c r="U170" s="56">
        <f t="shared" si="31"/>
        <v>388</v>
      </c>
    </row>
    <row r="171" spans="1:21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44">
        <v>16350.1</v>
      </c>
      <c r="K171" s="54">
        <f t="shared" si="23"/>
        <v>16305.570060922541</v>
      </c>
      <c r="L171" s="55">
        <f t="shared" si="24"/>
        <v>616.81887366818876</v>
      </c>
      <c r="M171" s="55">
        <f t="shared" si="25"/>
        <v>15688.751187254351</v>
      </c>
      <c r="N171" s="56">
        <f t="shared" si="26"/>
        <v>173</v>
      </c>
      <c r="O171" s="59">
        <f t="shared" si="27"/>
        <v>45000</v>
      </c>
      <c r="P171" s="55">
        <f t="shared" si="32"/>
        <v>-224982075.40000001</v>
      </c>
      <c r="Q171" s="55">
        <f t="shared" si="33"/>
        <v>19709.325199999999</v>
      </c>
      <c r="R171" s="55">
        <f t="shared" si="28"/>
        <v>225001784.7252</v>
      </c>
      <c r="S171" s="73">
        <f t="shared" si="29"/>
        <v>277607.61779790255</v>
      </c>
      <c r="T171" s="58">
        <f t="shared" si="30"/>
        <v>169</v>
      </c>
      <c r="U171" s="56">
        <f t="shared" si="31"/>
        <v>148</v>
      </c>
    </row>
    <row r="172" spans="1:21" x14ac:dyDescent="0.2">
      <c r="A172" s="7" t="s">
        <v>346</v>
      </c>
      <c r="B172" s="8" t="s">
        <v>347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44">
        <v>18678.400000000001</v>
      </c>
      <c r="K172" s="54">
        <f t="shared" si="23"/>
        <v>16412.334801762114</v>
      </c>
      <c r="L172" s="55">
        <f t="shared" si="24"/>
        <v>1817.0391061452515</v>
      </c>
      <c r="M172" s="55">
        <f t="shared" si="25"/>
        <v>14595.295695616862</v>
      </c>
      <c r="N172" s="56">
        <f t="shared" si="26"/>
        <v>172</v>
      </c>
      <c r="O172" s="59">
        <f t="shared" si="27"/>
        <v>24120</v>
      </c>
      <c r="P172" s="55">
        <f t="shared" si="32"/>
        <v>-120583974</v>
      </c>
      <c r="Q172" s="55">
        <f t="shared" si="33"/>
        <v>19596.655999999999</v>
      </c>
      <c r="R172" s="55">
        <f t="shared" si="28"/>
        <v>120603570.656</v>
      </c>
      <c r="S172" s="73">
        <f t="shared" si="29"/>
        <v>46349.334610299768</v>
      </c>
      <c r="T172" s="58">
        <f t="shared" si="30"/>
        <v>170</v>
      </c>
      <c r="U172" s="56">
        <f t="shared" si="31"/>
        <v>238</v>
      </c>
    </row>
    <row r="173" spans="1:21" x14ac:dyDescent="0.2">
      <c r="A173" s="7" t="s">
        <v>348</v>
      </c>
      <c r="B173" s="8" t="s">
        <v>349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44">
        <v>42635.199999999997</v>
      </c>
      <c r="K173" s="54">
        <f t="shared" si="23"/>
        <v>18266.798418972332</v>
      </c>
      <c r="L173" s="55">
        <f t="shared" si="24"/>
        <v>2277.8675282714057</v>
      </c>
      <c r="M173" s="55">
        <f t="shared" si="25"/>
        <v>15988.930890700925</v>
      </c>
      <c r="N173" s="56">
        <f t="shared" si="26"/>
        <v>159</v>
      </c>
      <c r="O173" s="59">
        <f t="shared" si="27"/>
        <v>36900</v>
      </c>
      <c r="P173" s="55">
        <f t="shared" si="32"/>
        <v>-184482924</v>
      </c>
      <c r="Q173" s="55">
        <f t="shared" si="33"/>
        <v>19447.272000000001</v>
      </c>
      <c r="R173" s="55">
        <f t="shared" si="28"/>
        <v>184502371.27200001</v>
      </c>
      <c r="S173" s="73">
        <f t="shared" si="29"/>
        <v>130851.74558297874</v>
      </c>
      <c r="T173" s="58">
        <f t="shared" si="30"/>
        <v>171</v>
      </c>
      <c r="U173" s="56">
        <f t="shared" si="31"/>
        <v>174</v>
      </c>
    </row>
    <row r="174" spans="1:21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9</v>
      </c>
      <c r="I174" s="21">
        <v>22409</v>
      </c>
      <c r="J174" s="44">
        <v>2968.6</v>
      </c>
      <c r="K174" s="54">
        <f t="shared" si="23"/>
        <v>20622.747747747748</v>
      </c>
      <c r="L174" s="55">
        <v>0</v>
      </c>
      <c r="M174" s="55">
        <v>0</v>
      </c>
      <c r="N174" s="56">
        <f t="shared" si="26"/>
        <v>142</v>
      </c>
      <c r="O174" s="59">
        <f t="shared" si="27"/>
        <v>92515.5</v>
      </c>
      <c r="P174" s="55">
        <f t="shared" si="32"/>
        <v>-462559298</v>
      </c>
      <c r="Q174" s="55">
        <f t="shared" si="33"/>
        <v>19265.276000000002</v>
      </c>
      <c r="R174" s="55">
        <f t="shared" si="28"/>
        <v>462578563.27600002</v>
      </c>
      <c r="S174" s="73">
        <f t="shared" si="29"/>
        <v>4167373.4439279283</v>
      </c>
      <c r="T174" s="58">
        <f t="shared" si="30"/>
        <v>172</v>
      </c>
      <c r="U174" s="56">
        <f t="shared" si="31"/>
        <v>64</v>
      </c>
    </row>
    <row r="175" spans="1:21" x14ac:dyDescent="0.2">
      <c r="A175" s="7" t="s">
        <v>352</v>
      </c>
      <c r="B175" s="8" t="s">
        <v>353</v>
      </c>
      <c r="C175" s="9">
        <v>16500</v>
      </c>
      <c r="D175" s="10" t="s">
        <v>9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44">
        <v>22644.6</v>
      </c>
      <c r="K175" s="54">
        <f t="shared" si="23"/>
        <v>16699.908508691675</v>
      </c>
      <c r="L175" s="55">
        <f t="shared" si="24"/>
        <v>1934.8127600554785</v>
      </c>
      <c r="M175" s="55">
        <f t="shared" si="25"/>
        <v>14765.095748636197</v>
      </c>
      <c r="N175" s="56">
        <f t="shared" si="26"/>
        <v>169</v>
      </c>
      <c r="O175" s="59">
        <f t="shared" si="27"/>
        <v>14850</v>
      </c>
      <c r="P175" s="55">
        <f t="shared" si="32"/>
        <v>-74234537</v>
      </c>
      <c r="Q175" s="55">
        <f t="shared" si="33"/>
        <v>19202.155999999999</v>
      </c>
      <c r="R175" s="55">
        <f t="shared" si="28"/>
        <v>74253739.156000003</v>
      </c>
      <c r="S175" s="73">
        <f t="shared" si="29"/>
        <v>26613.243425089608</v>
      </c>
      <c r="T175" s="58">
        <f t="shared" si="30"/>
        <v>173</v>
      </c>
      <c r="U175" s="56">
        <f t="shared" si="31"/>
        <v>320</v>
      </c>
    </row>
    <row r="176" spans="1:21" x14ac:dyDescent="0.2">
      <c r="A176" s="7" t="s">
        <v>354</v>
      </c>
      <c r="B176" s="8" t="s">
        <v>355</v>
      </c>
      <c r="C176" s="9">
        <v>25110</v>
      </c>
      <c r="D176" s="10" t="s">
        <v>9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44">
        <v>11690</v>
      </c>
      <c r="K176" s="54">
        <f t="shared" si="23"/>
        <v>16629.787234042553</v>
      </c>
      <c r="L176" s="55">
        <f t="shared" si="24"/>
        <v>627.10103871576962</v>
      </c>
      <c r="M176" s="55">
        <f t="shared" si="25"/>
        <v>16002.686195326783</v>
      </c>
      <c r="N176" s="56">
        <f t="shared" si="26"/>
        <v>170</v>
      </c>
      <c r="O176" s="59">
        <f t="shared" si="27"/>
        <v>22599</v>
      </c>
      <c r="P176" s="55">
        <f t="shared" si="32"/>
        <v>-112977687.3</v>
      </c>
      <c r="Q176" s="55">
        <f t="shared" si="33"/>
        <v>18911.5936</v>
      </c>
      <c r="R176" s="55">
        <f t="shared" si="28"/>
        <v>112996598.8936</v>
      </c>
      <c r="S176" s="73">
        <f t="shared" si="29"/>
        <v>170148.97574702607</v>
      </c>
      <c r="T176" s="58">
        <f t="shared" si="30"/>
        <v>174</v>
      </c>
      <c r="U176" s="56">
        <f t="shared" si="31"/>
        <v>248</v>
      </c>
    </row>
    <row r="177" spans="1:21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44">
        <v>8413.6</v>
      </c>
      <c r="K177" s="54">
        <f t="shared" si="23"/>
        <v>14251.568785197105</v>
      </c>
      <c r="L177" s="55">
        <f t="shared" si="24"/>
        <v>805.57593543653707</v>
      </c>
      <c r="M177" s="55">
        <f t="shared" si="25"/>
        <v>13445.992849760569</v>
      </c>
      <c r="N177" s="56">
        <f t="shared" si="26"/>
        <v>200</v>
      </c>
      <c r="O177" s="59">
        <f t="shared" si="27"/>
        <v>3259.8</v>
      </c>
      <c r="P177" s="55">
        <f t="shared" si="32"/>
        <v>-16282383.299999993</v>
      </c>
      <c r="Q177" s="55">
        <f t="shared" si="33"/>
        <v>18635.864400000002</v>
      </c>
      <c r="R177" s="55">
        <f t="shared" si="28"/>
        <v>16301019.164399993</v>
      </c>
      <c r="S177" s="73">
        <f t="shared" si="29"/>
        <v>14845.101242622944</v>
      </c>
      <c r="T177" s="58">
        <f t="shared" si="30"/>
        <v>175</v>
      </c>
      <c r="U177" s="56">
        <f t="shared" si="31"/>
        <v>477</v>
      </c>
    </row>
    <row r="178" spans="1:21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44">
        <v>4170.2</v>
      </c>
      <c r="K178" s="54">
        <f t="shared" si="23"/>
        <v>16764.89058039962</v>
      </c>
      <c r="L178" s="55">
        <f t="shared" si="24"/>
        <v>96.31604459524965</v>
      </c>
      <c r="M178" s="55">
        <f t="shared" si="25"/>
        <v>16668.574535804371</v>
      </c>
      <c r="N178" s="56">
        <f t="shared" si="26"/>
        <v>168</v>
      </c>
      <c r="O178" s="59">
        <f t="shared" si="27"/>
        <v>13500</v>
      </c>
      <c r="P178" s="55">
        <f t="shared" si="32"/>
        <v>-67482578.799999997</v>
      </c>
      <c r="Q178" s="55">
        <f t="shared" si="33"/>
        <v>18536.1348</v>
      </c>
      <c r="R178" s="55">
        <f t="shared" si="28"/>
        <v>67501114.934799999</v>
      </c>
      <c r="S178" s="73">
        <f t="shared" si="29"/>
        <v>339712.71381378965</v>
      </c>
      <c r="T178" s="58">
        <f t="shared" si="30"/>
        <v>176</v>
      </c>
      <c r="U178" s="56">
        <f t="shared" si="31"/>
        <v>335</v>
      </c>
    </row>
    <row r="179" spans="1:21" x14ac:dyDescent="0.2">
      <c r="A179" s="7" t="s">
        <v>360</v>
      </c>
      <c r="B179" s="8" t="s">
        <v>361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44">
        <v>39918.5</v>
      </c>
      <c r="K179" s="54">
        <f t="shared" si="23"/>
        <v>14986.752136752139</v>
      </c>
      <c r="L179" s="55">
        <f t="shared" si="24"/>
        <v>1771.0862619808308</v>
      </c>
      <c r="M179" s="55">
        <f t="shared" si="25"/>
        <v>13215.665874771308</v>
      </c>
      <c r="N179" s="56">
        <f t="shared" si="26"/>
        <v>186</v>
      </c>
      <c r="O179" s="59">
        <f t="shared" si="27"/>
        <v>48031.199999999997</v>
      </c>
      <c r="P179" s="55">
        <f t="shared" si="32"/>
        <v>-240139574.20000011</v>
      </c>
      <c r="Q179" s="55">
        <f t="shared" si="33"/>
        <v>18446.294000000002</v>
      </c>
      <c r="R179" s="55">
        <f t="shared" si="28"/>
        <v>240158020.49400011</v>
      </c>
      <c r="S179" s="73">
        <f t="shared" si="29"/>
        <v>216611.26706412926</v>
      </c>
      <c r="T179" s="58">
        <f t="shared" si="30"/>
        <v>177</v>
      </c>
      <c r="U179" s="56">
        <f t="shared" si="31"/>
        <v>136</v>
      </c>
    </row>
    <row r="180" spans="1:21" x14ac:dyDescent="0.2">
      <c r="A180" s="7" t="s">
        <v>362</v>
      </c>
      <c r="B180" s="8" t="s">
        <v>363</v>
      </c>
      <c r="C180" s="9">
        <v>87500</v>
      </c>
      <c r="D180" s="10" t="s">
        <v>9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44">
        <v>42083</v>
      </c>
      <c r="K180" s="54">
        <f t="shared" si="23"/>
        <v>16299.625468164793</v>
      </c>
      <c r="L180" s="55">
        <f t="shared" si="24"/>
        <v>1518.263266712612</v>
      </c>
      <c r="M180" s="55">
        <f t="shared" si="25"/>
        <v>14781.362201452181</v>
      </c>
      <c r="N180" s="56">
        <f t="shared" si="26"/>
        <v>174</v>
      </c>
      <c r="O180" s="59">
        <f t="shared" si="27"/>
        <v>78750</v>
      </c>
      <c r="P180" s="55">
        <f t="shared" si="32"/>
        <v>-393734795</v>
      </c>
      <c r="Q180" s="55">
        <f t="shared" si="33"/>
        <v>18313.216</v>
      </c>
      <c r="R180" s="55">
        <f t="shared" si="28"/>
        <v>393753108.21600002</v>
      </c>
      <c r="S180" s="73">
        <f t="shared" si="29"/>
        <v>178733.95606718113</v>
      </c>
      <c r="T180" s="58">
        <f t="shared" si="30"/>
        <v>178</v>
      </c>
      <c r="U180" s="56">
        <f t="shared" si="31"/>
        <v>79</v>
      </c>
    </row>
    <row r="181" spans="1:21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44">
        <v>1740.2</v>
      </c>
      <c r="K181" s="54">
        <f t="shared" si="23"/>
        <v>13023.888470233611</v>
      </c>
      <c r="L181" s="55">
        <f t="shared" si="24"/>
        <v>137.13733075435206</v>
      </c>
      <c r="M181" s="55">
        <f t="shared" si="25"/>
        <v>12886.751139479258</v>
      </c>
      <c r="N181" s="56">
        <f t="shared" si="26"/>
        <v>217</v>
      </c>
      <c r="O181" s="59">
        <f t="shared" si="27"/>
        <v>2160</v>
      </c>
      <c r="P181" s="55">
        <f t="shared" si="32"/>
        <v>-10782646.4</v>
      </c>
      <c r="Q181" s="55">
        <f t="shared" si="33"/>
        <v>18181.400400000002</v>
      </c>
      <c r="R181" s="55">
        <f t="shared" si="28"/>
        <v>10800827.8004</v>
      </c>
      <c r="S181" s="73">
        <f t="shared" si="29"/>
        <v>-152339.89704372355</v>
      </c>
      <c r="T181" s="58">
        <f t="shared" si="30"/>
        <v>179</v>
      </c>
      <c r="U181" s="56">
        <f t="shared" si="31"/>
        <v>492</v>
      </c>
    </row>
    <row r="182" spans="1:21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44">
        <v>5868.1</v>
      </c>
      <c r="K182" s="54">
        <f t="shared" si="23"/>
        <v>15386.464826357969</v>
      </c>
      <c r="L182" s="55">
        <f t="shared" si="24"/>
        <v>340.32258064516128</v>
      </c>
      <c r="M182" s="55">
        <f t="shared" si="25"/>
        <v>15046.142245712808</v>
      </c>
      <c r="N182" s="56">
        <f t="shared" si="26"/>
        <v>182</v>
      </c>
      <c r="O182" s="59">
        <f t="shared" si="27"/>
        <v>90000</v>
      </c>
      <c r="P182" s="55">
        <f t="shared" si="32"/>
        <v>-449983143</v>
      </c>
      <c r="Q182" s="55">
        <f t="shared" si="33"/>
        <v>18177.508000000002</v>
      </c>
      <c r="R182" s="55">
        <f t="shared" si="28"/>
        <v>450001320.50800002</v>
      </c>
      <c r="S182" s="73">
        <f t="shared" si="29"/>
        <v>1066352.8400663508</v>
      </c>
      <c r="T182" s="58">
        <f t="shared" si="30"/>
        <v>180</v>
      </c>
      <c r="U182" s="56">
        <f t="shared" si="31"/>
        <v>65</v>
      </c>
    </row>
    <row r="183" spans="1:21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44">
        <v>55209.9</v>
      </c>
      <c r="K183" s="54">
        <f t="shared" si="23"/>
        <v>11210.512654120703</v>
      </c>
      <c r="L183" s="55">
        <f t="shared" si="24"/>
        <v>2582.3262839879153</v>
      </c>
      <c r="M183" s="55">
        <f t="shared" si="25"/>
        <v>8628.1863701327875</v>
      </c>
      <c r="N183" s="56">
        <f t="shared" si="26"/>
        <v>264</v>
      </c>
      <c r="O183" s="59">
        <f t="shared" si="27"/>
        <v>2520</v>
      </c>
      <c r="P183" s="55">
        <f t="shared" si="32"/>
        <v>-12586143.6</v>
      </c>
      <c r="Q183" s="55">
        <f t="shared" si="33"/>
        <v>18173.720800000003</v>
      </c>
      <c r="R183" s="55">
        <f t="shared" si="28"/>
        <v>12604317.320799999</v>
      </c>
      <c r="S183" s="73">
        <f t="shared" si="29"/>
        <v>3685.5508396607192</v>
      </c>
      <c r="T183" s="58">
        <f t="shared" si="30"/>
        <v>181</v>
      </c>
      <c r="U183" s="56">
        <f t="shared" si="31"/>
        <v>483</v>
      </c>
    </row>
    <row r="184" spans="1:21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44">
        <v>37652.9</v>
      </c>
      <c r="K184" s="54">
        <f t="shared" si="23"/>
        <v>14534.962089300758</v>
      </c>
      <c r="L184" s="55">
        <f t="shared" si="24"/>
        <v>3433.1606217616581</v>
      </c>
      <c r="M184" s="55">
        <f t="shared" si="25"/>
        <v>11101.801467539099</v>
      </c>
      <c r="N184" s="56">
        <f t="shared" si="26"/>
        <v>195</v>
      </c>
      <c r="O184" s="59">
        <f t="shared" si="27"/>
        <v>18900</v>
      </c>
      <c r="P184" s="55">
        <f t="shared" si="32"/>
        <v>-94486060</v>
      </c>
      <c r="Q184" s="55">
        <f t="shared" si="33"/>
        <v>18150.155999999999</v>
      </c>
      <c r="R184" s="55">
        <f t="shared" si="28"/>
        <v>94504210.156000003</v>
      </c>
      <c r="S184" s="73">
        <f t="shared" si="29"/>
        <v>28524.267176577123</v>
      </c>
      <c r="T184" s="58">
        <f t="shared" si="30"/>
        <v>182</v>
      </c>
      <c r="U184" s="56">
        <f t="shared" si="31"/>
        <v>277</v>
      </c>
    </row>
    <row r="185" spans="1:21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44">
        <v>9390.6</v>
      </c>
      <c r="K185" s="54">
        <f t="shared" si="23"/>
        <v>17135.991820040901</v>
      </c>
      <c r="L185" s="55">
        <f t="shared" si="24"/>
        <v>1646.0836136472849</v>
      </c>
      <c r="M185" s="55">
        <f t="shared" si="25"/>
        <v>15489.908206393617</v>
      </c>
      <c r="N185" s="56">
        <f t="shared" si="26"/>
        <v>165</v>
      </c>
      <c r="O185" s="59">
        <f t="shared" si="27"/>
        <v>21600</v>
      </c>
      <c r="P185" s="55">
        <f t="shared" si="32"/>
        <v>-107976390</v>
      </c>
      <c r="Q185" s="55">
        <f t="shared" si="33"/>
        <v>17630.468000000001</v>
      </c>
      <c r="R185" s="55">
        <f t="shared" si="28"/>
        <v>107994020.46799999</v>
      </c>
      <c r="S185" s="73">
        <f t="shared" si="29"/>
        <v>-15764.249229017661</v>
      </c>
      <c r="T185" s="58">
        <f t="shared" si="30"/>
        <v>183</v>
      </c>
      <c r="U185" s="56">
        <f t="shared" si="31"/>
        <v>258</v>
      </c>
    </row>
    <row r="186" spans="1:21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44">
        <v>92439.3</v>
      </c>
      <c r="K186" s="54">
        <f t="shared" si="23"/>
        <v>17191.161356628982</v>
      </c>
      <c r="L186" s="55">
        <f t="shared" si="24"/>
        <v>5379.2544570502432</v>
      </c>
      <c r="M186" s="55">
        <f t="shared" si="25"/>
        <v>11811.906899578738</v>
      </c>
      <c r="N186" s="56">
        <f t="shared" si="26"/>
        <v>164</v>
      </c>
      <c r="O186" s="59">
        <f t="shared" si="27"/>
        <v>12870</v>
      </c>
      <c r="P186" s="55">
        <f t="shared" si="32"/>
        <v>-64339911</v>
      </c>
      <c r="Q186" s="55">
        <f t="shared" si="33"/>
        <v>17596.804</v>
      </c>
      <c r="R186" s="55">
        <f t="shared" si="28"/>
        <v>64357507.803999998</v>
      </c>
      <c r="S186" s="73">
        <f t="shared" si="29"/>
        <v>9694.3160295269663</v>
      </c>
      <c r="T186" s="58">
        <f t="shared" si="30"/>
        <v>184</v>
      </c>
      <c r="U186" s="56">
        <f t="shared" si="31"/>
        <v>345</v>
      </c>
    </row>
    <row r="187" spans="1:21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44">
        <v>11948.8</v>
      </c>
      <c r="K187" s="54">
        <f t="shared" si="23"/>
        <v>14875.849731663684</v>
      </c>
      <c r="L187" s="55">
        <f t="shared" si="24"/>
        <v>504.93920972644372</v>
      </c>
      <c r="M187" s="55">
        <f t="shared" si="25"/>
        <v>14370.91052193724</v>
      </c>
      <c r="N187" s="56">
        <f t="shared" si="26"/>
        <v>189</v>
      </c>
      <c r="O187" s="59">
        <f t="shared" si="27"/>
        <v>13735.8</v>
      </c>
      <c r="P187" s="55">
        <f t="shared" si="32"/>
        <v>-68663033.300000027</v>
      </c>
      <c r="Q187" s="55">
        <f t="shared" si="33"/>
        <v>17496.022400000002</v>
      </c>
      <c r="R187" s="55">
        <f t="shared" si="28"/>
        <v>68680529.322400033</v>
      </c>
      <c r="S187" s="73">
        <f t="shared" si="29"/>
        <v>103355.70326922504</v>
      </c>
      <c r="T187" s="58">
        <f t="shared" si="30"/>
        <v>185</v>
      </c>
      <c r="U187" s="56">
        <f t="shared" si="31"/>
        <v>332</v>
      </c>
    </row>
    <row r="188" spans="1:21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44">
        <v>9911.7000000000007</v>
      </c>
      <c r="K188" s="54">
        <f t="shared" si="23"/>
        <v>15850.860420650095</v>
      </c>
      <c r="L188" s="55">
        <f t="shared" si="24"/>
        <v>847.84446322907854</v>
      </c>
      <c r="M188" s="55">
        <f t="shared" si="25"/>
        <v>15003.015957421016</v>
      </c>
      <c r="N188" s="56">
        <f t="shared" si="26"/>
        <v>177</v>
      </c>
      <c r="O188" s="59">
        <f t="shared" si="27"/>
        <v>121500</v>
      </c>
      <c r="P188" s="55">
        <f t="shared" si="32"/>
        <v>-607484423</v>
      </c>
      <c r="Q188" s="55">
        <f t="shared" si="33"/>
        <v>17442.16</v>
      </c>
      <c r="R188" s="55">
        <f t="shared" si="28"/>
        <v>607501865.15999997</v>
      </c>
      <c r="S188" s="73">
        <f t="shared" si="29"/>
        <v>605683.81072781654</v>
      </c>
      <c r="T188" s="58">
        <f t="shared" si="30"/>
        <v>186</v>
      </c>
      <c r="U188" s="56">
        <f t="shared" si="31"/>
        <v>50</v>
      </c>
    </row>
    <row r="189" spans="1:21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44">
        <v>11992</v>
      </c>
      <c r="K189" s="54">
        <f t="shared" si="23"/>
        <v>14256.944444444445</v>
      </c>
      <c r="L189" s="55">
        <f t="shared" si="24"/>
        <v>2079.847908745247</v>
      </c>
      <c r="M189" s="55">
        <f t="shared" si="25"/>
        <v>12177.096535699198</v>
      </c>
      <c r="N189" s="56">
        <f t="shared" si="26"/>
        <v>199</v>
      </c>
      <c r="O189" s="59">
        <f t="shared" si="27"/>
        <v>9930.6</v>
      </c>
      <c r="P189" s="55">
        <f t="shared" si="32"/>
        <v>-49638216.999999985</v>
      </c>
      <c r="Q189" s="55">
        <f t="shared" si="33"/>
        <v>17278.047999999999</v>
      </c>
      <c r="R189" s="55">
        <f t="shared" si="28"/>
        <v>49655495.047999986</v>
      </c>
      <c r="S189" s="73">
        <f t="shared" si="29"/>
        <v>30258.290096282744</v>
      </c>
      <c r="T189" s="58">
        <f t="shared" si="30"/>
        <v>187</v>
      </c>
      <c r="U189" s="56">
        <f t="shared" si="31"/>
        <v>384</v>
      </c>
    </row>
    <row r="190" spans="1:21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44">
        <v>9033.9</v>
      </c>
      <c r="K190" s="54">
        <f t="shared" si="23"/>
        <v>16031.929480901079</v>
      </c>
      <c r="L190" s="55">
        <f t="shared" si="24"/>
        <v>664.16666666666674</v>
      </c>
      <c r="M190" s="55">
        <f t="shared" si="25"/>
        <v>15367.762814234413</v>
      </c>
      <c r="N190" s="56">
        <f t="shared" si="26"/>
        <v>175</v>
      </c>
      <c r="O190" s="59">
        <f t="shared" si="27"/>
        <v>69930</v>
      </c>
      <c r="P190" s="55">
        <f t="shared" si="32"/>
        <v>-349633790.80000001</v>
      </c>
      <c r="Q190" s="55">
        <f t="shared" si="33"/>
        <v>17219.767200000002</v>
      </c>
      <c r="R190" s="55">
        <f t="shared" si="28"/>
        <v>349651010.56720001</v>
      </c>
      <c r="S190" s="73">
        <f t="shared" si="29"/>
        <v>2193543.6083262232</v>
      </c>
      <c r="T190" s="58">
        <f t="shared" si="30"/>
        <v>188</v>
      </c>
      <c r="U190" s="56">
        <f t="shared" si="31"/>
        <v>86</v>
      </c>
    </row>
    <row r="191" spans="1:21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44">
        <v>7033.9</v>
      </c>
      <c r="K191" s="54">
        <f t="shared" si="23"/>
        <v>7933.1064657267871</v>
      </c>
      <c r="L191" s="55">
        <f t="shared" si="24"/>
        <v>254.1972717733473</v>
      </c>
      <c r="M191" s="55">
        <f t="shared" si="25"/>
        <v>7678.9091939534401</v>
      </c>
      <c r="N191" s="56">
        <f t="shared" si="26"/>
        <v>349</v>
      </c>
      <c r="O191" s="59">
        <f t="shared" si="27"/>
        <v>81000</v>
      </c>
      <c r="P191" s="55">
        <f t="shared" si="32"/>
        <v>-404984166.10000002</v>
      </c>
      <c r="Q191" s="55">
        <f t="shared" si="33"/>
        <v>17166.9568</v>
      </c>
      <c r="R191" s="55">
        <f t="shared" si="28"/>
        <v>405001333.05680001</v>
      </c>
      <c r="S191" s="73">
        <f t="shared" si="29"/>
        <v>835915.06410072243</v>
      </c>
      <c r="T191" s="58">
        <f t="shared" si="30"/>
        <v>189</v>
      </c>
      <c r="U191" s="56">
        <f t="shared" si="31"/>
        <v>76</v>
      </c>
    </row>
    <row r="192" spans="1:21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44">
        <v>9793.5</v>
      </c>
      <c r="K192" s="54">
        <f t="shared" si="23"/>
        <v>14858.667883211678</v>
      </c>
      <c r="L192" s="55">
        <f t="shared" si="24"/>
        <v>708.32404310665186</v>
      </c>
      <c r="M192" s="55">
        <f t="shared" si="25"/>
        <v>14150.343840105026</v>
      </c>
      <c r="N192" s="56">
        <f t="shared" si="26"/>
        <v>190</v>
      </c>
      <c r="O192" s="59">
        <f t="shared" si="27"/>
        <v>40590</v>
      </c>
      <c r="P192" s="55">
        <f t="shared" si="32"/>
        <v>-202935621</v>
      </c>
      <c r="Q192" s="55">
        <f t="shared" si="33"/>
        <v>17131.925200000001</v>
      </c>
      <c r="R192" s="55">
        <f t="shared" si="28"/>
        <v>202952752.92519999</v>
      </c>
      <c r="S192" s="73">
        <f t="shared" si="29"/>
        <v>106474.39631981534</v>
      </c>
      <c r="T192" s="58">
        <f t="shared" si="30"/>
        <v>190</v>
      </c>
      <c r="U192" s="56">
        <f t="shared" si="31"/>
        <v>164</v>
      </c>
    </row>
    <row r="193" spans="1:21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44">
        <v>14172.1</v>
      </c>
      <c r="K193" s="54">
        <f t="shared" si="23"/>
        <v>15192.235734331151</v>
      </c>
      <c r="L193" s="55">
        <f t="shared" si="24"/>
        <v>523.1895850284784</v>
      </c>
      <c r="M193" s="55">
        <f t="shared" si="25"/>
        <v>14669.046149302672</v>
      </c>
      <c r="N193" s="56">
        <f t="shared" si="26"/>
        <v>185</v>
      </c>
      <c r="O193" s="59">
        <f t="shared" si="27"/>
        <v>8117.1</v>
      </c>
      <c r="P193" s="55">
        <f t="shared" si="32"/>
        <v>-40569902.499999985</v>
      </c>
      <c r="Q193" s="55">
        <f t="shared" si="33"/>
        <v>17085.006000000001</v>
      </c>
      <c r="R193" s="55">
        <f t="shared" si="28"/>
        <v>40586987.505999982</v>
      </c>
      <c r="S193" s="73">
        <f t="shared" si="29"/>
        <v>63120.286945567626</v>
      </c>
      <c r="T193" s="58">
        <f t="shared" si="30"/>
        <v>191</v>
      </c>
      <c r="U193" s="56">
        <f t="shared" si="31"/>
        <v>415</v>
      </c>
    </row>
    <row r="194" spans="1:21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44">
        <v>41312.800000000003</v>
      </c>
      <c r="K194" s="54">
        <f t="shared" si="23"/>
        <v>15424.476190476191</v>
      </c>
      <c r="L194" s="55">
        <f t="shared" si="24"/>
        <v>1912.3260437375745</v>
      </c>
      <c r="M194" s="55">
        <f t="shared" si="25"/>
        <v>13512.150146738617</v>
      </c>
      <c r="N194" s="56">
        <f t="shared" si="26"/>
        <v>181</v>
      </c>
      <c r="O194" s="59">
        <f t="shared" si="27"/>
        <v>15823.8</v>
      </c>
      <c r="P194" s="55">
        <f t="shared" si="32"/>
        <v>-79104728.100000024</v>
      </c>
      <c r="Q194" s="55">
        <f t="shared" si="33"/>
        <v>17037.876400000001</v>
      </c>
      <c r="R194" s="55">
        <f t="shared" si="28"/>
        <v>79121765.976400018</v>
      </c>
      <c r="S194" s="73">
        <f t="shared" si="29"/>
        <v>41126.854234535829</v>
      </c>
      <c r="T194" s="58">
        <f t="shared" si="30"/>
        <v>192</v>
      </c>
      <c r="U194" s="56">
        <f t="shared" si="31"/>
        <v>307</v>
      </c>
    </row>
    <row r="195" spans="1:21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44">
        <v>41665.9</v>
      </c>
      <c r="K195" s="54">
        <f t="shared" si="23"/>
        <v>14807.162534435261</v>
      </c>
      <c r="L195" s="55">
        <f t="shared" si="24"/>
        <v>1503.9370078740158</v>
      </c>
      <c r="M195" s="55">
        <f t="shared" si="25"/>
        <v>13303.225526561246</v>
      </c>
      <c r="N195" s="56">
        <f t="shared" si="26"/>
        <v>191</v>
      </c>
      <c r="O195" s="59">
        <f t="shared" si="27"/>
        <v>253440</v>
      </c>
      <c r="P195" s="55">
        <f t="shared" si="32"/>
        <v>-1267185976</v>
      </c>
      <c r="Q195" s="55">
        <f t="shared" si="33"/>
        <v>16963.5</v>
      </c>
      <c r="R195" s="55">
        <f t="shared" si="28"/>
        <v>1267202939.5</v>
      </c>
      <c r="S195" s="73">
        <f t="shared" si="29"/>
        <v>603141.76035221328</v>
      </c>
      <c r="T195" s="58">
        <f t="shared" si="30"/>
        <v>193</v>
      </c>
      <c r="U195" s="56">
        <f t="shared" si="31"/>
        <v>16</v>
      </c>
    </row>
    <row r="196" spans="1:21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44">
        <v>15452.2</v>
      </c>
      <c r="K196" s="54">
        <f t="shared" ref="K196:K259" si="34">E196/(F196+1)</f>
        <v>14094.736842105262</v>
      </c>
      <c r="L196" s="55">
        <f t="shared" ref="L196:L259" si="35" xml:space="preserve"> G196/(H196+1)</f>
        <v>1038.6201991465148</v>
      </c>
      <c r="M196" s="55">
        <f t="shared" ref="M196:M259" si="36">K196-L196</f>
        <v>13056.116642958747</v>
      </c>
      <c r="N196" s="56">
        <f t="shared" ref="N196:N259" si="37">_xlfn.RANK.EQ(K196,K:K,0)</f>
        <v>205</v>
      </c>
      <c r="O196" s="59">
        <f t="shared" ref="O196:O259" si="38">C196 - (C196*0.1)</f>
        <v>7593.3</v>
      </c>
      <c r="P196" s="55">
        <f t="shared" si="32"/>
        <v>-37951892.29999999</v>
      </c>
      <c r="Q196" s="55">
        <f t="shared" si="33"/>
        <v>16903.536</v>
      </c>
      <c r="R196" s="55">
        <f t="shared" ref="R196:R259" si="39" xml:space="preserve"> Q196 - P196</f>
        <v>37968795.835999988</v>
      </c>
      <c r="S196" s="73">
        <f t="shared" ref="S196:S259" si="40">(R196-G196)/G196</f>
        <v>25999.681939327529</v>
      </c>
      <c r="T196" s="58">
        <f t="shared" ref="T196:T259" si="41">_xlfn.RANK.EQ(Q196,Q:Q,0)</f>
        <v>194</v>
      </c>
      <c r="U196" s="56">
        <f t="shared" ref="U196:U259" si="42">_xlfn.RANK.EQ(R196,R:R,0)</f>
        <v>427</v>
      </c>
    </row>
    <row r="197" spans="1:21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44">
        <v>67193.2</v>
      </c>
      <c r="K197" s="54">
        <f t="shared" si="34"/>
        <v>12090.015128593041</v>
      </c>
      <c r="L197" s="55">
        <f t="shared" si="35"/>
        <v>1098.9399293286217</v>
      </c>
      <c r="M197" s="55">
        <f t="shared" si="36"/>
        <v>10991.075199264418</v>
      </c>
      <c r="N197" s="56">
        <f t="shared" si="37"/>
        <v>246</v>
      </c>
      <c r="O197" s="59">
        <f t="shared" si="38"/>
        <v>68428.800000000003</v>
      </c>
      <c r="P197" s="55">
        <f t="shared" ref="P197:P260" si="43" xml:space="preserve"> (E197-G197) - ((C197-O197)*45000)</f>
        <v>-342128327.99999988</v>
      </c>
      <c r="Q197" s="55">
        <f t="shared" ref="Q197:Q260" si="44">E197 + (E197 * 5.2%)</f>
        <v>16814.116000000002</v>
      </c>
      <c r="R197" s="55">
        <f t="shared" si="39"/>
        <v>342145142.11599988</v>
      </c>
      <c r="S197" s="73">
        <f t="shared" si="40"/>
        <v>1100144.151498392</v>
      </c>
      <c r="T197" s="58">
        <f t="shared" si="41"/>
        <v>195</v>
      </c>
      <c r="U197" s="56">
        <f t="shared" si="42"/>
        <v>89</v>
      </c>
    </row>
    <row r="198" spans="1:21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44">
        <v>6879</v>
      </c>
      <c r="K198" s="54">
        <f t="shared" si="34"/>
        <v>15473.170731707318</v>
      </c>
      <c r="L198" s="55">
        <f t="shared" si="35"/>
        <v>436.870642912471</v>
      </c>
      <c r="M198" s="55">
        <f t="shared" si="36"/>
        <v>15036.300088794847</v>
      </c>
      <c r="N198" s="56">
        <f t="shared" si="37"/>
        <v>179</v>
      </c>
      <c r="O198" s="59">
        <f t="shared" si="38"/>
        <v>66600</v>
      </c>
      <c r="P198" s="55">
        <f t="shared" si="43"/>
        <v>-332984704</v>
      </c>
      <c r="Q198" s="55">
        <f t="shared" si="44"/>
        <v>16684.72</v>
      </c>
      <c r="R198" s="55">
        <f t="shared" si="39"/>
        <v>333001388.72000003</v>
      </c>
      <c r="S198" s="73">
        <f t="shared" si="40"/>
        <v>590426.99418439716</v>
      </c>
      <c r="T198" s="58">
        <f t="shared" si="41"/>
        <v>196</v>
      </c>
      <c r="U198" s="56">
        <f t="shared" si="42"/>
        <v>95</v>
      </c>
    </row>
    <row r="199" spans="1:21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44">
        <v>155673.60000000001</v>
      </c>
      <c r="K199" s="54">
        <f t="shared" si="34"/>
        <v>11690.821613619541</v>
      </c>
      <c r="L199" s="55">
        <f t="shared" si="35"/>
        <v>558.92939547761887</v>
      </c>
      <c r="M199" s="55">
        <f t="shared" si="36"/>
        <v>11131.892218141922</v>
      </c>
      <c r="N199" s="56">
        <f t="shared" si="37"/>
        <v>256</v>
      </c>
      <c r="O199" s="59">
        <f t="shared" si="38"/>
        <v>6390</v>
      </c>
      <c r="P199" s="55">
        <f t="shared" si="43"/>
        <v>-31935416.899999999</v>
      </c>
      <c r="Q199" s="55">
        <f t="shared" si="44"/>
        <v>16615.603599999999</v>
      </c>
      <c r="R199" s="55">
        <f t="shared" si="39"/>
        <v>31952032.503599998</v>
      </c>
      <c r="S199" s="73">
        <f t="shared" si="40"/>
        <v>26379.475977212678</v>
      </c>
      <c r="T199" s="58">
        <f t="shared" si="41"/>
        <v>197</v>
      </c>
      <c r="U199" s="56">
        <f t="shared" si="42"/>
        <v>446</v>
      </c>
    </row>
    <row r="200" spans="1:21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44">
        <v>7278.1</v>
      </c>
      <c r="K200" s="54">
        <f t="shared" si="34"/>
        <v>14606.475485661425</v>
      </c>
      <c r="L200" s="55">
        <f t="shared" si="35"/>
        <v>373.86438446346278</v>
      </c>
      <c r="M200" s="55">
        <f t="shared" si="36"/>
        <v>14232.611101197963</v>
      </c>
      <c r="N200" s="56">
        <f t="shared" si="37"/>
        <v>194</v>
      </c>
      <c r="O200" s="59">
        <f t="shared" si="38"/>
        <v>204480</v>
      </c>
      <c r="P200" s="55">
        <f t="shared" si="43"/>
        <v>-1022384778.3</v>
      </c>
      <c r="Q200" s="55">
        <f t="shared" si="44"/>
        <v>16610.659200000002</v>
      </c>
      <c r="R200" s="55">
        <f t="shared" si="39"/>
        <v>1022401388.9591999</v>
      </c>
      <c r="S200" s="73">
        <f t="shared" si="40"/>
        <v>1800318.402992076</v>
      </c>
      <c r="T200" s="58">
        <f t="shared" si="41"/>
        <v>198</v>
      </c>
      <c r="U200" s="56">
        <f t="shared" si="42"/>
        <v>27</v>
      </c>
    </row>
    <row r="201" spans="1:21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44">
        <v>99559.2</v>
      </c>
      <c r="K201" s="54">
        <f t="shared" si="34"/>
        <v>14961.137440758295</v>
      </c>
      <c r="L201" s="55">
        <f t="shared" si="35"/>
        <v>3683.1683168316827</v>
      </c>
      <c r="M201" s="55">
        <f t="shared" si="36"/>
        <v>11277.969123926612</v>
      </c>
      <c r="N201" s="56">
        <f t="shared" si="37"/>
        <v>188</v>
      </c>
      <c r="O201" s="59">
        <f t="shared" si="38"/>
        <v>26899.200000000001</v>
      </c>
      <c r="P201" s="55">
        <f t="shared" si="43"/>
        <v>-134485795.99999997</v>
      </c>
      <c r="Q201" s="55">
        <f t="shared" si="44"/>
        <v>16604.768</v>
      </c>
      <c r="R201" s="55">
        <f t="shared" si="39"/>
        <v>134502400.76799998</v>
      </c>
      <c r="S201" s="73">
        <f t="shared" si="40"/>
        <v>24103.372897491034</v>
      </c>
      <c r="T201" s="58">
        <f t="shared" si="41"/>
        <v>199</v>
      </c>
      <c r="U201" s="56">
        <f t="shared" si="42"/>
        <v>227</v>
      </c>
    </row>
    <row r="202" spans="1:21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44">
        <v>30987.4</v>
      </c>
      <c r="K202" s="54">
        <f t="shared" si="34"/>
        <v>15615.476190476191</v>
      </c>
      <c r="L202" s="55">
        <f t="shared" si="35"/>
        <v>1657.0762052877137</v>
      </c>
      <c r="M202" s="55">
        <f t="shared" si="36"/>
        <v>13958.399985188476</v>
      </c>
      <c r="N202" s="56">
        <f t="shared" si="37"/>
        <v>178</v>
      </c>
      <c r="O202" s="59">
        <f t="shared" si="38"/>
        <v>36000</v>
      </c>
      <c r="P202" s="55">
        <f t="shared" si="43"/>
        <v>-179986390.59999999</v>
      </c>
      <c r="Q202" s="55">
        <f t="shared" si="44"/>
        <v>16558.900799999999</v>
      </c>
      <c r="R202" s="55">
        <f t="shared" si="39"/>
        <v>180002949.50079998</v>
      </c>
      <c r="S202" s="73">
        <f t="shared" si="40"/>
        <v>84467.770296011251</v>
      </c>
      <c r="T202" s="58">
        <f t="shared" si="41"/>
        <v>200</v>
      </c>
      <c r="U202" s="56">
        <f t="shared" si="42"/>
        <v>177</v>
      </c>
    </row>
    <row r="203" spans="1:21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44" t="s">
        <v>9</v>
      </c>
      <c r="K203" s="54">
        <f t="shared" si="34"/>
        <v>16015.321756894791</v>
      </c>
      <c r="L203" s="55">
        <f t="shared" si="35"/>
        <v>652.17391304347871</v>
      </c>
      <c r="M203" s="55">
        <f t="shared" si="36"/>
        <v>15363.147843851313</v>
      </c>
      <c r="N203" s="56">
        <f t="shared" si="37"/>
        <v>176</v>
      </c>
      <c r="O203" s="59">
        <f t="shared" si="38"/>
        <v>20700</v>
      </c>
      <c r="P203" s="55">
        <f t="shared" si="43"/>
        <v>-103484366</v>
      </c>
      <c r="Q203" s="55">
        <f t="shared" si="44"/>
        <v>16494.308000000001</v>
      </c>
      <c r="R203" s="55">
        <f t="shared" si="39"/>
        <v>103500860.308</v>
      </c>
      <c r="S203" s="73">
        <f t="shared" si="40"/>
        <v>2300018.1179555557</v>
      </c>
      <c r="T203" s="58">
        <f t="shared" si="41"/>
        <v>201</v>
      </c>
      <c r="U203" s="56">
        <f t="shared" si="42"/>
        <v>264</v>
      </c>
    </row>
    <row r="204" spans="1:21" x14ac:dyDescent="0.2">
      <c r="A204" s="7" t="s">
        <v>410</v>
      </c>
      <c r="B204" s="8" t="s">
        <v>411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44">
        <v>58931.4</v>
      </c>
      <c r="K204" s="54">
        <f t="shared" si="34"/>
        <v>15451.292246520874</v>
      </c>
      <c r="L204" s="55">
        <f t="shared" si="35"/>
        <v>2023.6087689713322</v>
      </c>
      <c r="M204" s="55">
        <f t="shared" si="36"/>
        <v>13427.683477549541</v>
      </c>
      <c r="N204" s="56">
        <f t="shared" si="37"/>
        <v>180</v>
      </c>
      <c r="O204" s="59">
        <f t="shared" si="38"/>
        <v>31050</v>
      </c>
      <c r="P204" s="55">
        <f t="shared" si="43"/>
        <v>-155236856</v>
      </c>
      <c r="Q204" s="55">
        <f t="shared" si="44"/>
        <v>16352.288</v>
      </c>
      <c r="R204" s="55">
        <f t="shared" si="39"/>
        <v>155253208.28799999</v>
      </c>
      <c r="S204" s="73">
        <f t="shared" si="40"/>
        <v>64687.836786666659</v>
      </c>
      <c r="T204" s="58">
        <f t="shared" si="41"/>
        <v>202</v>
      </c>
      <c r="U204" s="56">
        <f t="shared" si="42"/>
        <v>199</v>
      </c>
    </row>
    <row r="205" spans="1:21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44">
        <v>4215.6000000000004</v>
      </c>
      <c r="K205" s="54">
        <f t="shared" si="34"/>
        <v>15382.703777335984</v>
      </c>
      <c r="L205" s="55">
        <f t="shared" si="35"/>
        <v>345.98102845731398</v>
      </c>
      <c r="M205" s="55">
        <f t="shared" si="36"/>
        <v>15036.72274887867</v>
      </c>
      <c r="N205" s="56">
        <f t="shared" si="37"/>
        <v>183</v>
      </c>
      <c r="O205" s="59">
        <f t="shared" si="38"/>
        <v>57600</v>
      </c>
      <c r="P205" s="55">
        <f t="shared" si="43"/>
        <v>-287985218</v>
      </c>
      <c r="Q205" s="55">
        <f t="shared" si="44"/>
        <v>16279.7</v>
      </c>
      <c r="R205" s="55">
        <f t="shared" si="39"/>
        <v>288001497.69999999</v>
      </c>
      <c r="S205" s="73">
        <f t="shared" si="40"/>
        <v>415585.57676767674</v>
      </c>
      <c r="T205" s="58">
        <f t="shared" si="41"/>
        <v>203</v>
      </c>
      <c r="U205" s="56">
        <f t="shared" si="42"/>
        <v>115</v>
      </c>
    </row>
    <row r="206" spans="1:21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44">
        <v>121826.1</v>
      </c>
      <c r="K206" s="54">
        <f t="shared" si="34"/>
        <v>13094.06779661017</v>
      </c>
      <c r="L206" s="55">
        <f t="shared" si="35"/>
        <v>1794.9389179755674</v>
      </c>
      <c r="M206" s="55">
        <f t="shared" si="36"/>
        <v>11299.128878634603</v>
      </c>
      <c r="N206" s="56">
        <f t="shared" si="37"/>
        <v>216</v>
      </c>
      <c r="O206" s="59">
        <f t="shared" si="38"/>
        <v>19620</v>
      </c>
      <c r="P206" s="55">
        <f t="shared" si="43"/>
        <v>-98086606</v>
      </c>
      <c r="Q206" s="55">
        <f t="shared" si="44"/>
        <v>16254.451999999999</v>
      </c>
      <c r="R206" s="55">
        <f t="shared" si="39"/>
        <v>98102860.452000007</v>
      </c>
      <c r="S206" s="73">
        <f t="shared" si="40"/>
        <v>47691.202456003892</v>
      </c>
      <c r="T206" s="58">
        <f t="shared" si="41"/>
        <v>204</v>
      </c>
      <c r="U206" s="56">
        <f t="shared" si="42"/>
        <v>271</v>
      </c>
    </row>
    <row r="207" spans="1:21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44">
        <v>26648.799999999999</v>
      </c>
      <c r="K207" s="54">
        <f t="shared" si="34"/>
        <v>14969.814995131452</v>
      </c>
      <c r="L207" s="55">
        <f t="shared" si="35"/>
        <v>1590.7473309608542</v>
      </c>
      <c r="M207" s="55">
        <f t="shared" si="36"/>
        <v>13379.067664170598</v>
      </c>
      <c r="N207" s="56">
        <f t="shared" si="37"/>
        <v>187</v>
      </c>
      <c r="O207" s="59">
        <f t="shared" si="38"/>
        <v>42570</v>
      </c>
      <c r="P207" s="55">
        <f t="shared" si="43"/>
        <v>-212835967</v>
      </c>
      <c r="Q207" s="55">
        <f t="shared" si="44"/>
        <v>16173.448</v>
      </c>
      <c r="R207" s="55">
        <f t="shared" si="39"/>
        <v>212852140.44800001</v>
      </c>
      <c r="S207" s="73">
        <f t="shared" si="40"/>
        <v>158725.42837285608</v>
      </c>
      <c r="T207" s="58">
        <f t="shared" si="41"/>
        <v>205</v>
      </c>
      <c r="U207" s="56">
        <f t="shared" si="42"/>
        <v>158</v>
      </c>
    </row>
    <row r="208" spans="1:21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44">
        <v>16327.2</v>
      </c>
      <c r="K208" s="54">
        <f t="shared" si="34"/>
        <v>15274.925074925077</v>
      </c>
      <c r="L208" s="55">
        <f t="shared" si="35"/>
        <v>1088.1050041017227</v>
      </c>
      <c r="M208" s="55">
        <f t="shared" si="36"/>
        <v>14186.820070823354</v>
      </c>
      <c r="N208" s="56">
        <f t="shared" si="37"/>
        <v>184</v>
      </c>
      <c r="O208" s="59">
        <f t="shared" si="38"/>
        <v>63360</v>
      </c>
      <c r="P208" s="55">
        <f t="shared" si="43"/>
        <v>-316786036.19999999</v>
      </c>
      <c r="Q208" s="55">
        <f t="shared" si="44"/>
        <v>16085.290400000002</v>
      </c>
      <c r="R208" s="55">
        <f t="shared" si="39"/>
        <v>316802121.49040002</v>
      </c>
      <c r="S208" s="73">
        <f t="shared" si="40"/>
        <v>238842.57772195418</v>
      </c>
      <c r="T208" s="58">
        <f t="shared" si="41"/>
        <v>206</v>
      </c>
      <c r="U208" s="56">
        <f t="shared" si="42"/>
        <v>103</v>
      </c>
    </row>
    <row r="209" spans="1:21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44">
        <v>66242.2</v>
      </c>
      <c r="K209" s="54">
        <f t="shared" si="34"/>
        <v>13005.106382978724</v>
      </c>
      <c r="L209" s="55">
        <f t="shared" si="35"/>
        <v>2940.4069767441861</v>
      </c>
      <c r="M209" s="55">
        <f t="shared" si="36"/>
        <v>10064.699406234537</v>
      </c>
      <c r="N209" s="56">
        <f t="shared" si="37"/>
        <v>218</v>
      </c>
      <c r="O209" s="59">
        <f t="shared" si="38"/>
        <v>7966.8</v>
      </c>
      <c r="P209" s="55">
        <f t="shared" si="43"/>
        <v>-39822764.999999993</v>
      </c>
      <c r="Q209" s="55">
        <f t="shared" si="44"/>
        <v>16075.612000000001</v>
      </c>
      <c r="R209" s="55">
        <f t="shared" si="39"/>
        <v>39838840.611999996</v>
      </c>
      <c r="S209" s="73">
        <f t="shared" si="40"/>
        <v>9845.4756826495286</v>
      </c>
      <c r="T209" s="58">
        <f t="shared" si="41"/>
        <v>207</v>
      </c>
      <c r="U209" s="56">
        <f t="shared" si="42"/>
        <v>421</v>
      </c>
    </row>
    <row r="210" spans="1:21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44">
        <v>10490.3</v>
      </c>
      <c r="K210" s="54">
        <f t="shared" si="34"/>
        <v>10023.14381270903</v>
      </c>
      <c r="L210" s="55">
        <f t="shared" si="35"/>
        <v>293.88489208633092</v>
      </c>
      <c r="M210" s="55">
        <f t="shared" si="36"/>
        <v>9729.2589206226985</v>
      </c>
      <c r="N210" s="56">
        <f t="shared" si="37"/>
        <v>290</v>
      </c>
      <c r="O210" s="59">
        <f t="shared" si="38"/>
        <v>69840</v>
      </c>
      <c r="P210" s="55">
        <f t="shared" si="43"/>
        <v>-349185178.80000001</v>
      </c>
      <c r="Q210" s="55">
        <f t="shared" si="44"/>
        <v>15763.799200000001</v>
      </c>
      <c r="R210" s="55">
        <f t="shared" si="39"/>
        <v>349200942.59920001</v>
      </c>
      <c r="S210" s="73">
        <f t="shared" si="40"/>
        <v>2137091.6719657285</v>
      </c>
      <c r="T210" s="58">
        <f t="shared" si="41"/>
        <v>208</v>
      </c>
      <c r="U210" s="56">
        <f t="shared" si="42"/>
        <v>87</v>
      </c>
    </row>
    <row r="211" spans="1:21" x14ac:dyDescent="0.2">
      <c r="A211" s="7" t="s">
        <v>424</v>
      </c>
      <c r="B211" s="8" t="s">
        <v>425</v>
      </c>
      <c r="C211" s="9">
        <v>88100</v>
      </c>
      <c r="D211" s="10" t="s">
        <v>9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44">
        <v>34501.800000000003</v>
      </c>
      <c r="K211" s="54">
        <f t="shared" si="34"/>
        <v>14135.377358490565</v>
      </c>
      <c r="L211" s="55">
        <f t="shared" si="35"/>
        <v>1362.6609442060085</v>
      </c>
      <c r="M211" s="55">
        <f t="shared" si="36"/>
        <v>12772.716414284556</v>
      </c>
      <c r="N211" s="56">
        <f t="shared" si="37"/>
        <v>203</v>
      </c>
      <c r="O211" s="59">
        <f t="shared" si="38"/>
        <v>79290</v>
      </c>
      <c r="P211" s="55">
        <f t="shared" si="43"/>
        <v>-396436604</v>
      </c>
      <c r="Q211" s="55">
        <f t="shared" si="44"/>
        <v>15762.642</v>
      </c>
      <c r="R211" s="55">
        <f t="shared" si="39"/>
        <v>396452366.64200002</v>
      </c>
      <c r="S211" s="73">
        <f t="shared" si="40"/>
        <v>249732.77426267718</v>
      </c>
      <c r="T211" s="58">
        <f t="shared" si="41"/>
        <v>209</v>
      </c>
      <c r="U211" s="56">
        <f t="shared" si="42"/>
        <v>78</v>
      </c>
    </row>
    <row r="212" spans="1:21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44">
        <v>47660.1</v>
      </c>
      <c r="K212" s="54">
        <f t="shared" si="34"/>
        <v>14024.390243902439</v>
      </c>
      <c r="L212" s="55">
        <f t="shared" si="35"/>
        <v>1491.8625678119347</v>
      </c>
      <c r="M212" s="55">
        <f t="shared" si="36"/>
        <v>12532.527676090504</v>
      </c>
      <c r="N212" s="56">
        <f t="shared" si="37"/>
        <v>206</v>
      </c>
      <c r="O212" s="59">
        <f t="shared" si="38"/>
        <v>59400</v>
      </c>
      <c r="P212" s="55">
        <f t="shared" si="43"/>
        <v>-296986700</v>
      </c>
      <c r="Q212" s="55">
        <f t="shared" si="44"/>
        <v>15727.4</v>
      </c>
      <c r="R212" s="55">
        <f t="shared" si="39"/>
        <v>297002427.39999998</v>
      </c>
      <c r="S212" s="73">
        <f t="shared" si="40"/>
        <v>180000.47115151514</v>
      </c>
      <c r="T212" s="58">
        <f t="shared" si="41"/>
        <v>210</v>
      </c>
      <c r="U212" s="56">
        <f t="shared" si="42"/>
        <v>111</v>
      </c>
    </row>
    <row r="213" spans="1:21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44">
        <v>241550.3</v>
      </c>
      <c r="K213" s="54">
        <f t="shared" si="34"/>
        <v>12500</v>
      </c>
      <c r="L213" s="55">
        <f t="shared" si="35"/>
        <v>3913.8276553106216</v>
      </c>
      <c r="M213" s="55">
        <f t="shared" si="36"/>
        <v>8586.1723446893775</v>
      </c>
      <c r="N213" s="56">
        <f t="shared" si="37"/>
        <v>231</v>
      </c>
      <c r="O213" s="59">
        <f t="shared" si="38"/>
        <v>13320</v>
      </c>
      <c r="P213" s="55">
        <f t="shared" si="43"/>
        <v>-66590909</v>
      </c>
      <c r="Q213" s="55">
        <f t="shared" si="44"/>
        <v>15727.4</v>
      </c>
      <c r="R213" s="55">
        <f t="shared" si="39"/>
        <v>66606636.399999999</v>
      </c>
      <c r="S213" s="73">
        <f t="shared" si="40"/>
        <v>11367.260180918245</v>
      </c>
      <c r="T213" s="58">
        <f t="shared" si="41"/>
        <v>210</v>
      </c>
      <c r="U213" s="56">
        <f t="shared" si="42"/>
        <v>341</v>
      </c>
    </row>
    <row r="214" spans="1:21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44" t="s">
        <v>9</v>
      </c>
      <c r="K214" s="54">
        <f t="shared" si="34"/>
        <v>13740.754369825208</v>
      </c>
      <c r="L214" s="55">
        <f t="shared" si="35"/>
        <v>314.19753086419752</v>
      </c>
      <c r="M214" s="55">
        <f t="shared" si="36"/>
        <v>13426.556838961011</v>
      </c>
      <c r="N214" s="56">
        <f t="shared" si="37"/>
        <v>210</v>
      </c>
      <c r="O214" s="59">
        <f t="shared" si="38"/>
        <v>9000</v>
      </c>
      <c r="P214" s="55">
        <f t="shared" si="43"/>
        <v>-44985318.299999997</v>
      </c>
      <c r="Q214" s="55">
        <f t="shared" si="44"/>
        <v>15712.8824</v>
      </c>
      <c r="R214" s="55">
        <f t="shared" si="39"/>
        <v>45001031.182399996</v>
      </c>
      <c r="S214" s="73">
        <f t="shared" si="40"/>
        <v>176820.3405988212</v>
      </c>
      <c r="T214" s="58">
        <f t="shared" si="41"/>
        <v>212</v>
      </c>
      <c r="U214" s="56">
        <f t="shared" si="42"/>
        <v>400</v>
      </c>
    </row>
    <row r="215" spans="1:21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44">
        <v>44128.7</v>
      </c>
      <c r="K215" s="54">
        <f t="shared" si="34"/>
        <v>14479.611650485436</v>
      </c>
      <c r="L215" s="55">
        <f t="shared" si="35"/>
        <v>1948.3805668016194</v>
      </c>
      <c r="M215" s="55">
        <f t="shared" si="36"/>
        <v>12531.231083683817</v>
      </c>
      <c r="N215" s="56">
        <f t="shared" si="37"/>
        <v>196</v>
      </c>
      <c r="O215" s="59">
        <f t="shared" si="38"/>
        <v>39330</v>
      </c>
      <c r="P215" s="55">
        <f t="shared" si="43"/>
        <v>-196637011</v>
      </c>
      <c r="Q215" s="55">
        <f t="shared" si="44"/>
        <v>15689.528</v>
      </c>
      <c r="R215" s="55">
        <f t="shared" si="39"/>
        <v>196652700.528</v>
      </c>
      <c r="S215" s="73">
        <f t="shared" si="40"/>
        <v>102156.24702753246</v>
      </c>
      <c r="T215" s="58">
        <f t="shared" si="41"/>
        <v>213</v>
      </c>
      <c r="U215" s="56">
        <f t="shared" si="42"/>
        <v>168</v>
      </c>
    </row>
    <row r="216" spans="1:21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44">
        <v>46922.6</v>
      </c>
      <c r="K216" s="54">
        <f t="shared" si="34"/>
        <v>14310.077519379845</v>
      </c>
      <c r="L216" s="55">
        <f t="shared" si="35"/>
        <v>1687.2942725477287</v>
      </c>
      <c r="M216" s="55">
        <f t="shared" si="36"/>
        <v>12622.783246832118</v>
      </c>
      <c r="N216" s="56">
        <f t="shared" si="37"/>
        <v>198</v>
      </c>
      <c r="O216" s="59">
        <f t="shared" si="38"/>
        <v>43200</v>
      </c>
      <c r="P216" s="55">
        <f t="shared" si="43"/>
        <v>-215987795</v>
      </c>
      <c r="Q216" s="55">
        <f t="shared" si="44"/>
        <v>15535.936</v>
      </c>
      <c r="R216" s="55">
        <f t="shared" si="39"/>
        <v>216003330.93599999</v>
      </c>
      <c r="S216" s="73">
        <f t="shared" si="40"/>
        <v>84276.538406554813</v>
      </c>
      <c r="T216" s="58">
        <f t="shared" si="41"/>
        <v>214</v>
      </c>
      <c r="U216" s="56">
        <f t="shared" si="42"/>
        <v>155</v>
      </c>
    </row>
    <row r="217" spans="1:21" x14ac:dyDescent="0.2">
      <c r="A217" s="7" t="s">
        <v>435</v>
      </c>
      <c r="B217" s="8" t="s">
        <v>436</v>
      </c>
      <c r="C217" s="9">
        <v>49000</v>
      </c>
      <c r="D217" s="10" t="s">
        <v>9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44">
        <v>50908.2</v>
      </c>
      <c r="K217" s="54">
        <f t="shared" si="34"/>
        <v>13837.924528301886</v>
      </c>
      <c r="L217" s="55">
        <f t="shared" si="35"/>
        <v>1509.0813093980992</v>
      </c>
      <c r="M217" s="55">
        <f t="shared" si="36"/>
        <v>12328.843218903787</v>
      </c>
      <c r="N217" s="56">
        <f t="shared" si="37"/>
        <v>209</v>
      </c>
      <c r="O217" s="59">
        <f t="shared" si="38"/>
        <v>44100</v>
      </c>
      <c r="P217" s="55">
        <f t="shared" si="43"/>
        <v>-220486760.90000001</v>
      </c>
      <c r="Q217" s="55">
        <f t="shared" si="44"/>
        <v>15430.946400000001</v>
      </c>
      <c r="R217" s="55">
        <f t="shared" si="39"/>
        <v>220502191.84639999</v>
      </c>
      <c r="S217" s="73">
        <f t="shared" si="40"/>
        <v>154293.44534770134</v>
      </c>
      <c r="T217" s="58">
        <f t="shared" si="41"/>
        <v>215</v>
      </c>
      <c r="U217" s="56">
        <f t="shared" si="42"/>
        <v>150</v>
      </c>
    </row>
    <row r="218" spans="1:21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44">
        <v>78543.199999999997</v>
      </c>
      <c r="K218" s="54">
        <f t="shared" si="34"/>
        <v>12676.26527050611</v>
      </c>
      <c r="L218" s="55">
        <f t="shared" si="35"/>
        <v>2340.7494145199062</v>
      </c>
      <c r="M218" s="55">
        <f t="shared" si="36"/>
        <v>10335.515855986203</v>
      </c>
      <c r="N218" s="56">
        <f t="shared" si="37"/>
        <v>224</v>
      </c>
      <c r="O218" s="59">
        <f t="shared" si="38"/>
        <v>22050</v>
      </c>
      <c r="P218" s="55">
        <f t="shared" si="43"/>
        <v>-110239471</v>
      </c>
      <c r="Q218" s="55">
        <f t="shared" si="44"/>
        <v>15282.404</v>
      </c>
      <c r="R218" s="55">
        <f t="shared" si="39"/>
        <v>110254753.404</v>
      </c>
      <c r="S218" s="73">
        <f t="shared" si="40"/>
        <v>27576.477089544773</v>
      </c>
      <c r="T218" s="58">
        <f t="shared" si="41"/>
        <v>216</v>
      </c>
      <c r="U218" s="56">
        <f t="shared" si="42"/>
        <v>252</v>
      </c>
    </row>
    <row r="219" spans="1:21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44">
        <v>17727.3</v>
      </c>
      <c r="K219" s="54">
        <f t="shared" si="34"/>
        <v>14705.167173252279</v>
      </c>
      <c r="L219" s="55">
        <f t="shared" si="35"/>
        <v>357.01275045537341</v>
      </c>
      <c r="M219" s="55">
        <f t="shared" si="36"/>
        <v>14348.154422796906</v>
      </c>
      <c r="N219" s="56">
        <f t="shared" si="37"/>
        <v>193</v>
      </c>
      <c r="O219" s="59">
        <f t="shared" si="38"/>
        <v>13275</v>
      </c>
      <c r="P219" s="55">
        <f t="shared" si="43"/>
        <v>-66362446</v>
      </c>
      <c r="Q219" s="55">
        <f t="shared" si="44"/>
        <v>15268.727999999999</v>
      </c>
      <c r="R219" s="55">
        <f t="shared" si="39"/>
        <v>66377714.728</v>
      </c>
      <c r="S219" s="73">
        <f t="shared" si="40"/>
        <v>33865.180983673468</v>
      </c>
      <c r="T219" s="58">
        <f t="shared" si="41"/>
        <v>217</v>
      </c>
      <c r="U219" s="56">
        <f t="shared" si="42"/>
        <v>342</v>
      </c>
    </row>
    <row r="220" spans="1:21" x14ac:dyDescent="0.2">
      <c r="A220" s="7" t="s">
        <v>441</v>
      </c>
      <c r="B220" s="8" t="s">
        <v>442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44">
        <v>22201.7</v>
      </c>
      <c r="K220" s="54">
        <f t="shared" si="34"/>
        <v>12028.931875525652</v>
      </c>
      <c r="L220" s="55">
        <f t="shared" si="35"/>
        <v>983.13253012048187</v>
      </c>
      <c r="M220" s="55">
        <f t="shared" si="36"/>
        <v>11045.79934540517</v>
      </c>
      <c r="N220" s="56">
        <f t="shared" si="37"/>
        <v>251</v>
      </c>
      <c r="O220" s="59">
        <f t="shared" si="38"/>
        <v>51453</v>
      </c>
      <c r="P220" s="55">
        <f t="shared" si="43"/>
        <v>-257251758.40000001</v>
      </c>
      <c r="Q220" s="55">
        <f t="shared" si="44"/>
        <v>15046.1248</v>
      </c>
      <c r="R220" s="55">
        <f t="shared" si="39"/>
        <v>257266804.5248</v>
      </c>
      <c r="S220" s="73">
        <f t="shared" si="40"/>
        <v>242520.49747812972</v>
      </c>
      <c r="T220" s="58">
        <f t="shared" si="41"/>
        <v>218</v>
      </c>
      <c r="U220" s="56">
        <f t="shared" si="42"/>
        <v>130</v>
      </c>
    </row>
    <row r="221" spans="1:21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44">
        <v>13968.6</v>
      </c>
      <c r="K221" s="54">
        <f t="shared" si="34"/>
        <v>14096.237623762378</v>
      </c>
      <c r="L221" s="55">
        <f t="shared" si="35"/>
        <v>2311.6591928251119</v>
      </c>
      <c r="M221" s="55">
        <f t="shared" si="36"/>
        <v>11784.578430937265</v>
      </c>
      <c r="N221" s="56">
        <f t="shared" si="37"/>
        <v>204</v>
      </c>
      <c r="O221" s="59">
        <f t="shared" si="38"/>
        <v>14827.5</v>
      </c>
      <c r="P221" s="55">
        <f t="shared" si="43"/>
        <v>-74124809.299999997</v>
      </c>
      <c r="Q221" s="55">
        <f t="shared" si="44"/>
        <v>14977.5344</v>
      </c>
      <c r="R221" s="55">
        <f t="shared" si="39"/>
        <v>74139786.834399998</v>
      </c>
      <c r="S221" s="73">
        <f t="shared" si="40"/>
        <v>47939.372993469122</v>
      </c>
      <c r="T221" s="58">
        <f t="shared" si="41"/>
        <v>219</v>
      </c>
      <c r="U221" s="56">
        <f t="shared" si="42"/>
        <v>321</v>
      </c>
    </row>
    <row r="222" spans="1:21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44">
        <v>22854.2</v>
      </c>
      <c r="K222" s="54">
        <f t="shared" si="34"/>
        <v>12610.470275066549</v>
      </c>
      <c r="L222" s="55">
        <f t="shared" si="35"/>
        <v>1133.6032388663969</v>
      </c>
      <c r="M222" s="55">
        <f t="shared" si="36"/>
        <v>11476.867036200152</v>
      </c>
      <c r="N222" s="56">
        <f t="shared" si="37"/>
        <v>227</v>
      </c>
      <c r="O222" s="59">
        <f t="shared" si="38"/>
        <v>9540</v>
      </c>
      <c r="P222" s="55">
        <f t="shared" si="43"/>
        <v>-47686908</v>
      </c>
      <c r="Q222" s="55">
        <f t="shared" si="44"/>
        <v>14951.023999999999</v>
      </c>
      <c r="R222" s="55">
        <f t="shared" si="39"/>
        <v>47701859.023999996</v>
      </c>
      <c r="S222" s="73">
        <f t="shared" si="40"/>
        <v>42589.945557142855</v>
      </c>
      <c r="T222" s="58">
        <f t="shared" si="41"/>
        <v>220</v>
      </c>
      <c r="U222" s="56">
        <f t="shared" si="42"/>
        <v>393</v>
      </c>
    </row>
    <row r="223" spans="1:21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44">
        <v>67538.100000000006</v>
      </c>
      <c r="K223" s="54">
        <f t="shared" si="34"/>
        <v>12487.247141600703</v>
      </c>
      <c r="L223" s="55">
        <f t="shared" si="35"/>
        <v>4971.1316397228638</v>
      </c>
      <c r="M223" s="55">
        <f t="shared" si="36"/>
        <v>7516.1155018778391</v>
      </c>
      <c r="N223" s="56">
        <f t="shared" si="37"/>
        <v>232</v>
      </c>
      <c r="O223" s="59">
        <f t="shared" si="38"/>
        <v>13410</v>
      </c>
      <c r="P223" s="55">
        <f t="shared" si="43"/>
        <v>-67040107</v>
      </c>
      <c r="Q223" s="55">
        <f t="shared" si="44"/>
        <v>14936.296</v>
      </c>
      <c r="R223" s="55">
        <f t="shared" si="39"/>
        <v>67055043.295999996</v>
      </c>
      <c r="S223" s="73">
        <f t="shared" si="40"/>
        <v>15575.08438931475</v>
      </c>
      <c r="T223" s="58">
        <f t="shared" si="41"/>
        <v>221</v>
      </c>
      <c r="U223" s="56">
        <f t="shared" si="42"/>
        <v>340</v>
      </c>
    </row>
    <row r="224" spans="1:21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44">
        <v>3378.5</v>
      </c>
      <c r="K224" s="54">
        <f t="shared" si="34"/>
        <v>12254.10544511668</v>
      </c>
      <c r="L224" s="55">
        <f t="shared" si="35"/>
        <v>387.0183963901423</v>
      </c>
      <c r="M224" s="55">
        <f t="shared" si="36"/>
        <v>11867.087048726538</v>
      </c>
      <c r="N224" s="56">
        <f t="shared" si="37"/>
        <v>241</v>
      </c>
      <c r="O224" s="59">
        <f t="shared" si="38"/>
        <v>26100</v>
      </c>
      <c r="P224" s="55">
        <f t="shared" si="43"/>
        <v>-130486937</v>
      </c>
      <c r="Q224" s="55">
        <f t="shared" si="44"/>
        <v>14915.255999999999</v>
      </c>
      <c r="R224" s="55">
        <f t="shared" si="39"/>
        <v>130501852.256</v>
      </c>
      <c r="S224" s="73">
        <f t="shared" si="40"/>
        <v>117041.01996053812</v>
      </c>
      <c r="T224" s="58">
        <f t="shared" si="41"/>
        <v>222</v>
      </c>
      <c r="U224" s="56">
        <f t="shared" si="42"/>
        <v>230</v>
      </c>
    </row>
    <row r="225" spans="1:21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9</v>
      </c>
      <c r="I225" s="21">
        <v>15859</v>
      </c>
      <c r="J225" s="44">
        <v>433.5</v>
      </c>
      <c r="K225" s="54">
        <f t="shared" si="34"/>
        <v>18479.112271540471</v>
      </c>
      <c r="L225" s="55">
        <v>0</v>
      </c>
      <c r="M225" s="55">
        <v>0</v>
      </c>
      <c r="N225" s="56">
        <f t="shared" si="37"/>
        <v>156</v>
      </c>
      <c r="O225" s="59">
        <f t="shared" si="38"/>
        <v>70650</v>
      </c>
      <c r="P225" s="55">
        <f t="shared" si="43"/>
        <v>-353235057</v>
      </c>
      <c r="Q225" s="55">
        <f t="shared" si="44"/>
        <v>14891.06</v>
      </c>
      <c r="R225" s="55">
        <f t="shared" si="39"/>
        <v>353249948.06</v>
      </c>
      <c r="S225" s="73">
        <f t="shared" si="40"/>
        <v>-448287.73611675127</v>
      </c>
      <c r="T225" s="58">
        <f t="shared" si="41"/>
        <v>223</v>
      </c>
      <c r="U225" s="56">
        <f t="shared" si="42"/>
        <v>85</v>
      </c>
    </row>
    <row r="226" spans="1:21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44">
        <v>45294.8</v>
      </c>
      <c r="K226" s="54">
        <f t="shared" si="34"/>
        <v>13705.426356589147</v>
      </c>
      <c r="L226" s="55">
        <f t="shared" si="35"/>
        <v>183.00727934485897</v>
      </c>
      <c r="M226" s="55">
        <f t="shared" si="36"/>
        <v>13522.419077244287</v>
      </c>
      <c r="N226" s="56">
        <f t="shared" si="37"/>
        <v>212</v>
      </c>
      <c r="O226" s="59">
        <f t="shared" si="38"/>
        <v>9910.7999999999993</v>
      </c>
      <c r="P226" s="55">
        <f t="shared" si="43"/>
        <v>-49541465.00000003</v>
      </c>
      <c r="Q226" s="55">
        <f t="shared" si="44"/>
        <v>14879.487999999999</v>
      </c>
      <c r="R226" s="55">
        <f t="shared" si="39"/>
        <v>49556344.488000028</v>
      </c>
      <c r="S226" s="73">
        <f t="shared" si="40"/>
        <v>30798.468295835941</v>
      </c>
      <c r="T226" s="58">
        <f t="shared" si="41"/>
        <v>224</v>
      </c>
      <c r="U226" s="56">
        <f t="shared" si="42"/>
        <v>385</v>
      </c>
    </row>
    <row r="227" spans="1:21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44">
        <v>6961.7</v>
      </c>
      <c r="K227" s="54">
        <f t="shared" si="34"/>
        <v>10406.804733727809</v>
      </c>
      <c r="L227" s="55">
        <f t="shared" si="35"/>
        <v>2442.6666666666665</v>
      </c>
      <c r="M227" s="55">
        <f t="shared" si="36"/>
        <v>7964.1380670611434</v>
      </c>
      <c r="N227" s="56">
        <f t="shared" si="37"/>
        <v>281</v>
      </c>
      <c r="O227" s="59">
        <f t="shared" si="38"/>
        <v>24503.4</v>
      </c>
      <c r="P227" s="55">
        <f t="shared" si="43"/>
        <v>-122503845.99999994</v>
      </c>
      <c r="Q227" s="55">
        <f t="shared" si="44"/>
        <v>14801.64</v>
      </c>
      <c r="R227" s="55">
        <f t="shared" si="39"/>
        <v>122518647.63999994</v>
      </c>
      <c r="S227" s="73">
        <f t="shared" si="40"/>
        <v>133752.98213973793</v>
      </c>
      <c r="T227" s="58">
        <f t="shared" si="41"/>
        <v>225</v>
      </c>
      <c r="U227" s="56">
        <f t="shared" si="42"/>
        <v>236</v>
      </c>
    </row>
    <row r="228" spans="1:21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44">
        <v>14920.6</v>
      </c>
      <c r="K228" s="54">
        <f t="shared" si="34"/>
        <v>13736.328125</v>
      </c>
      <c r="L228" s="55">
        <f t="shared" si="35"/>
        <v>1164.8351648351647</v>
      </c>
      <c r="M228" s="55">
        <f t="shared" si="36"/>
        <v>12571.492960164835</v>
      </c>
      <c r="N228" s="56">
        <f t="shared" si="37"/>
        <v>211</v>
      </c>
      <c r="O228" s="59">
        <f t="shared" si="38"/>
        <v>16110</v>
      </c>
      <c r="P228" s="55">
        <f t="shared" si="43"/>
        <v>-80536570</v>
      </c>
      <c r="Q228" s="55">
        <f t="shared" si="44"/>
        <v>14797.432000000001</v>
      </c>
      <c r="R228" s="55">
        <f t="shared" si="39"/>
        <v>80551367.431999996</v>
      </c>
      <c r="S228" s="73">
        <f t="shared" si="40"/>
        <v>126652.09344654088</v>
      </c>
      <c r="T228" s="58">
        <f t="shared" si="41"/>
        <v>226</v>
      </c>
      <c r="U228" s="56">
        <f t="shared" si="42"/>
        <v>303</v>
      </c>
    </row>
    <row r="229" spans="1:21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9</v>
      </c>
      <c r="I229" s="21">
        <v>18693</v>
      </c>
      <c r="J229" s="44">
        <v>8658.4</v>
      </c>
      <c r="K229" s="54">
        <f t="shared" si="34"/>
        <v>12963.922294172064</v>
      </c>
      <c r="L229" s="55">
        <v>0</v>
      </c>
      <c r="M229" s="55">
        <v>0</v>
      </c>
      <c r="N229" s="56">
        <f t="shared" si="37"/>
        <v>219</v>
      </c>
      <c r="O229" s="59">
        <f t="shared" si="38"/>
        <v>38700</v>
      </c>
      <c r="P229" s="55">
        <f t="shared" si="43"/>
        <v>-193486628</v>
      </c>
      <c r="Q229" s="55">
        <f t="shared" si="44"/>
        <v>14742.727999999999</v>
      </c>
      <c r="R229" s="55">
        <f t="shared" si="39"/>
        <v>193501370.72799999</v>
      </c>
      <c r="S229" s="73">
        <f t="shared" si="40"/>
        <v>301403.00424922118</v>
      </c>
      <c r="T229" s="58">
        <f t="shared" si="41"/>
        <v>227</v>
      </c>
      <c r="U229" s="56">
        <f t="shared" si="42"/>
        <v>169</v>
      </c>
    </row>
    <row r="230" spans="1:21" x14ac:dyDescent="0.2">
      <c r="A230" s="7" t="s">
        <v>461</v>
      </c>
      <c r="B230" s="8" t="s">
        <v>462</v>
      </c>
      <c r="C230" s="9">
        <v>60767</v>
      </c>
      <c r="D230" s="10" t="s">
        <v>9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44">
        <v>20610.3</v>
      </c>
      <c r="K230" s="54">
        <f t="shared" si="34"/>
        <v>12746.034639927073</v>
      </c>
      <c r="L230" s="55">
        <f t="shared" si="35"/>
        <v>1225.1012145748989</v>
      </c>
      <c r="M230" s="55">
        <f t="shared" si="36"/>
        <v>11520.933425352174</v>
      </c>
      <c r="N230" s="56">
        <f t="shared" si="37"/>
        <v>223</v>
      </c>
      <c r="O230" s="59">
        <f t="shared" si="38"/>
        <v>54690.3</v>
      </c>
      <c r="P230" s="55">
        <f t="shared" si="43"/>
        <v>-273438122.79999989</v>
      </c>
      <c r="Q230" s="55">
        <f t="shared" si="44"/>
        <v>14709.4848</v>
      </c>
      <c r="R230" s="55">
        <f t="shared" si="39"/>
        <v>273452832.28479987</v>
      </c>
      <c r="S230" s="73">
        <f t="shared" si="40"/>
        <v>451837.78434368782</v>
      </c>
      <c r="T230" s="58">
        <f t="shared" si="41"/>
        <v>228</v>
      </c>
      <c r="U230" s="56">
        <f t="shared" si="42"/>
        <v>121</v>
      </c>
    </row>
    <row r="231" spans="1:21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44">
        <v>11846.7</v>
      </c>
      <c r="K231" s="54">
        <f t="shared" si="34"/>
        <v>14199.186991869919</v>
      </c>
      <c r="L231" s="55">
        <f t="shared" si="35"/>
        <v>307.035175879397</v>
      </c>
      <c r="M231" s="55">
        <f t="shared" si="36"/>
        <v>13892.151815990523</v>
      </c>
      <c r="N231" s="56">
        <f t="shared" si="37"/>
        <v>202</v>
      </c>
      <c r="O231" s="59">
        <f t="shared" si="38"/>
        <v>31500</v>
      </c>
      <c r="P231" s="55">
        <f t="shared" si="43"/>
        <v>-157487250</v>
      </c>
      <c r="Q231" s="55">
        <f t="shared" si="44"/>
        <v>14698.544</v>
      </c>
      <c r="R231" s="55">
        <f t="shared" si="39"/>
        <v>157501948.544</v>
      </c>
      <c r="S231" s="73">
        <f t="shared" si="40"/>
        <v>128887.66492962357</v>
      </c>
      <c r="T231" s="58">
        <f t="shared" si="41"/>
        <v>229</v>
      </c>
      <c r="U231" s="56">
        <f t="shared" si="42"/>
        <v>196</v>
      </c>
    </row>
    <row r="232" spans="1:21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44">
        <v>47247.199999999997</v>
      </c>
      <c r="K232" s="54">
        <f t="shared" si="34"/>
        <v>12878.986866791744</v>
      </c>
      <c r="L232" s="55">
        <f t="shared" si="35"/>
        <v>2805.8139534883721</v>
      </c>
      <c r="M232" s="55">
        <f t="shared" si="36"/>
        <v>10073.172913303371</v>
      </c>
      <c r="N232" s="56">
        <f t="shared" si="37"/>
        <v>221</v>
      </c>
      <c r="O232" s="59">
        <f t="shared" si="38"/>
        <v>46350</v>
      </c>
      <c r="P232" s="55">
        <f t="shared" si="43"/>
        <v>-231738684</v>
      </c>
      <c r="Q232" s="55">
        <f t="shared" si="44"/>
        <v>14442.907999999999</v>
      </c>
      <c r="R232" s="55">
        <f t="shared" si="39"/>
        <v>231753126.90799999</v>
      </c>
      <c r="S232" s="73">
        <f t="shared" si="40"/>
        <v>96042.566891007038</v>
      </c>
      <c r="T232" s="58">
        <f t="shared" si="41"/>
        <v>230</v>
      </c>
      <c r="U232" s="56">
        <f t="shared" si="42"/>
        <v>140</v>
      </c>
    </row>
    <row r="233" spans="1:21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44">
        <v>59790.5</v>
      </c>
      <c r="K233" s="54">
        <f t="shared" si="34"/>
        <v>11826.274848746758</v>
      </c>
      <c r="L233" s="55">
        <f t="shared" si="35"/>
        <v>1249.1544532130779</v>
      </c>
      <c r="M233" s="55">
        <f t="shared" si="36"/>
        <v>10577.12039553368</v>
      </c>
      <c r="N233" s="56">
        <f t="shared" si="37"/>
        <v>253</v>
      </c>
      <c r="O233" s="59">
        <f t="shared" si="38"/>
        <v>41400</v>
      </c>
      <c r="P233" s="55">
        <f t="shared" si="43"/>
        <v>-206987425</v>
      </c>
      <c r="Q233" s="55">
        <f t="shared" si="44"/>
        <v>14394.516</v>
      </c>
      <c r="R233" s="55">
        <f t="shared" si="39"/>
        <v>207001819.516</v>
      </c>
      <c r="S233" s="73">
        <f t="shared" si="40"/>
        <v>186823.74685559567</v>
      </c>
      <c r="T233" s="58">
        <f t="shared" si="41"/>
        <v>231</v>
      </c>
      <c r="U233" s="56">
        <f t="shared" si="42"/>
        <v>161</v>
      </c>
    </row>
    <row r="234" spans="1:21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44">
        <v>14827.5</v>
      </c>
      <c r="K234" s="54">
        <f t="shared" si="34"/>
        <v>14398.837209302326</v>
      </c>
      <c r="L234" s="55">
        <f t="shared" si="35"/>
        <v>2097.3368841544607</v>
      </c>
      <c r="M234" s="55">
        <f t="shared" si="36"/>
        <v>12301.500325147867</v>
      </c>
      <c r="N234" s="56">
        <f t="shared" si="37"/>
        <v>197</v>
      </c>
      <c r="O234" s="59">
        <f t="shared" si="38"/>
        <v>14400</v>
      </c>
      <c r="P234" s="55">
        <f t="shared" si="43"/>
        <v>-71987953.799999997</v>
      </c>
      <c r="Q234" s="55">
        <f t="shared" si="44"/>
        <v>14329.607599999999</v>
      </c>
      <c r="R234" s="55">
        <f t="shared" si="39"/>
        <v>72002283.407600001</v>
      </c>
      <c r="S234" s="73">
        <f t="shared" si="40"/>
        <v>45711.833094787638</v>
      </c>
      <c r="T234" s="58">
        <f t="shared" si="41"/>
        <v>232</v>
      </c>
      <c r="U234" s="56">
        <f t="shared" si="42"/>
        <v>324</v>
      </c>
    </row>
    <row r="235" spans="1:21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44">
        <v>73695.7</v>
      </c>
      <c r="K235" s="54">
        <f t="shared" si="34"/>
        <v>12443.732845379689</v>
      </c>
      <c r="L235" s="55">
        <f t="shared" si="35"/>
        <v>1020.0976169968418</v>
      </c>
      <c r="M235" s="55">
        <f t="shared" si="36"/>
        <v>11423.635228382847</v>
      </c>
      <c r="N235" s="56">
        <f t="shared" si="37"/>
        <v>235</v>
      </c>
      <c r="O235" s="59">
        <f t="shared" si="38"/>
        <v>32400</v>
      </c>
      <c r="P235" s="55">
        <f t="shared" si="43"/>
        <v>-161989952</v>
      </c>
      <c r="Q235" s="55">
        <f t="shared" si="44"/>
        <v>14308.252</v>
      </c>
      <c r="R235" s="55">
        <f t="shared" si="39"/>
        <v>162004260.252</v>
      </c>
      <c r="S235" s="73">
        <f t="shared" si="40"/>
        <v>45595.47065916127</v>
      </c>
      <c r="T235" s="58">
        <f t="shared" si="41"/>
        <v>233</v>
      </c>
      <c r="U235" s="56">
        <f t="shared" si="42"/>
        <v>190</v>
      </c>
    </row>
    <row r="236" spans="1:21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44">
        <v>19722.599999999999</v>
      </c>
      <c r="K236" s="54">
        <f t="shared" si="34"/>
        <v>12926.526717557252</v>
      </c>
      <c r="L236" s="55">
        <f t="shared" si="35"/>
        <v>1268.7559354226021</v>
      </c>
      <c r="M236" s="55">
        <f t="shared" si="36"/>
        <v>11657.77078213465</v>
      </c>
      <c r="N236" s="56">
        <f t="shared" si="37"/>
        <v>220</v>
      </c>
      <c r="O236" s="59">
        <f t="shared" si="38"/>
        <v>30600</v>
      </c>
      <c r="P236" s="55">
        <f t="shared" si="43"/>
        <v>-152987789</v>
      </c>
      <c r="Q236" s="55">
        <f t="shared" si="44"/>
        <v>14251.444</v>
      </c>
      <c r="R236" s="55">
        <f t="shared" si="39"/>
        <v>153002040.44400001</v>
      </c>
      <c r="S236" s="73">
        <f t="shared" si="40"/>
        <v>114521.48536227546</v>
      </c>
      <c r="T236" s="58">
        <f t="shared" si="41"/>
        <v>234</v>
      </c>
      <c r="U236" s="56">
        <f t="shared" si="42"/>
        <v>200</v>
      </c>
    </row>
    <row r="237" spans="1:21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44">
        <v>46498</v>
      </c>
      <c r="K237" s="54">
        <f t="shared" si="34"/>
        <v>12274.543795620437</v>
      </c>
      <c r="L237" s="55">
        <f t="shared" si="35"/>
        <v>2539.0830945558737</v>
      </c>
      <c r="M237" s="55">
        <f t="shared" si="36"/>
        <v>9735.4607010645632</v>
      </c>
      <c r="N237" s="56">
        <f t="shared" si="37"/>
        <v>240</v>
      </c>
      <c r="O237" s="59">
        <f t="shared" si="38"/>
        <v>7020</v>
      </c>
      <c r="P237" s="55">
        <f t="shared" si="43"/>
        <v>-35090977.799999997</v>
      </c>
      <c r="Q237" s="55">
        <f t="shared" si="44"/>
        <v>14152.450800000001</v>
      </c>
      <c r="R237" s="55">
        <f t="shared" si="39"/>
        <v>35105130.250799999</v>
      </c>
      <c r="S237" s="73">
        <f t="shared" si="40"/>
        <v>7922.1566684271102</v>
      </c>
      <c r="T237" s="58">
        <f t="shared" si="41"/>
        <v>235</v>
      </c>
      <c r="U237" s="56">
        <f t="shared" si="42"/>
        <v>438</v>
      </c>
    </row>
    <row r="238" spans="1:21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44">
        <v>5224.1000000000004</v>
      </c>
      <c r="K238" s="54">
        <f t="shared" si="34"/>
        <v>11654.782608695654</v>
      </c>
      <c r="L238" s="55">
        <f t="shared" si="35"/>
        <v>217.0172084130019</v>
      </c>
      <c r="M238" s="55">
        <f t="shared" si="36"/>
        <v>11437.765400282651</v>
      </c>
      <c r="N238" s="56">
        <f t="shared" si="37"/>
        <v>257</v>
      </c>
      <c r="O238" s="59">
        <f t="shared" si="38"/>
        <v>12600</v>
      </c>
      <c r="P238" s="55">
        <f t="shared" si="43"/>
        <v>-62986824</v>
      </c>
      <c r="Q238" s="55">
        <f t="shared" si="44"/>
        <v>14099.956</v>
      </c>
      <c r="R238" s="55">
        <f t="shared" si="39"/>
        <v>63000923.956</v>
      </c>
      <c r="S238" s="73">
        <f t="shared" si="40"/>
        <v>277536.109938326</v>
      </c>
      <c r="T238" s="58">
        <f t="shared" si="41"/>
        <v>236</v>
      </c>
      <c r="U238" s="56">
        <f t="shared" si="42"/>
        <v>351</v>
      </c>
    </row>
    <row r="239" spans="1:21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9</v>
      </c>
      <c r="I239" s="21">
        <v>40376</v>
      </c>
      <c r="J239" s="44">
        <v>22828.2</v>
      </c>
      <c r="K239" s="54">
        <f t="shared" si="34"/>
        <v>11905.693950177934</v>
      </c>
      <c r="L239" s="55">
        <v>0</v>
      </c>
      <c r="M239" s="55">
        <v>0</v>
      </c>
      <c r="N239" s="56">
        <f t="shared" si="37"/>
        <v>252</v>
      </c>
      <c r="O239" s="59">
        <f t="shared" si="38"/>
        <v>4230</v>
      </c>
      <c r="P239" s="55">
        <f t="shared" si="43"/>
        <v>-21137233</v>
      </c>
      <c r="Q239" s="55">
        <f t="shared" si="44"/>
        <v>14077.864</v>
      </c>
      <c r="R239" s="55">
        <f t="shared" si="39"/>
        <v>21151310.864</v>
      </c>
      <c r="S239" s="73">
        <f t="shared" si="40"/>
        <v>34391.375388617889</v>
      </c>
      <c r="T239" s="58">
        <f t="shared" si="41"/>
        <v>237</v>
      </c>
      <c r="U239" s="56">
        <f t="shared" si="42"/>
        <v>471</v>
      </c>
    </row>
    <row r="240" spans="1:21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44">
        <v>61281.9</v>
      </c>
      <c r="K240" s="54">
        <f t="shared" si="34"/>
        <v>12585.68738229755</v>
      </c>
      <c r="L240" s="55">
        <f t="shared" si="35"/>
        <v>2998.7745098039213</v>
      </c>
      <c r="M240" s="55">
        <f t="shared" si="36"/>
        <v>9586.912872493629</v>
      </c>
      <c r="N240" s="56">
        <f t="shared" si="37"/>
        <v>228</v>
      </c>
      <c r="O240" s="59">
        <f t="shared" si="38"/>
        <v>14490</v>
      </c>
      <c r="P240" s="55">
        <f t="shared" si="43"/>
        <v>-72439081</v>
      </c>
      <c r="Q240" s="55">
        <f t="shared" si="44"/>
        <v>14061.031999999999</v>
      </c>
      <c r="R240" s="55">
        <f t="shared" si="39"/>
        <v>72453142.032000005</v>
      </c>
      <c r="S240" s="73">
        <f t="shared" si="40"/>
        <v>29607.966911319985</v>
      </c>
      <c r="T240" s="58">
        <f t="shared" si="41"/>
        <v>238</v>
      </c>
      <c r="U240" s="56">
        <f t="shared" si="42"/>
        <v>323</v>
      </c>
    </row>
    <row r="241" spans="1:21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44">
        <v>69587.5</v>
      </c>
      <c r="K241" s="54">
        <f t="shared" si="34"/>
        <v>12384.572490706318</v>
      </c>
      <c r="L241" s="55">
        <f t="shared" si="35"/>
        <v>1733.4759358288768</v>
      </c>
      <c r="M241" s="55">
        <f t="shared" si="36"/>
        <v>10651.09655487744</v>
      </c>
      <c r="N241" s="56">
        <f t="shared" si="37"/>
        <v>238</v>
      </c>
      <c r="O241" s="59">
        <f t="shared" si="38"/>
        <v>51300</v>
      </c>
      <c r="P241" s="55">
        <f t="shared" si="43"/>
        <v>-256488295</v>
      </c>
      <c r="Q241" s="55">
        <f t="shared" si="44"/>
        <v>14018.741599999999</v>
      </c>
      <c r="R241" s="55">
        <f t="shared" si="39"/>
        <v>256502313.74160001</v>
      </c>
      <c r="S241" s="73">
        <f t="shared" si="40"/>
        <v>158255.61015646593</v>
      </c>
      <c r="T241" s="58">
        <f t="shared" si="41"/>
        <v>239</v>
      </c>
      <c r="U241" s="56">
        <f t="shared" si="42"/>
        <v>131</v>
      </c>
    </row>
    <row r="242" spans="1:21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44">
        <v>122103.3</v>
      </c>
      <c r="K242" s="54">
        <f t="shared" si="34"/>
        <v>10483.030781373323</v>
      </c>
      <c r="L242" s="55">
        <f t="shared" si="35"/>
        <v>127.48363385781553</v>
      </c>
      <c r="M242" s="55">
        <f t="shared" si="36"/>
        <v>10355.547147515508</v>
      </c>
      <c r="N242" s="56">
        <f t="shared" si="37"/>
        <v>278</v>
      </c>
      <c r="O242" s="59">
        <f t="shared" si="38"/>
        <v>31500</v>
      </c>
      <c r="P242" s="55">
        <f t="shared" si="43"/>
        <v>-157487828</v>
      </c>
      <c r="Q242" s="55">
        <f t="shared" si="44"/>
        <v>13972.664000000001</v>
      </c>
      <c r="R242" s="55">
        <f t="shared" si="39"/>
        <v>157501800.664</v>
      </c>
      <c r="S242" s="73">
        <f t="shared" si="40"/>
        <v>141892.5141117117</v>
      </c>
      <c r="T242" s="58">
        <f t="shared" si="41"/>
        <v>240</v>
      </c>
      <c r="U242" s="56">
        <f t="shared" si="42"/>
        <v>197</v>
      </c>
    </row>
    <row r="243" spans="1:21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44">
        <v>7589.9</v>
      </c>
      <c r="K243" s="54">
        <f t="shared" si="34"/>
        <v>12630.629770992366</v>
      </c>
      <c r="L243" s="55">
        <f t="shared" si="35"/>
        <v>983.05343511450371</v>
      </c>
      <c r="M243" s="55">
        <f t="shared" si="36"/>
        <v>11647.576335877862</v>
      </c>
      <c r="N243" s="56">
        <f t="shared" si="37"/>
        <v>226</v>
      </c>
      <c r="O243" s="59">
        <f t="shared" si="38"/>
        <v>51480</v>
      </c>
      <c r="P243" s="55">
        <f t="shared" si="43"/>
        <v>-257387407</v>
      </c>
      <c r="Q243" s="55">
        <f t="shared" si="44"/>
        <v>13925.218799999999</v>
      </c>
      <c r="R243" s="55">
        <f t="shared" si="39"/>
        <v>257401332.21880001</v>
      </c>
      <c r="S243" s="73">
        <f t="shared" si="40"/>
        <v>399752.58319428482</v>
      </c>
      <c r="T243" s="58">
        <f t="shared" si="41"/>
        <v>241</v>
      </c>
      <c r="U243" s="56">
        <f t="shared" si="42"/>
        <v>129</v>
      </c>
    </row>
    <row r="244" spans="1:21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44">
        <v>9100.9</v>
      </c>
      <c r="K244" s="54">
        <f t="shared" si="34"/>
        <v>12466.477809254015</v>
      </c>
      <c r="L244" s="55">
        <f t="shared" si="35"/>
        <v>406.2926459438969</v>
      </c>
      <c r="M244" s="55">
        <f t="shared" si="36"/>
        <v>12060.185163310118</v>
      </c>
      <c r="N244" s="56">
        <f t="shared" si="37"/>
        <v>233</v>
      </c>
      <c r="O244" s="59">
        <f t="shared" si="38"/>
        <v>20340</v>
      </c>
      <c r="P244" s="55">
        <f t="shared" si="43"/>
        <v>-101687333.90000001</v>
      </c>
      <c r="Q244" s="55">
        <f t="shared" si="44"/>
        <v>13888.504000000001</v>
      </c>
      <c r="R244" s="55">
        <f t="shared" si="39"/>
        <v>101701222.404</v>
      </c>
      <c r="S244" s="73">
        <f t="shared" si="40"/>
        <v>189775.49263668596</v>
      </c>
      <c r="T244" s="58">
        <f t="shared" si="41"/>
        <v>242</v>
      </c>
      <c r="U244" s="56">
        <f t="shared" si="42"/>
        <v>267</v>
      </c>
    </row>
    <row r="245" spans="1:21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44">
        <v>6490.1</v>
      </c>
      <c r="K245" s="54">
        <f t="shared" si="34"/>
        <v>14743.325791855204</v>
      </c>
      <c r="L245" s="55">
        <f t="shared" si="35"/>
        <v>2748.4704012713546</v>
      </c>
      <c r="M245" s="55">
        <f t="shared" si="36"/>
        <v>11994.855390583849</v>
      </c>
      <c r="N245" s="56">
        <f t="shared" si="37"/>
        <v>192</v>
      </c>
      <c r="O245" s="59">
        <f t="shared" si="38"/>
        <v>33300</v>
      </c>
      <c r="P245" s="55">
        <f t="shared" si="43"/>
        <v>-166480049</v>
      </c>
      <c r="Q245" s="55">
        <f t="shared" si="44"/>
        <v>13710.8212</v>
      </c>
      <c r="R245" s="55">
        <f t="shared" si="39"/>
        <v>166493759.82120001</v>
      </c>
      <c r="S245" s="73">
        <f t="shared" si="40"/>
        <v>-24068.095480015614</v>
      </c>
      <c r="T245" s="58">
        <f t="shared" si="41"/>
        <v>243</v>
      </c>
      <c r="U245" s="56">
        <f t="shared" si="42"/>
        <v>187</v>
      </c>
    </row>
    <row r="246" spans="1:21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44" t="s">
        <v>9</v>
      </c>
      <c r="K246" s="54">
        <f t="shared" si="34"/>
        <v>12454.44976076555</v>
      </c>
      <c r="L246" s="55">
        <f t="shared" si="35"/>
        <v>455.33790401567092</v>
      </c>
      <c r="M246" s="55">
        <f t="shared" si="36"/>
        <v>11999.11185674988</v>
      </c>
      <c r="N246" s="56">
        <f t="shared" si="37"/>
        <v>234</v>
      </c>
      <c r="O246" s="59">
        <f t="shared" si="38"/>
        <v>8600.4</v>
      </c>
      <c r="P246" s="55">
        <f t="shared" si="43"/>
        <v>-42989450.000000015</v>
      </c>
      <c r="Q246" s="55">
        <f t="shared" si="44"/>
        <v>13691.674799999999</v>
      </c>
      <c r="R246" s="55">
        <f t="shared" si="39"/>
        <v>43003141.674800016</v>
      </c>
      <c r="S246" s="73">
        <f t="shared" si="40"/>
        <v>92498.766992471545</v>
      </c>
      <c r="T246" s="58">
        <f t="shared" si="41"/>
        <v>244</v>
      </c>
      <c r="U246" s="56">
        <f t="shared" si="42"/>
        <v>409</v>
      </c>
    </row>
    <row r="247" spans="1:21" x14ac:dyDescent="0.2">
      <c r="A247" s="7" t="s">
        <v>495</v>
      </c>
      <c r="B247" s="8" t="s">
        <v>496</v>
      </c>
      <c r="C247" s="9">
        <v>26383</v>
      </c>
      <c r="D247" s="10" t="s">
        <v>9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44">
        <v>3776.6</v>
      </c>
      <c r="K247" s="54">
        <f t="shared" si="34"/>
        <v>12752.254901960783</v>
      </c>
      <c r="L247" s="55">
        <f t="shared" si="35"/>
        <v>50.316205533596829</v>
      </c>
      <c r="M247" s="55">
        <f t="shared" si="36"/>
        <v>12701.938696427187</v>
      </c>
      <c r="N247" s="56">
        <f t="shared" si="37"/>
        <v>222</v>
      </c>
      <c r="O247" s="59">
        <f t="shared" si="38"/>
        <v>23744.7</v>
      </c>
      <c r="P247" s="55">
        <f t="shared" si="43"/>
        <v>-118710619.99999997</v>
      </c>
      <c r="Q247" s="55">
        <f t="shared" si="44"/>
        <v>13683.679599999999</v>
      </c>
      <c r="R247" s="55">
        <f t="shared" si="39"/>
        <v>118724303.67959997</v>
      </c>
      <c r="S247" s="73">
        <f t="shared" si="40"/>
        <v>932632.96449018049</v>
      </c>
      <c r="T247" s="58">
        <f t="shared" si="41"/>
        <v>245</v>
      </c>
      <c r="U247" s="56">
        <f t="shared" si="42"/>
        <v>241</v>
      </c>
    </row>
    <row r="248" spans="1:21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44">
        <v>35541</v>
      </c>
      <c r="K248" s="54">
        <f t="shared" si="34"/>
        <v>12157.156220767072</v>
      </c>
      <c r="L248" s="55">
        <f t="shared" si="35"/>
        <v>2394.2307692307695</v>
      </c>
      <c r="M248" s="55">
        <f t="shared" si="36"/>
        <v>9762.9254515363027</v>
      </c>
      <c r="N248" s="56">
        <f t="shared" si="37"/>
        <v>245</v>
      </c>
      <c r="O248" s="59">
        <f t="shared" si="38"/>
        <v>32266.799999999999</v>
      </c>
      <c r="P248" s="55">
        <f t="shared" si="43"/>
        <v>-161324241.00000003</v>
      </c>
      <c r="Q248" s="55">
        <f t="shared" si="44"/>
        <v>13671.791999999999</v>
      </c>
      <c r="R248" s="55">
        <f t="shared" si="39"/>
        <v>161337912.79200003</v>
      </c>
      <c r="S248" s="73">
        <f t="shared" si="40"/>
        <v>49840.801912882307</v>
      </c>
      <c r="T248" s="58">
        <f t="shared" si="41"/>
        <v>246</v>
      </c>
      <c r="U248" s="56">
        <f t="shared" si="42"/>
        <v>192</v>
      </c>
    </row>
    <row r="249" spans="1:21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44">
        <v>24919.599999999999</v>
      </c>
      <c r="K249" s="54">
        <f t="shared" si="34"/>
        <v>11772.232304900181</v>
      </c>
      <c r="L249" s="55">
        <f t="shared" si="35"/>
        <v>2176.7169179229481</v>
      </c>
      <c r="M249" s="55">
        <f t="shared" si="36"/>
        <v>9595.515386977233</v>
      </c>
      <c r="N249" s="56">
        <f t="shared" si="37"/>
        <v>254</v>
      </c>
      <c r="O249" s="59">
        <f t="shared" si="38"/>
        <v>36127.800000000003</v>
      </c>
      <c r="P249" s="55">
        <f t="shared" si="43"/>
        <v>-180628625.99999988</v>
      </c>
      <c r="Q249" s="55">
        <f t="shared" si="44"/>
        <v>13647.596</v>
      </c>
      <c r="R249" s="55">
        <f t="shared" si="39"/>
        <v>180642273.59599987</v>
      </c>
      <c r="S249" s="73">
        <f t="shared" si="40"/>
        <v>69503.530048480126</v>
      </c>
      <c r="T249" s="58">
        <f t="shared" si="41"/>
        <v>247</v>
      </c>
      <c r="U249" s="56">
        <f t="shared" si="42"/>
        <v>176</v>
      </c>
    </row>
    <row r="250" spans="1:21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44">
        <v>11530.7</v>
      </c>
      <c r="K250" s="54">
        <f t="shared" si="34"/>
        <v>13261.27049180328</v>
      </c>
      <c r="L250" s="55">
        <f t="shared" si="35"/>
        <v>1874.5910577971647</v>
      </c>
      <c r="M250" s="55">
        <f t="shared" si="36"/>
        <v>11386.679434006115</v>
      </c>
      <c r="N250" s="56">
        <f t="shared" si="37"/>
        <v>215</v>
      </c>
      <c r="O250" s="59">
        <f t="shared" si="38"/>
        <v>9792</v>
      </c>
      <c r="P250" s="55">
        <f t="shared" si="43"/>
        <v>-48948776</v>
      </c>
      <c r="Q250" s="55">
        <f t="shared" si="44"/>
        <v>13616.036</v>
      </c>
      <c r="R250" s="55">
        <f t="shared" si="39"/>
        <v>48962392.035999998</v>
      </c>
      <c r="S250" s="73">
        <f t="shared" si="40"/>
        <v>28482.066920302499</v>
      </c>
      <c r="T250" s="58">
        <f t="shared" si="41"/>
        <v>248</v>
      </c>
      <c r="U250" s="56">
        <f t="shared" si="42"/>
        <v>391</v>
      </c>
    </row>
    <row r="251" spans="1:21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44">
        <v>17345.099999999999</v>
      </c>
      <c r="K251" s="54">
        <f t="shared" si="34"/>
        <v>12078.504672897196</v>
      </c>
      <c r="L251" s="55">
        <f t="shared" si="35"/>
        <v>1479.5486600846264</v>
      </c>
      <c r="M251" s="55">
        <f t="shared" si="36"/>
        <v>10598.956012812569</v>
      </c>
      <c r="N251" s="56">
        <f t="shared" si="37"/>
        <v>247</v>
      </c>
      <c r="O251" s="59">
        <f t="shared" si="38"/>
        <v>12655.8</v>
      </c>
      <c r="P251" s="55">
        <f t="shared" si="43"/>
        <v>-63268174.00000003</v>
      </c>
      <c r="Q251" s="55">
        <f t="shared" si="44"/>
        <v>13596.048000000001</v>
      </c>
      <c r="R251" s="55">
        <f t="shared" si="39"/>
        <v>63281770.04800003</v>
      </c>
      <c r="S251" s="73">
        <f t="shared" si="40"/>
        <v>30161.902787416602</v>
      </c>
      <c r="T251" s="58">
        <f t="shared" si="41"/>
        <v>249</v>
      </c>
      <c r="U251" s="56">
        <f t="shared" si="42"/>
        <v>348</v>
      </c>
    </row>
    <row r="252" spans="1:21" x14ac:dyDescent="0.2">
      <c r="A252" s="7" t="s">
        <v>505</v>
      </c>
      <c r="B252" s="8" t="s">
        <v>506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44">
        <v>1703.2</v>
      </c>
      <c r="K252" s="54">
        <f t="shared" si="34"/>
        <v>12219.602272727272</v>
      </c>
      <c r="L252" s="55">
        <f t="shared" si="35"/>
        <v>33.505154639175252</v>
      </c>
      <c r="M252" s="55">
        <f t="shared" si="36"/>
        <v>12186.097118088097</v>
      </c>
      <c r="N252" s="56">
        <f t="shared" si="37"/>
        <v>242</v>
      </c>
      <c r="O252" s="59">
        <f t="shared" si="38"/>
        <v>7278.3</v>
      </c>
      <c r="P252" s="55">
        <f t="shared" si="43"/>
        <v>-36378641.599999994</v>
      </c>
      <c r="Q252" s="55">
        <f t="shared" si="44"/>
        <v>13574.9028</v>
      </c>
      <c r="R252" s="55">
        <f t="shared" si="39"/>
        <v>36392216.502799995</v>
      </c>
      <c r="S252" s="73">
        <f t="shared" si="40"/>
        <v>799827.93412747246</v>
      </c>
      <c r="T252" s="58">
        <f t="shared" si="41"/>
        <v>250</v>
      </c>
      <c r="U252" s="56">
        <f t="shared" si="42"/>
        <v>434</v>
      </c>
    </row>
    <row r="253" spans="1:21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44">
        <v>8922</v>
      </c>
      <c r="K253" s="54">
        <f t="shared" si="34"/>
        <v>12512.827988338195</v>
      </c>
      <c r="L253" s="55">
        <f t="shared" si="35"/>
        <v>1821.3740458015266</v>
      </c>
      <c r="M253" s="55">
        <f t="shared" si="36"/>
        <v>10691.453942536667</v>
      </c>
      <c r="N253" s="56">
        <f t="shared" si="37"/>
        <v>229</v>
      </c>
      <c r="O253" s="59">
        <f t="shared" si="38"/>
        <v>2490.3000000000002</v>
      </c>
      <c r="P253" s="55">
        <f t="shared" si="43"/>
        <v>-12439340.099999992</v>
      </c>
      <c r="Q253" s="55">
        <f t="shared" si="44"/>
        <v>13545.236400000002</v>
      </c>
      <c r="R253" s="55">
        <f t="shared" si="39"/>
        <v>12452885.336399993</v>
      </c>
      <c r="S253" s="73">
        <f t="shared" si="40"/>
        <v>17396.157497066211</v>
      </c>
      <c r="T253" s="58">
        <f t="shared" si="41"/>
        <v>251</v>
      </c>
      <c r="U253" s="56">
        <f t="shared" si="42"/>
        <v>485</v>
      </c>
    </row>
    <row r="254" spans="1:21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44">
        <v>34382.1</v>
      </c>
      <c r="K254" s="54">
        <f t="shared" si="34"/>
        <v>12403.37512054002</v>
      </c>
      <c r="L254" s="55">
        <f t="shared" si="35"/>
        <v>614.93930905695618</v>
      </c>
      <c r="M254" s="55">
        <f t="shared" si="36"/>
        <v>11788.435811483065</v>
      </c>
      <c r="N254" s="56">
        <f t="shared" si="37"/>
        <v>237</v>
      </c>
      <c r="O254" s="59">
        <f t="shared" si="38"/>
        <v>62100</v>
      </c>
      <c r="P254" s="55">
        <f t="shared" si="43"/>
        <v>-310487796.30000001</v>
      </c>
      <c r="Q254" s="55">
        <f t="shared" si="44"/>
        <v>13531.139599999999</v>
      </c>
      <c r="R254" s="55">
        <f t="shared" si="39"/>
        <v>310501327.43959999</v>
      </c>
      <c r="S254" s="73">
        <f t="shared" si="40"/>
        <v>471455.61621560878</v>
      </c>
      <c r="T254" s="58">
        <f t="shared" si="41"/>
        <v>252</v>
      </c>
      <c r="U254" s="56">
        <f t="shared" si="42"/>
        <v>106</v>
      </c>
    </row>
    <row r="255" spans="1:21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44">
        <v>23215.1</v>
      </c>
      <c r="K255" s="54">
        <f t="shared" si="34"/>
        <v>11543.575920934412</v>
      </c>
      <c r="L255" s="55">
        <f t="shared" si="35"/>
        <v>2099.5405819295556</v>
      </c>
      <c r="M255" s="55">
        <f t="shared" si="36"/>
        <v>9444.0353390048567</v>
      </c>
      <c r="N255" s="56">
        <f t="shared" si="37"/>
        <v>258</v>
      </c>
      <c r="O255" s="59">
        <f t="shared" si="38"/>
        <v>14940</v>
      </c>
      <c r="P255" s="55">
        <f t="shared" si="43"/>
        <v>-74689894</v>
      </c>
      <c r="Q255" s="55">
        <f t="shared" si="44"/>
        <v>13516.096</v>
      </c>
      <c r="R255" s="55">
        <f t="shared" si="39"/>
        <v>74703410.096000001</v>
      </c>
      <c r="S255" s="73">
        <f t="shared" si="40"/>
        <v>27243.132055433991</v>
      </c>
      <c r="T255" s="58">
        <f t="shared" si="41"/>
        <v>253</v>
      </c>
      <c r="U255" s="56">
        <f t="shared" si="42"/>
        <v>319</v>
      </c>
    </row>
    <row r="256" spans="1:21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44">
        <v>668.4</v>
      </c>
      <c r="K256" s="54">
        <f t="shared" si="34"/>
        <v>8918.085855031668</v>
      </c>
      <c r="L256" s="55">
        <f t="shared" si="35"/>
        <v>58.733747880158283</v>
      </c>
      <c r="M256" s="55">
        <f t="shared" si="36"/>
        <v>8859.3521071515097</v>
      </c>
      <c r="N256" s="56">
        <f t="shared" si="37"/>
        <v>325</v>
      </c>
      <c r="O256" s="59">
        <f t="shared" si="38"/>
        <v>2250</v>
      </c>
      <c r="P256" s="55">
        <f t="shared" si="43"/>
        <v>-11237431.300000001</v>
      </c>
      <c r="Q256" s="55">
        <f t="shared" si="44"/>
        <v>13331.575200000001</v>
      </c>
      <c r="R256" s="55">
        <f t="shared" si="39"/>
        <v>11250762.875200002</v>
      </c>
      <c r="S256" s="73">
        <f t="shared" si="40"/>
        <v>108283.53200384986</v>
      </c>
      <c r="T256" s="58">
        <f t="shared" si="41"/>
        <v>254</v>
      </c>
      <c r="U256" s="56">
        <f t="shared" si="42"/>
        <v>489</v>
      </c>
    </row>
    <row r="257" spans="1:21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44">
        <v>20174.2</v>
      </c>
      <c r="K257" s="54">
        <f t="shared" si="34"/>
        <v>12324.245374878288</v>
      </c>
      <c r="L257" s="55">
        <f t="shared" si="35"/>
        <v>564.75300400534036</v>
      </c>
      <c r="M257" s="55">
        <f t="shared" si="36"/>
        <v>11759.492370872948</v>
      </c>
      <c r="N257" s="56">
        <f t="shared" si="37"/>
        <v>239</v>
      </c>
      <c r="O257" s="59">
        <f t="shared" si="38"/>
        <v>11316.6</v>
      </c>
      <c r="P257" s="55">
        <f t="shared" si="43"/>
        <v>-56569919.999999985</v>
      </c>
      <c r="Q257" s="55">
        <f t="shared" si="44"/>
        <v>13315.164000000001</v>
      </c>
      <c r="R257" s="55">
        <f t="shared" si="39"/>
        <v>56583235.163999982</v>
      </c>
      <c r="S257" s="73">
        <f t="shared" si="40"/>
        <v>-133767.51339007088</v>
      </c>
      <c r="T257" s="58">
        <f t="shared" si="41"/>
        <v>255</v>
      </c>
      <c r="U257" s="56">
        <f t="shared" si="42"/>
        <v>363</v>
      </c>
    </row>
    <row r="258" spans="1:21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44">
        <v>28746.9</v>
      </c>
      <c r="K258" s="54">
        <f t="shared" si="34"/>
        <v>12179.110251450677</v>
      </c>
      <c r="L258" s="55">
        <f t="shared" si="35"/>
        <v>387.77777777777783</v>
      </c>
      <c r="M258" s="55">
        <f t="shared" si="36"/>
        <v>11791.332473672899</v>
      </c>
      <c r="N258" s="56">
        <f t="shared" si="37"/>
        <v>244</v>
      </c>
      <c r="O258" s="59">
        <f t="shared" si="38"/>
        <v>2415.6</v>
      </c>
      <c r="P258" s="55">
        <f t="shared" si="43"/>
        <v>-12066558.500000004</v>
      </c>
      <c r="Q258" s="55">
        <f t="shared" si="44"/>
        <v>13248.046400000001</v>
      </c>
      <c r="R258" s="55">
        <f t="shared" si="39"/>
        <v>12079806.546400003</v>
      </c>
      <c r="S258" s="73">
        <f t="shared" si="40"/>
        <v>10487.674608318141</v>
      </c>
      <c r="T258" s="58">
        <f t="shared" si="41"/>
        <v>256</v>
      </c>
      <c r="U258" s="56">
        <f t="shared" si="42"/>
        <v>486</v>
      </c>
    </row>
    <row r="259" spans="1:21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44">
        <v>2755.6</v>
      </c>
      <c r="K259" s="54">
        <f t="shared" si="34"/>
        <v>10852.686308492202</v>
      </c>
      <c r="L259" s="55">
        <f t="shared" si="35"/>
        <v>245.23536165327209</v>
      </c>
      <c r="M259" s="55">
        <f t="shared" si="36"/>
        <v>10607.45094683893</v>
      </c>
      <c r="N259" s="56">
        <f t="shared" si="37"/>
        <v>272</v>
      </c>
      <c r="O259" s="59">
        <f t="shared" si="38"/>
        <v>6120</v>
      </c>
      <c r="P259" s="55">
        <f t="shared" si="43"/>
        <v>-30587689.600000001</v>
      </c>
      <c r="Q259" s="55">
        <f t="shared" si="44"/>
        <v>13175.248</v>
      </c>
      <c r="R259" s="55">
        <f t="shared" si="39"/>
        <v>30600864.848000001</v>
      </c>
      <c r="S259" s="73">
        <f t="shared" si="40"/>
        <v>143261.47588014981</v>
      </c>
      <c r="T259" s="58">
        <f t="shared" si="41"/>
        <v>257</v>
      </c>
      <c r="U259" s="56">
        <f t="shared" si="42"/>
        <v>450</v>
      </c>
    </row>
    <row r="260" spans="1:21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44">
        <v>2335.6999999999998</v>
      </c>
      <c r="K260" s="54">
        <f t="shared" ref="K260:K323" si="45">E260/(F260+1)</f>
        <v>12214.935707220575</v>
      </c>
      <c r="L260" s="55">
        <f t="shared" ref="L260:L323" si="46" xml:space="preserve"> G260/(H260+1)</f>
        <v>685.32258064516122</v>
      </c>
      <c r="M260" s="55">
        <f t="shared" ref="M260:M323" si="47">K260-L260</f>
        <v>11529.613126575414</v>
      </c>
      <c r="N260" s="56">
        <f t="shared" ref="N260:N323" si="48">_xlfn.RANK.EQ(K260,K:K,0)</f>
        <v>243</v>
      </c>
      <c r="O260" s="59">
        <f t="shared" ref="O260:O323" si="49">C260 - (C260*0.1)</f>
        <v>58500</v>
      </c>
      <c r="P260" s="55">
        <f t="shared" si="43"/>
        <v>-292488075.60000002</v>
      </c>
      <c r="Q260" s="55">
        <f t="shared" si="44"/>
        <v>12991.463599999999</v>
      </c>
      <c r="R260" s="55">
        <f t="shared" ref="R260:R323" si="50" xml:space="preserve"> Q260 - P260</f>
        <v>292501067.0636</v>
      </c>
      <c r="S260" s="73">
        <f t="shared" ref="S260:S323" si="51">(R260-G260)/G260</f>
        <v>688398.78127465292</v>
      </c>
      <c r="T260" s="58">
        <f t="shared" ref="T260:T323" si="52">_xlfn.RANK.EQ(Q260,Q:Q,0)</f>
        <v>258</v>
      </c>
      <c r="U260" s="56">
        <f t="shared" ref="U260:U323" si="53">_xlfn.RANK.EQ(R260,R:R,0)</f>
        <v>113</v>
      </c>
    </row>
    <row r="261" spans="1:21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44">
        <v>27230.6</v>
      </c>
      <c r="K261" s="54">
        <f t="shared" si="45"/>
        <v>12036.097560975611</v>
      </c>
      <c r="L261" s="55">
        <f t="shared" si="46"/>
        <v>1525.3863134657836</v>
      </c>
      <c r="M261" s="55">
        <f t="shared" si="47"/>
        <v>10510.711247509827</v>
      </c>
      <c r="N261" s="56">
        <f t="shared" si="48"/>
        <v>250</v>
      </c>
      <c r="O261" s="59">
        <f t="shared" si="49"/>
        <v>13776.3</v>
      </c>
      <c r="P261" s="55">
        <f t="shared" ref="P261:P324" si="54" xml:space="preserve"> (E261-G261) - ((C261-O261)*45000)</f>
        <v>-68870545.00000003</v>
      </c>
      <c r="Q261" s="55">
        <f t="shared" ref="Q261:Q324" si="55">E261 + (E261 * 5.2%)</f>
        <v>12978.523999999999</v>
      </c>
      <c r="R261" s="55">
        <f t="shared" si="50"/>
        <v>68883523.524000034</v>
      </c>
      <c r="S261" s="73">
        <f t="shared" si="51"/>
        <v>49842.360002894384</v>
      </c>
      <c r="T261" s="58">
        <f t="shared" si="52"/>
        <v>259</v>
      </c>
      <c r="U261" s="56">
        <f t="shared" si="53"/>
        <v>331</v>
      </c>
    </row>
    <row r="262" spans="1:21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44">
        <v>60805.2</v>
      </c>
      <c r="K262" s="54">
        <f t="shared" si="45"/>
        <v>11405.959031657356</v>
      </c>
      <c r="L262" s="55">
        <f t="shared" si="46"/>
        <v>5469.4214876033056</v>
      </c>
      <c r="M262" s="55">
        <f t="shared" si="47"/>
        <v>5936.5375440540502</v>
      </c>
      <c r="N262" s="56">
        <f t="shared" si="48"/>
        <v>259</v>
      </c>
      <c r="O262" s="59">
        <f t="shared" si="49"/>
        <v>20227.5</v>
      </c>
      <c r="P262" s="55">
        <f t="shared" si="54"/>
        <v>-101128559</v>
      </c>
      <c r="Q262" s="55">
        <f t="shared" si="55"/>
        <v>12887</v>
      </c>
      <c r="R262" s="55">
        <f t="shared" si="50"/>
        <v>101141446</v>
      </c>
      <c r="S262" s="73">
        <f t="shared" si="51"/>
        <v>30564.562405560591</v>
      </c>
      <c r="T262" s="58">
        <f t="shared" si="52"/>
        <v>260</v>
      </c>
      <c r="U262" s="56">
        <f t="shared" si="53"/>
        <v>268</v>
      </c>
    </row>
    <row r="263" spans="1:21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9</v>
      </c>
      <c r="I263" s="21">
        <v>7721</v>
      </c>
      <c r="J263" s="44">
        <v>471.4</v>
      </c>
      <c r="K263" s="54">
        <f t="shared" si="45"/>
        <v>12506.763787721124</v>
      </c>
      <c r="L263" s="55">
        <v>0</v>
      </c>
      <c r="M263" s="55">
        <v>0</v>
      </c>
      <c r="N263" s="56">
        <f t="shared" si="48"/>
        <v>230</v>
      </c>
      <c r="O263" s="59">
        <f t="shared" si="49"/>
        <v>85500</v>
      </c>
      <c r="P263" s="55">
        <f t="shared" si="54"/>
        <v>-427487726</v>
      </c>
      <c r="Q263" s="55">
        <f t="shared" si="55"/>
        <v>12643.987999999999</v>
      </c>
      <c r="R263" s="55">
        <f t="shared" si="50"/>
        <v>427500369.98799998</v>
      </c>
      <c r="S263" s="73">
        <f t="shared" si="51"/>
        <v>-1676473.0391686275</v>
      </c>
      <c r="T263" s="58">
        <f t="shared" si="52"/>
        <v>261</v>
      </c>
      <c r="U263" s="56">
        <f t="shared" si="53"/>
        <v>69</v>
      </c>
    </row>
    <row r="264" spans="1:21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44">
        <v>8926.4</v>
      </c>
      <c r="K264" s="54">
        <f t="shared" si="45"/>
        <v>9848.0099502487574</v>
      </c>
      <c r="L264" s="55">
        <f t="shared" si="46"/>
        <v>533.44444444444446</v>
      </c>
      <c r="M264" s="55">
        <f t="shared" si="47"/>
        <v>9314.5655058043121</v>
      </c>
      <c r="N264" s="56">
        <f t="shared" si="48"/>
        <v>293</v>
      </c>
      <c r="O264" s="59">
        <f t="shared" si="49"/>
        <v>45900</v>
      </c>
      <c r="P264" s="55">
        <f t="shared" si="54"/>
        <v>-229488603.40000001</v>
      </c>
      <c r="Q264" s="55">
        <f t="shared" si="55"/>
        <v>12494.288400000001</v>
      </c>
      <c r="R264" s="55">
        <f t="shared" si="50"/>
        <v>229501097.6884</v>
      </c>
      <c r="S264" s="73">
        <f t="shared" si="51"/>
        <v>478026.697747136</v>
      </c>
      <c r="T264" s="58">
        <f t="shared" si="52"/>
        <v>262</v>
      </c>
      <c r="U264" s="56">
        <f t="shared" si="53"/>
        <v>143</v>
      </c>
    </row>
    <row r="265" spans="1:21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9</v>
      </c>
      <c r="I265" s="21">
        <v>40063</v>
      </c>
      <c r="J265" s="44">
        <v>22059.599999999999</v>
      </c>
      <c r="K265" s="54">
        <f t="shared" si="45"/>
        <v>13621.125143513204</v>
      </c>
      <c r="L265" s="55">
        <v>0</v>
      </c>
      <c r="M265" s="55">
        <v>0</v>
      </c>
      <c r="N265" s="56">
        <f t="shared" si="48"/>
        <v>213</v>
      </c>
      <c r="O265" s="59">
        <f t="shared" si="49"/>
        <v>11244.6</v>
      </c>
      <c r="P265" s="55">
        <f t="shared" si="54"/>
        <v>-56212483.999999985</v>
      </c>
      <c r="Q265" s="55">
        <f t="shared" si="55"/>
        <v>12480.928</v>
      </c>
      <c r="R265" s="55">
        <f t="shared" si="50"/>
        <v>56224964.927999988</v>
      </c>
      <c r="S265" s="73">
        <f t="shared" si="51"/>
        <v>41708.914635014829</v>
      </c>
      <c r="T265" s="58">
        <f t="shared" si="52"/>
        <v>263</v>
      </c>
      <c r="U265" s="56">
        <f t="shared" si="53"/>
        <v>364</v>
      </c>
    </row>
    <row r="266" spans="1:21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44">
        <v>7862.8</v>
      </c>
      <c r="K266" s="54">
        <f t="shared" si="45"/>
        <v>9541.4043583535113</v>
      </c>
      <c r="L266" s="55">
        <f t="shared" si="46"/>
        <v>812.91989664082689</v>
      </c>
      <c r="M266" s="55">
        <f t="shared" si="47"/>
        <v>8728.4844617126837</v>
      </c>
      <c r="N266" s="56">
        <f t="shared" si="48"/>
        <v>305</v>
      </c>
      <c r="O266" s="59">
        <f t="shared" si="49"/>
        <v>7380</v>
      </c>
      <c r="P266" s="55">
        <f t="shared" si="54"/>
        <v>-36889436.600000001</v>
      </c>
      <c r="Q266" s="55">
        <f t="shared" si="55"/>
        <v>12436.533599999999</v>
      </c>
      <c r="R266" s="55">
        <f t="shared" si="50"/>
        <v>36901873.133600004</v>
      </c>
      <c r="S266" s="73">
        <f t="shared" si="51"/>
        <v>29323.438281627466</v>
      </c>
      <c r="T266" s="58">
        <f t="shared" si="52"/>
        <v>264</v>
      </c>
      <c r="U266" s="56">
        <f t="shared" si="53"/>
        <v>431</v>
      </c>
    </row>
    <row r="267" spans="1:21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44">
        <v>2147</v>
      </c>
      <c r="K267" s="54">
        <f t="shared" si="45"/>
        <v>10086.518771331059</v>
      </c>
      <c r="L267" s="55">
        <f t="shared" si="46"/>
        <v>245.11070110701104</v>
      </c>
      <c r="M267" s="55">
        <f t="shared" si="47"/>
        <v>9841.4080702240481</v>
      </c>
      <c r="N267" s="56">
        <f t="shared" si="48"/>
        <v>287</v>
      </c>
      <c r="O267" s="59">
        <f t="shared" si="49"/>
        <v>12278.7</v>
      </c>
      <c r="P267" s="55">
        <f t="shared" si="54"/>
        <v>-61381944.299999967</v>
      </c>
      <c r="Q267" s="55">
        <f t="shared" si="55"/>
        <v>12436.112799999999</v>
      </c>
      <c r="R267" s="55">
        <f t="shared" si="50"/>
        <v>61394380.412799969</v>
      </c>
      <c r="S267" s="73">
        <f t="shared" si="51"/>
        <v>231065.54276552491</v>
      </c>
      <c r="T267" s="58">
        <f t="shared" si="52"/>
        <v>265</v>
      </c>
      <c r="U267" s="56">
        <f t="shared" si="53"/>
        <v>354</v>
      </c>
    </row>
    <row r="268" spans="1:21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44">
        <v>13777.3</v>
      </c>
      <c r="K268" s="54">
        <f t="shared" si="45"/>
        <v>10772.069597069596</v>
      </c>
      <c r="L268" s="55">
        <f t="shared" si="46"/>
        <v>1961.3445378151262</v>
      </c>
      <c r="M268" s="55">
        <f t="shared" si="47"/>
        <v>8810.7250592544697</v>
      </c>
      <c r="N268" s="56">
        <f t="shared" si="48"/>
        <v>273</v>
      </c>
      <c r="O268" s="59">
        <f t="shared" si="49"/>
        <v>67050</v>
      </c>
      <c r="P268" s="55">
        <f t="shared" si="54"/>
        <v>-335238703.69999999</v>
      </c>
      <c r="Q268" s="55">
        <f t="shared" si="55"/>
        <v>12374.781200000001</v>
      </c>
      <c r="R268" s="55">
        <f t="shared" si="50"/>
        <v>335251078.48119998</v>
      </c>
      <c r="S268" s="73">
        <f t="shared" si="51"/>
        <v>718188.9710394172</v>
      </c>
      <c r="T268" s="58">
        <f t="shared" si="52"/>
        <v>266</v>
      </c>
      <c r="U268" s="56">
        <f t="shared" si="53"/>
        <v>92</v>
      </c>
    </row>
    <row r="269" spans="1:21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44">
        <v>1793.2</v>
      </c>
      <c r="K269" s="54">
        <f t="shared" si="45"/>
        <v>9276.813880126183</v>
      </c>
      <c r="L269" s="55">
        <f t="shared" si="46"/>
        <v>206.76691729323306</v>
      </c>
      <c r="M269" s="55">
        <f t="shared" si="47"/>
        <v>9070.0469628329502</v>
      </c>
      <c r="N269" s="56">
        <f t="shared" si="48"/>
        <v>313</v>
      </c>
      <c r="O269" s="59">
        <f t="shared" si="49"/>
        <v>72900</v>
      </c>
      <c r="P269" s="55">
        <f t="shared" si="54"/>
        <v>-364488292</v>
      </c>
      <c r="Q269" s="55">
        <f t="shared" si="55"/>
        <v>12374.675999999999</v>
      </c>
      <c r="R269" s="55">
        <f t="shared" si="50"/>
        <v>364500666.676</v>
      </c>
      <c r="S269" s="73">
        <f t="shared" si="51"/>
        <v>6627283.8486545458</v>
      </c>
      <c r="T269" s="58">
        <f t="shared" si="52"/>
        <v>267</v>
      </c>
      <c r="U269" s="56">
        <f t="shared" si="53"/>
        <v>83</v>
      </c>
    </row>
    <row r="270" spans="1:21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44">
        <v>108813.4</v>
      </c>
      <c r="K270" s="54">
        <f t="shared" si="45"/>
        <v>9714.7595356550592</v>
      </c>
      <c r="L270" s="55">
        <f t="shared" si="46"/>
        <v>3047.0934510669608</v>
      </c>
      <c r="M270" s="55">
        <f t="shared" si="47"/>
        <v>6667.6660845880979</v>
      </c>
      <c r="N270" s="56">
        <f t="shared" si="48"/>
        <v>299</v>
      </c>
      <c r="O270" s="59">
        <f t="shared" si="49"/>
        <v>11949.3</v>
      </c>
      <c r="P270" s="55">
        <f t="shared" si="54"/>
        <v>-59738925.00000003</v>
      </c>
      <c r="Q270" s="55">
        <f t="shared" si="55"/>
        <v>12325.232</v>
      </c>
      <c r="R270" s="55">
        <f t="shared" si="50"/>
        <v>59751250.232000031</v>
      </c>
      <c r="S270" s="73">
        <f t="shared" si="51"/>
        <v>14428.183828060863</v>
      </c>
      <c r="T270" s="58">
        <f t="shared" si="52"/>
        <v>268</v>
      </c>
      <c r="U270" s="56">
        <f t="shared" si="53"/>
        <v>356</v>
      </c>
    </row>
    <row r="271" spans="1:21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44">
        <v>34508.6</v>
      </c>
      <c r="K271" s="54">
        <f t="shared" si="45"/>
        <v>11205.177372962609</v>
      </c>
      <c r="L271" s="55">
        <f t="shared" si="46"/>
        <v>255.97852611029771</v>
      </c>
      <c r="M271" s="55">
        <f t="shared" si="47"/>
        <v>10949.198846852312</v>
      </c>
      <c r="N271" s="56">
        <f t="shared" si="48"/>
        <v>265</v>
      </c>
      <c r="O271" s="59">
        <f t="shared" si="49"/>
        <v>15140.7</v>
      </c>
      <c r="P271" s="55">
        <f t="shared" si="54"/>
        <v>-75692861.99999997</v>
      </c>
      <c r="Q271" s="55">
        <f t="shared" si="55"/>
        <v>12294.724</v>
      </c>
      <c r="R271" s="55">
        <f t="shared" si="50"/>
        <v>75705156.723999977</v>
      </c>
      <c r="S271" s="73">
        <f t="shared" si="51"/>
        <v>72167.881529075283</v>
      </c>
      <c r="T271" s="58">
        <f t="shared" si="52"/>
        <v>269</v>
      </c>
      <c r="U271" s="56">
        <f t="shared" si="53"/>
        <v>318</v>
      </c>
    </row>
    <row r="272" spans="1:21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9</v>
      </c>
      <c r="I272" s="21">
        <v>17016.3</v>
      </c>
      <c r="J272" s="44" t="s">
        <v>9</v>
      </c>
      <c r="K272" s="54">
        <f t="shared" si="45"/>
        <v>12072.953367875647</v>
      </c>
      <c r="L272" s="55">
        <v>0</v>
      </c>
      <c r="M272" s="55">
        <v>0</v>
      </c>
      <c r="N272" s="56">
        <f t="shared" si="48"/>
        <v>248</v>
      </c>
      <c r="O272" s="59">
        <f t="shared" si="49"/>
        <v>11466</v>
      </c>
      <c r="P272" s="55">
        <f t="shared" si="54"/>
        <v>-57318279.100000001</v>
      </c>
      <c r="Q272" s="55">
        <f t="shared" si="55"/>
        <v>12256.220799999999</v>
      </c>
      <c r="R272" s="55">
        <f t="shared" si="50"/>
        <v>57330535.320799999</v>
      </c>
      <c r="S272" s="73">
        <f t="shared" si="51"/>
        <v>-813200.08256453904</v>
      </c>
      <c r="T272" s="58">
        <f t="shared" si="52"/>
        <v>270</v>
      </c>
      <c r="U272" s="56">
        <f t="shared" si="53"/>
        <v>360</v>
      </c>
    </row>
    <row r="273" spans="1:21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44">
        <v>19335</v>
      </c>
      <c r="K273" s="54">
        <f t="shared" si="45"/>
        <v>10986.779981114259</v>
      </c>
      <c r="L273" s="55">
        <f t="shared" si="46"/>
        <v>373.97034596375619</v>
      </c>
      <c r="M273" s="55">
        <f t="shared" si="47"/>
        <v>10612.809635150503</v>
      </c>
      <c r="N273" s="56">
        <f t="shared" si="48"/>
        <v>270</v>
      </c>
      <c r="O273" s="59">
        <f t="shared" si="49"/>
        <v>15750</v>
      </c>
      <c r="P273" s="55">
        <f t="shared" si="54"/>
        <v>-78738819</v>
      </c>
      <c r="Q273" s="55">
        <f t="shared" si="55"/>
        <v>12240.02</v>
      </c>
      <c r="R273" s="55">
        <f t="shared" si="50"/>
        <v>78751059.019999996</v>
      </c>
      <c r="S273" s="73">
        <f t="shared" si="51"/>
        <v>173459.48242290749</v>
      </c>
      <c r="T273" s="58">
        <f t="shared" si="52"/>
        <v>271</v>
      </c>
      <c r="U273" s="56">
        <f t="shared" si="53"/>
        <v>308</v>
      </c>
    </row>
    <row r="274" spans="1:21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44">
        <v>1186.5999999999999</v>
      </c>
      <c r="K274" s="54">
        <f t="shared" si="45"/>
        <v>11123.106423777564</v>
      </c>
      <c r="L274" s="55">
        <f t="shared" si="46"/>
        <v>213.53179972936402</v>
      </c>
      <c r="M274" s="55">
        <f t="shared" si="47"/>
        <v>10909.5746240482</v>
      </c>
      <c r="N274" s="56">
        <f t="shared" si="48"/>
        <v>266</v>
      </c>
      <c r="O274" s="59">
        <f t="shared" si="49"/>
        <v>13113</v>
      </c>
      <c r="P274" s="55">
        <f t="shared" si="54"/>
        <v>-65553556.399999999</v>
      </c>
      <c r="Q274" s="55">
        <f t="shared" si="55"/>
        <v>12204.6728</v>
      </c>
      <c r="R274" s="55">
        <f t="shared" si="50"/>
        <v>65565761.072799996</v>
      </c>
      <c r="S274" s="73">
        <f t="shared" si="51"/>
        <v>415498.11959949299</v>
      </c>
      <c r="T274" s="58">
        <f t="shared" si="52"/>
        <v>272</v>
      </c>
      <c r="U274" s="56">
        <f t="shared" si="53"/>
        <v>344</v>
      </c>
    </row>
    <row r="275" spans="1:21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44">
        <v>7260.8</v>
      </c>
      <c r="K275" s="54">
        <f t="shared" si="45"/>
        <v>11282.587548638132</v>
      </c>
      <c r="L275" s="55">
        <f t="shared" si="46"/>
        <v>995.05703422053227</v>
      </c>
      <c r="M275" s="55">
        <f t="shared" si="47"/>
        <v>10287.5305144176</v>
      </c>
      <c r="N275" s="56">
        <f t="shared" si="48"/>
        <v>261</v>
      </c>
      <c r="O275" s="59">
        <f t="shared" si="49"/>
        <v>8640</v>
      </c>
      <c r="P275" s="55">
        <f t="shared" si="54"/>
        <v>-43188924.899999999</v>
      </c>
      <c r="Q275" s="55">
        <f t="shared" si="55"/>
        <v>12201.621999999999</v>
      </c>
      <c r="R275" s="55">
        <f t="shared" si="50"/>
        <v>43201126.522</v>
      </c>
      <c r="S275" s="73">
        <f t="shared" si="51"/>
        <v>82538.408716087128</v>
      </c>
      <c r="T275" s="58">
        <f t="shared" si="52"/>
        <v>273</v>
      </c>
      <c r="U275" s="56">
        <f t="shared" si="53"/>
        <v>408</v>
      </c>
    </row>
    <row r="276" spans="1:21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44">
        <v>28903.8</v>
      </c>
      <c r="K276" s="54">
        <f t="shared" si="45"/>
        <v>11400.197628458498</v>
      </c>
      <c r="L276" s="55">
        <f t="shared" si="46"/>
        <v>1148.4517304189435</v>
      </c>
      <c r="M276" s="55">
        <f t="shared" si="47"/>
        <v>10251.745898039555</v>
      </c>
      <c r="N276" s="56">
        <f t="shared" si="48"/>
        <v>260</v>
      </c>
      <c r="O276" s="59">
        <f t="shared" si="49"/>
        <v>9961.2000000000007</v>
      </c>
      <c r="P276" s="55">
        <f t="shared" si="54"/>
        <v>-49795723.99999997</v>
      </c>
      <c r="Q276" s="55">
        <f t="shared" si="55"/>
        <v>12136.924000000001</v>
      </c>
      <c r="R276" s="55">
        <f t="shared" si="50"/>
        <v>49807860.923999973</v>
      </c>
      <c r="S276" s="73">
        <f t="shared" si="51"/>
        <v>39497.700177636776</v>
      </c>
      <c r="T276" s="58">
        <f t="shared" si="52"/>
        <v>274</v>
      </c>
      <c r="U276" s="56">
        <f t="shared" si="53"/>
        <v>383</v>
      </c>
    </row>
    <row r="277" spans="1:21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44">
        <v>6054.5</v>
      </c>
      <c r="K277" s="54">
        <f t="shared" si="45"/>
        <v>9717.3546756529067</v>
      </c>
      <c r="L277" s="55">
        <f t="shared" si="46"/>
        <v>613.45595353339797</v>
      </c>
      <c r="M277" s="55">
        <f t="shared" si="47"/>
        <v>9103.8987221195093</v>
      </c>
      <c r="N277" s="56">
        <f t="shared" si="48"/>
        <v>298</v>
      </c>
      <c r="O277" s="59">
        <f t="shared" si="49"/>
        <v>14040</v>
      </c>
      <c r="P277" s="55">
        <f t="shared" si="54"/>
        <v>-70189099.200000003</v>
      </c>
      <c r="Q277" s="55">
        <f t="shared" si="55"/>
        <v>12134.294</v>
      </c>
      <c r="R277" s="55">
        <f t="shared" si="50"/>
        <v>70201233.494000003</v>
      </c>
      <c r="S277" s="73">
        <f t="shared" si="51"/>
        <v>110778.91714375887</v>
      </c>
      <c r="T277" s="58">
        <f t="shared" si="52"/>
        <v>275</v>
      </c>
      <c r="U277" s="56">
        <f t="shared" si="53"/>
        <v>329</v>
      </c>
    </row>
    <row r="278" spans="1:21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44">
        <v>5251.9</v>
      </c>
      <c r="K278" s="54">
        <f t="shared" si="45"/>
        <v>10594.669117647058</v>
      </c>
      <c r="L278" s="55">
        <f t="shared" si="46"/>
        <v>635.84905660377353</v>
      </c>
      <c r="M278" s="55">
        <f t="shared" si="47"/>
        <v>9958.8200610432832</v>
      </c>
      <c r="N278" s="56">
        <f t="shared" si="48"/>
        <v>275</v>
      </c>
      <c r="O278" s="59">
        <f t="shared" si="49"/>
        <v>9000</v>
      </c>
      <c r="P278" s="55">
        <f t="shared" si="54"/>
        <v>-44988810</v>
      </c>
      <c r="Q278" s="55">
        <f t="shared" si="55"/>
        <v>12126.404</v>
      </c>
      <c r="R278" s="55">
        <f t="shared" si="50"/>
        <v>45000936.403999999</v>
      </c>
      <c r="S278" s="73">
        <f t="shared" si="51"/>
        <v>133532.93591691394</v>
      </c>
      <c r="T278" s="58">
        <f t="shared" si="52"/>
        <v>276</v>
      </c>
      <c r="U278" s="56">
        <f t="shared" si="53"/>
        <v>401</v>
      </c>
    </row>
    <row r="279" spans="1:21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44">
        <v>49860.3</v>
      </c>
      <c r="K279" s="54">
        <f t="shared" si="45"/>
        <v>10550.644567219151</v>
      </c>
      <c r="L279" s="55">
        <f t="shared" si="46"/>
        <v>5407.7079107505069</v>
      </c>
      <c r="M279" s="55">
        <f t="shared" si="47"/>
        <v>5142.9366564686443</v>
      </c>
      <c r="N279" s="56">
        <f t="shared" si="48"/>
        <v>277</v>
      </c>
      <c r="O279" s="59">
        <f t="shared" si="49"/>
        <v>23995.8</v>
      </c>
      <c r="P279" s="55">
        <f t="shared" si="54"/>
        <v>-119970208.00000003</v>
      </c>
      <c r="Q279" s="55">
        <f t="shared" si="55"/>
        <v>12053.816000000001</v>
      </c>
      <c r="R279" s="55">
        <f t="shared" si="50"/>
        <v>119982261.81600003</v>
      </c>
      <c r="S279" s="73">
        <f t="shared" si="51"/>
        <v>45003.599330832716</v>
      </c>
      <c r="T279" s="58">
        <f t="shared" si="52"/>
        <v>277</v>
      </c>
      <c r="U279" s="56">
        <f t="shared" si="53"/>
        <v>239</v>
      </c>
    </row>
    <row r="280" spans="1:21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44">
        <v>15095.8</v>
      </c>
      <c r="K280" s="54">
        <f t="shared" si="45"/>
        <v>10445.52995391705</v>
      </c>
      <c r="L280" s="55">
        <f t="shared" si="46"/>
        <v>1267.8622668579626</v>
      </c>
      <c r="M280" s="55">
        <f t="shared" si="47"/>
        <v>9177.6676870590873</v>
      </c>
      <c r="N280" s="56">
        <f t="shared" si="48"/>
        <v>279</v>
      </c>
      <c r="O280" s="59">
        <f t="shared" si="49"/>
        <v>54900</v>
      </c>
      <c r="P280" s="55">
        <f t="shared" si="54"/>
        <v>-274489550.30000001</v>
      </c>
      <c r="Q280" s="55">
        <f t="shared" si="55"/>
        <v>11922.736799999999</v>
      </c>
      <c r="R280" s="55">
        <f t="shared" si="50"/>
        <v>274501473.03680003</v>
      </c>
      <c r="S280" s="73">
        <f t="shared" si="51"/>
        <v>310626.44487586286</v>
      </c>
      <c r="T280" s="58">
        <f t="shared" si="52"/>
        <v>278</v>
      </c>
      <c r="U280" s="56">
        <f t="shared" si="53"/>
        <v>120</v>
      </c>
    </row>
    <row r="281" spans="1:21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9</v>
      </c>
      <c r="I281" s="21">
        <v>27505</v>
      </c>
      <c r="J281" s="44">
        <v>25990.7</v>
      </c>
      <c r="K281" s="54">
        <f t="shared" si="45"/>
        <v>10116.487455197132</v>
      </c>
      <c r="L281" s="55">
        <v>0</v>
      </c>
      <c r="M281" s="55">
        <v>0</v>
      </c>
      <c r="N281" s="56">
        <f t="shared" si="48"/>
        <v>286</v>
      </c>
      <c r="O281" s="59">
        <f t="shared" si="49"/>
        <v>46350</v>
      </c>
      <c r="P281" s="55">
        <f t="shared" si="54"/>
        <v>-231739776</v>
      </c>
      <c r="Q281" s="55">
        <f t="shared" si="55"/>
        <v>11877.08</v>
      </c>
      <c r="R281" s="55">
        <f t="shared" si="50"/>
        <v>231751653.08000001</v>
      </c>
      <c r="S281" s="73">
        <f t="shared" si="51"/>
        <v>217402.05166979364</v>
      </c>
      <c r="T281" s="58">
        <f t="shared" si="52"/>
        <v>279</v>
      </c>
      <c r="U281" s="56">
        <f t="shared" si="53"/>
        <v>141</v>
      </c>
    </row>
    <row r="282" spans="1:21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44">
        <v>17515.599999999999</v>
      </c>
      <c r="K282" s="54">
        <f t="shared" si="45"/>
        <v>10056.451612903225</v>
      </c>
      <c r="L282" s="55">
        <f t="shared" si="46"/>
        <v>378.02607076350091</v>
      </c>
      <c r="M282" s="55">
        <f t="shared" si="47"/>
        <v>9678.4255421397247</v>
      </c>
      <c r="N282" s="56">
        <f t="shared" si="48"/>
        <v>288</v>
      </c>
      <c r="O282" s="59">
        <f t="shared" si="49"/>
        <v>22050</v>
      </c>
      <c r="P282" s="55">
        <f t="shared" si="54"/>
        <v>-110239183</v>
      </c>
      <c r="Q282" s="55">
        <f t="shared" si="55"/>
        <v>11806.596</v>
      </c>
      <c r="R282" s="55">
        <f t="shared" si="50"/>
        <v>110250989.596</v>
      </c>
      <c r="S282" s="73">
        <f t="shared" si="51"/>
        <v>271553.16156650247</v>
      </c>
      <c r="T282" s="58">
        <f t="shared" si="52"/>
        <v>280</v>
      </c>
      <c r="U282" s="56">
        <f t="shared" si="53"/>
        <v>253</v>
      </c>
    </row>
    <row r="283" spans="1:21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44">
        <v>25487.9</v>
      </c>
      <c r="K283" s="54">
        <f t="shared" si="45"/>
        <v>10883.705140640157</v>
      </c>
      <c r="L283" s="55">
        <f t="shared" si="46"/>
        <v>1281.1302681992336</v>
      </c>
      <c r="M283" s="55">
        <f t="shared" si="47"/>
        <v>9602.5748724409241</v>
      </c>
      <c r="N283" s="56">
        <f t="shared" si="48"/>
        <v>271</v>
      </c>
      <c r="O283" s="59">
        <f t="shared" si="49"/>
        <v>65205</v>
      </c>
      <c r="P283" s="55">
        <f t="shared" si="54"/>
        <v>-326015116.39999998</v>
      </c>
      <c r="Q283" s="55">
        <f t="shared" si="55"/>
        <v>11804.5972</v>
      </c>
      <c r="R283" s="55">
        <f t="shared" si="50"/>
        <v>326026920.99719995</v>
      </c>
      <c r="S283" s="73">
        <f t="shared" si="51"/>
        <v>243757.44560538314</v>
      </c>
      <c r="T283" s="58">
        <f t="shared" si="52"/>
        <v>281</v>
      </c>
      <c r="U283" s="56">
        <f t="shared" si="53"/>
        <v>99</v>
      </c>
    </row>
    <row r="284" spans="1:21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44">
        <v>16732.7</v>
      </c>
      <c r="K284" s="54">
        <f t="shared" si="45"/>
        <v>10428.438661710037</v>
      </c>
      <c r="L284" s="55">
        <f t="shared" si="46"/>
        <v>585.7677902621723</v>
      </c>
      <c r="M284" s="55">
        <f t="shared" si="47"/>
        <v>9842.6708714478646</v>
      </c>
      <c r="N284" s="56">
        <f t="shared" si="48"/>
        <v>280</v>
      </c>
      <c r="O284" s="59">
        <f t="shared" si="49"/>
        <v>21465</v>
      </c>
      <c r="P284" s="55">
        <f t="shared" si="54"/>
        <v>-107314561</v>
      </c>
      <c r="Q284" s="55">
        <f t="shared" si="55"/>
        <v>11804.492</v>
      </c>
      <c r="R284" s="55">
        <f t="shared" si="50"/>
        <v>107326365.492</v>
      </c>
      <c r="S284" s="73">
        <f t="shared" si="51"/>
        <v>137244.99167774935</v>
      </c>
      <c r="T284" s="58">
        <f t="shared" si="52"/>
        <v>282</v>
      </c>
      <c r="U284" s="56">
        <f t="shared" si="53"/>
        <v>259</v>
      </c>
    </row>
    <row r="285" spans="1:21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44">
        <v>5336.2</v>
      </c>
      <c r="K285" s="54">
        <f t="shared" si="45"/>
        <v>9467.2881355932204</v>
      </c>
      <c r="L285" s="55">
        <f t="shared" si="46"/>
        <v>315.03759398496243</v>
      </c>
      <c r="M285" s="55">
        <f t="shared" si="47"/>
        <v>9152.2505416082586</v>
      </c>
      <c r="N285" s="56">
        <f t="shared" si="48"/>
        <v>309</v>
      </c>
      <c r="O285" s="59">
        <f t="shared" si="49"/>
        <v>35280</v>
      </c>
      <c r="P285" s="55">
        <f t="shared" si="54"/>
        <v>-176389121.90000001</v>
      </c>
      <c r="Q285" s="55">
        <f t="shared" si="55"/>
        <v>11752.3128</v>
      </c>
      <c r="R285" s="55">
        <f t="shared" si="50"/>
        <v>176400874.2128</v>
      </c>
      <c r="S285" s="73">
        <f t="shared" si="51"/>
        <v>601433.96151653584</v>
      </c>
      <c r="T285" s="58">
        <f t="shared" si="52"/>
        <v>283</v>
      </c>
      <c r="U285" s="56">
        <f t="shared" si="53"/>
        <v>182</v>
      </c>
    </row>
    <row r="286" spans="1:21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44">
        <v>7384.9</v>
      </c>
      <c r="K286" s="54">
        <f t="shared" si="45"/>
        <v>8698.1279251170054</v>
      </c>
      <c r="L286" s="55">
        <f t="shared" si="46"/>
        <v>323.03164091243559</v>
      </c>
      <c r="M286" s="55">
        <f t="shared" si="47"/>
        <v>8375.0962842045701</v>
      </c>
      <c r="N286" s="56">
        <f t="shared" si="48"/>
        <v>332</v>
      </c>
      <c r="O286" s="59">
        <f t="shared" si="49"/>
        <v>30086.1</v>
      </c>
      <c r="P286" s="55">
        <f t="shared" si="54"/>
        <v>-150419788.00000006</v>
      </c>
      <c r="Q286" s="55">
        <f t="shared" si="55"/>
        <v>11730.852000000001</v>
      </c>
      <c r="R286" s="55">
        <f t="shared" si="50"/>
        <v>150431518.85200006</v>
      </c>
      <c r="S286" s="73">
        <f t="shared" si="51"/>
        <v>342667.60786332586</v>
      </c>
      <c r="T286" s="58">
        <f t="shared" si="52"/>
        <v>284</v>
      </c>
      <c r="U286" s="56">
        <f t="shared" si="53"/>
        <v>204</v>
      </c>
    </row>
    <row r="287" spans="1:21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44">
        <v>1971.9</v>
      </c>
      <c r="K287" s="54">
        <f t="shared" si="45"/>
        <v>10753.623188405798</v>
      </c>
      <c r="L287" s="55">
        <f t="shared" si="46"/>
        <v>180.86956521739131</v>
      </c>
      <c r="M287" s="55">
        <f t="shared" si="47"/>
        <v>10572.753623188406</v>
      </c>
      <c r="N287" s="56">
        <f t="shared" si="48"/>
        <v>274</v>
      </c>
      <c r="O287" s="59">
        <f t="shared" si="49"/>
        <v>39600</v>
      </c>
      <c r="P287" s="55">
        <f t="shared" si="54"/>
        <v>-197988974</v>
      </c>
      <c r="Q287" s="55">
        <f t="shared" si="55"/>
        <v>11708.76</v>
      </c>
      <c r="R287" s="55">
        <f t="shared" si="50"/>
        <v>198000682.75999999</v>
      </c>
      <c r="S287" s="73">
        <f t="shared" si="51"/>
        <v>1903851.7188461537</v>
      </c>
      <c r="T287" s="58">
        <f t="shared" si="52"/>
        <v>285</v>
      </c>
      <c r="U287" s="56">
        <f t="shared" si="53"/>
        <v>167</v>
      </c>
    </row>
    <row r="288" spans="1:21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44">
        <v>41558.9</v>
      </c>
      <c r="K288" s="54">
        <f t="shared" si="45"/>
        <v>10556.925996204933</v>
      </c>
      <c r="L288" s="55">
        <f t="shared" si="46"/>
        <v>716.99779249448136</v>
      </c>
      <c r="M288" s="55">
        <f t="shared" si="47"/>
        <v>9839.9282037104513</v>
      </c>
      <c r="N288" s="56">
        <f t="shared" si="48"/>
        <v>276</v>
      </c>
      <c r="O288" s="59">
        <f t="shared" si="49"/>
        <v>45000</v>
      </c>
      <c r="P288" s="55">
        <f t="shared" si="54"/>
        <v>-224990497</v>
      </c>
      <c r="Q288" s="55">
        <f t="shared" si="55"/>
        <v>11705.603999999999</v>
      </c>
      <c r="R288" s="55">
        <f t="shared" si="50"/>
        <v>225002202.604</v>
      </c>
      <c r="S288" s="73">
        <f t="shared" si="51"/>
        <v>138547.15431280789</v>
      </c>
      <c r="T288" s="58">
        <f t="shared" si="52"/>
        <v>286</v>
      </c>
      <c r="U288" s="56">
        <f t="shared" si="53"/>
        <v>147</v>
      </c>
    </row>
    <row r="289" spans="1:21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44">
        <v>27315.8</v>
      </c>
      <c r="K289" s="54">
        <f t="shared" si="45"/>
        <v>8015.1953690303899</v>
      </c>
      <c r="L289" s="55">
        <f t="shared" si="46"/>
        <v>1698.0741797432236</v>
      </c>
      <c r="M289" s="55">
        <f t="shared" si="47"/>
        <v>6317.1211892871661</v>
      </c>
      <c r="N289" s="56">
        <f t="shared" si="48"/>
        <v>348</v>
      </c>
      <c r="O289" s="59">
        <f t="shared" si="49"/>
        <v>9810</v>
      </c>
      <c r="P289" s="55">
        <f t="shared" si="54"/>
        <v>-49041303.700000003</v>
      </c>
      <c r="Q289" s="55">
        <f t="shared" si="55"/>
        <v>11653.004000000001</v>
      </c>
      <c r="R289" s="55">
        <f t="shared" si="50"/>
        <v>49052956.704000004</v>
      </c>
      <c r="S289" s="73">
        <f t="shared" si="51"/>
        <v>20603.425884823791</v>
      </c>
      <c r="T289" s="58">
        <f t="shared" si="52"/>
        <v>287</v>
      </c>
      <c r="U289" s="56">
        <f t="shared" si="53"/>
        <v>390</v>
      </c>
    </row>
    <row r="290" spans="1:21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44">
        <v>18214.599999999999</v>
      </c>
      <c r="K290" s="54">
        <f t="shared" si="45"/>
        <v>11075.955734406438</v>
      </c>
      <c r="L290" s="55">
        <f t="shared" si="46"/>
        <v>411.59068865179432</v>
      </c>
      <c r="M290" s="55">
        <f t="shared" si="47"/>
        <v>10664.365045754643</v>
      </c>
      <c r="N290" s="56">
        <f t="shared" si="48"/>
        <v>267</v>
      </c>
      <c r="O290" s="59">
        <f t="shared" si="49"/>
        <v>12319.2</v>
      </c>
      <c r="P290" s="55">
        <f t="shared" si="54"/>
        <v>-61585839.199999973</v>
      </c>
      <c r="Q290" s="55">
        <f t="shared" si="55"/>
        <v>11581.994000000001</v>
      </c>
      <c r="R290" s="55">
        <f t="shared" si="50"/>
        <v>61597421.193999976</v>
      </c>
      <c r="S290" s="73">
        <f t="shared" si="51"/>
        <v>72577.556844585808</v>
      </c>
      <c r="T290" s="58">
        <f t="shared" si="52"/>
        <v>288</v>
      </c>
      <c r="U290" s="56">
        <f t="shared" si="53"/>
        <v>353</v>
      </c>
    </row>
    <row r="291" spans="1:21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44">
        <v>57051.3</v>
      </c>
      <c r="K291" s="54">
        <f t="shared" si="45"/>
        <v>8963.2952691680257</v>
      </c>
      <c r="L291" s="55">
        <f t="shared" si="46"/>
        <v>2353.6912751677851</v>
      </c>
      <c r="M291" s="55">
        <f t="shared" si="47"/>
        <v>6609.6039940002411</v>
      </c>
      <c r="N291" s="56">
        <f t="shared" si="48"/>
        <v>324</v>
      </c>
      <c r="O291" s="59">
        <f t="shared" si="49"/>
        <v>17550</v>
      </c>
      <c r="P291" s="55">
        <f t="shared" si="54"/>
        <v>-87742518</v>
      </c>
      <c r="Q291" s="55">
        <f t="shared" si="55"/>
        <v>11560.428</v>
      </c>
      <c r="R291" s="55">
        <f t="shared" si="50"/>
        <v>87754078.428000003</v>
      </c>
      <c r="S291" s="73">
        <f t="shared" si="51"/>
        <v>25021.548739093243</v>
      </c>
      <c r="T291" s="58">
        <f t="shared" si="52"/>
        <v>289</v>
      </c>
      <c r="U291" s="56">
        <f t="shared" si="53"/>
        <v>288</v>
      </c>
    </row>
    <row r="292" spans="1:21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44">
        <v>16368.2</v>
      </c>
      <c r="K292" s="54">
        <f t="shared" si="45"/>
        <v>11006.091370558375</v>
      </c>
      <c r="L292" s="55">
        <f t="shared" si="46"/>
        <v>677.22371967654988</v>
      </c>
      <c r="M292" s="55">
        <f t="shared" si="47"/>
        <v>10328.867650881826</v>
      </c>
      <c r="N292" s="56">
        <f t="shared" si="48"/>
        <v>268</v>
      </c>
      <c r="O292" s="59">
        <f t="shared" si="49"/>
        <v>27900</v>
      </c>
      <c r="P292" s="55">
        <f t="shared" si="54"/>
        <v>-139490164</v>
      </c>
      <c r="Q292" s="55">
        <f t="shared" si="55"/>
        <v>11404.732</v>
      </c>
      <c r="R292" s="55">
        <f t="shared" si="50"/>
        <v>139501568.73199999</v>
      </c>
      <c r="S292" s="73">
        <f t="shared" si="51"/>
        <v>138806.5310766169</v>
      </c>
      <c r="T292" s="58">
        <f t="shared" si="52"/>
        <v>290</v>
      </c>
      <c r="U292" s="56">
        <f t="shared" si="53"/>
        <v>215</v>
      </c>
    </row>
    <row r="293" spans="1:21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9</v>
      </c>
      <c r="I293" s="21">
        <v>10628</v>
      </c>
      <c r="J293" s="44">
        <v>11850.9</v>
      </c>
      <c r="K293" s="54">
        <f t="shared" si="45"/>
        <v>11270.354906054281</v>
      </c>
      <c r="L293" s="55">
        <v>0</v>
      </c>
      <c r="M293" s="55">
        <v>0</v>
      </c>
      <c r="N293" s="56">
        <f t="shared" si="48"/>
        <v>263</v>
      </c>
      <c r="O293" s="59">
        <f t="shared" si="49"/>
        <v>4375.8</v>
      </c>
      <c r="P293" s="55">
        <f t="shared" si="54"/>
        <v>-21868470.999999993</v>
      </c>
      <c r="Q293" s="55">
        <f t="shared" si="55"/>
        <v>11358.444</v>
      </c>
      <c r="R293" s="55">
        <f t="shared" si="50"/>
        <v>21879829.443999991</v>
      </c>
      <c r="S293" s="73">
        <f t="shared" si="51"/>
        <v>81640.154641791014</v>
      </c>
      <c r="T293" s="58">
        <f t="shared" si="52"/>
        <v>291</v>
      </c>
      <c r="U293" s="56">
        <f t="shared" si="53"/>
        <v>469</v>
      </c>
    </row>
    <row r="294" spans="1:21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9</v>
      </c>
      <c r="I294" s="21">
        <v>8496.9</v>
      </c>
      <c r="J294" s="44">
        <v>13400.5</v>
      </c>
      <c r="K294" s="54">
        <f t="shared" si="45"/>
        <v>10333.141762452105</v>
      </c>
      <c r="L294" s="55">
        <v>0</v>
      </c>
      <c r="M294" s="55">
        <v>0</v>
      </c>
      <c r="N294" s="56">
        <f t="shared" si="48"/>
        <v>283</v>
      </c>
      <c r="O294" s="59">
        <f t="shared" si="49"/>
        <v>14400</v>
      </c>
      <c r="P294" s="55">
        <f t="shared" si="54"/>
        <v>-71989272.400000006</v>
      </c>
      <c r="Q294" s="55">
        <f t="shared" si="55"/>
        <v>11348.765599999999</v>
      </c>
      <c r="R294" s="55">
        <f t="shared" si="50"/>
        <v>72000621.165600002</v>
      </c>
      <c r="S294" s="73">
        <f t="shared" si="51"/>
        <v>1196022.6074019934</v>
      </c>
      <c r="T294" s="58">
        <f t="shared" si="52"/>
        <v>292</v>
      </c>
      <c r="U294" s="56">
        <f t="shared" si="53"/>
        <v>326</v>
      </c>
    </row>
    <row r="295" spans="1:21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44">
        <v>12144.3</v>
      </c>
      <c r="K295" s="54">
        <f t="shared" si="45"/>
        <v>11279.895287958116</v>
      </c>
      <c r="L295" s="55">
        <f t="shared" si="46"/>
        <v>752.60617760617765</v>
      </c>
      <c r="M295" s="55">
        <f t="shared" si="47"/>
        <v>10527.289110351938</v>
      </c>
      <c r="N295" s="56">
        <f t="shared" si="48"/>
        <v>262</v>
      </c>
      <c r="O295" s="59">
        <f t="shared" si="49"/>
        <v>68085</v>
      </c>
      <c r="P295" s="55">
        <f t="shared" si="54"/>
        <v>-340415007.39999998</v>
      </c>
      <c r="Q295" s="55">
        <f t="shared" si="55"/>
        <v>11332.459599999998</v>
      </c>
      <c r="R295" s="55">
        <f t="shared" si="50"/>
        <v>340426339.85959995</v>
      </c>
      <c r="S295" s="73">
        <f t="shared" si="51"/>
        <v>436610.9531353084</v>
      </c>
      <c r="T295" s="58">
        <f t="shared" si="52"/>
        <v>293</v>
      </c>
      <c r="U295" s="56">
        <f t="shared" si="53"/>
        <v>91</v>
      </c>
    </row>
    <row r="296" spans="1:21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44">
        <v>12958</v>
      </c>
      <c r="K296" s="54">
        <f t="shared" si="45"/>
        <v>11000.612870275792</v>
      </c>
      <c r="L296" s="55">
        <f t="shared" si="46"/>
        <v>1565.9186535764375</v>
      </c>
      <c r="M296" s="55">
        <f t="shared" si="47"/>
        <v>9434.694216699354</v>
      </c>
      <c r="N296" s="56">
        <f t="shared" si="48"/>
        <v>269</v>
      </c>
      <c r="O296" s="59">
        <f t="shared" si="49"/>
        <v>15975</v>
      </c>
      <c r="P296" s="55">
        <f t="shared" si="54"/>
        <v>-79865346.900000006</v>
      </c>
      <c r="Q296" s="55">
        <f t="shared" si="55"/>
        <v>11329.619200000001</v>
      </c>
      <c r="R296" s="55">
        <f t="shared" si="50"/>
        <v>79876676.519200012</v>
      </c>
      <c r="S296" s="73">
        <f t="shared" si="51"/>
        <v>71541.030021674887</v>
      </c>
      <c r="T296" s="58">
        <f t="shared" si="52"/>
        <v>294</v>
      </c>
      <c r="U296" s="56">
        <f t="shared" si="53"/>
        <v>305</v>
      </c>
    </row>
    <row r="297" spans="1:21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9</v>
      </c>
      <c r="I297" s="21">
        <v>22819</v>
      </c>
      <c r="J297" s="44">
        <v>33978.699999999997</v>
      </c>
      <c r="K297" s="54">
        <f t="shared" si="45"/>
        <v>9569.0115761353518</v>
      </c>
      <c r="L297" s="55">
        <v>0</v>
      </c>
      <c r="M297" s="55">
        <v>0</v>
      </c>
      <c r="N297" s="56">
        <f t="shared" si="48"/>
        <v>302</v>
      </c>
      <c r="O297" s="59">
        <f t="shared" si="49"/>
        <v>12600</v>
      </c>
      <c r="P297" s="55">
        <f t="shared" si="54"/>
        <v>-62991784</v>
      </c>
      <c r="Q297" s="55">
        <f t="shared" si="55"/>
        <v>11304.791999999999</v>
      </c>
      <c r="R297" s="55">
        <f t="shared" si="50"/>
        <v>63003088.792000003</v>
      </c>
      <c r="S297" s="73">
        <f t="shared" si="51"/>
        <v>24901.406637154152</v>
      </c>
      <c r="T297" s="58">
        <f t="shared" si="52"/>
        <v>295</v>
      </c>
      <c r="U297" s="56">
        <f t="shared" si="53"/>
        <v>349</v>
      </c>
    </row>
    <row r="298" spans="1:21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9</v>
      </c>
      <c r="I298" s="21">
        <v>32521</v>
      </c>
      <c r="J298" s="44">
        <v>11975.4</v>
      </c>
      <c r="K298" s="54">
        <f t="shared" si="45"/>
        <v>13852.903225806451</v>
      </c>
      <c r="L298" s="55">
        <v>0</v>
      </c>
      <c r="M298" s="55">
        <v>0</v>
      </c>
      <c r="N298" s="56">
        <f t="shared" si="48"/>
        <v>208</v>
      </c>
      <c r="O298" s="59">
        <f t="shared" si="49"/>
        <v>8100</v>
      </c>
      <c r="P298" s="55">
        <f t="shared" si="54"/>
        <v>-40490467</v>
      </c>
      <c r="Q298" s="55">
        <f t="shared" si="55"/>
        <v>11294.272000000001</v>
      </c>
      <c r="R298" s="55">
        <f t="shared" si="50"/>
        <v>40501761.272</v>
      </c>
      <c r="S298" s="73">
        <f t="shared" si="51"/>
        <v>33666.299477971734</v>
      </c>
      <c r="T298" s="58">
        <f t="shared" si="52"/>
        <v>296</v>
      </c>
      <c r="U298" s="56">
        <f t="shared" si="53"/>
        <v>416</v>
      </c>
    </row>
    <row r="299" spans="1:21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44">
        <v>13832.7</v>
      </c>
      <c r="K299" s="54">
        <f t="shared" si="45"/>
        <v>13940.25974025974</v>
      </c>
      <c r="L299" s="55">
        <f t="shared" si="46"/>
        <v>898.0070339976553</v>
      </c>
      <c r="M299" s="55">
        <f t="shared" si="47"/>
        <v>13042.252706262085</v>
      </c>
      <c r="N299" s="56">
        <f t="shared" si="48"/>
        <v>207</v>
      </c>
      <c r="O299" s="59">
        <f t="shared" si="49"/>
        <v>2592</v>
      </c>
      <c r="P299" s="55">
        <f t="shared" si="54"/>
        <v>-12952330</v>
      </c>
      <c r="Q299" s="55">
        <f t="shared" si="55"/>
        <v>11292.168</v>
      </c>
      <c r="R299" s="55">
        <f t="shared" si="50"/>
        <v>12963622.168</v>
      </c>
      <c r="S299" s="73">
        <f t="shared" si="51"/>
        <v>4229.9471827676243</v>
      </c>
      <c r="T299" s="58">
        <f t="shared" si="52"/>
        <v>297</v>
      </c>
      <c r="U299" s="56">
        <f t="shared" si="53"/>
        <v>482</v>
      </c>
    </row>
    <row r="300" spans="1:21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44" t="s">
        <v>9</v>
      </c>
      <c r="K300" s="54">
        <f t="shared" si="45"/>
        <v>9510.2222222222226</v>
      </c>
      <c r="L300" s="55">
        <f t="shared" si="46"/>
        <v>1364.7234678624811</v>
      </c>
      <c r="M300" s="55">
        <f t="shared" si="47"/>
        <v>8145.4987543597417</v>
      </c>
      <c r="N300" s="56">
        <f t="shared" si="48"/>
        <v>306</v>
      </c>
      <c r="O300" s="59">
        <f t="shared" si="49"/>
        <v>3398.4</v>
      </c>
      <c r="P300" s="55">
        <f t="shared" si="54"/>
        <v>-16982213.999999996</v>
      </c>
      <c r="Q300" s="55">
        <f t="shared" si="55"/>
        <v>11255.348</v>
      </c>
      <c r="R300" s="55">
        <f t="shared" si="50"/>
        <v>16993469.347999997</v>
      </c>
      <c r="S300" s="73">
        <f t="shared" si="51"/>
        <v>18611.781323110623</v>
      </c>
      <c r="T300" s="58">
        <f t="shared" si="52"/>
        <v>298</v>
      </c>
      <c r="U300" s="56">
        <f t="shared" si="53"/>
        <v>474</v>
      </c>
    </row>
    <row r="301" spans="1:21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44">
        <v>15394.2</v>
      </c>
      <c r="K301" s="54">
        <f t="shared" si="45"/>
        <v>9617.6203451407819</v>
      </c>
      <c r="L301" s="55">
        <f t="shared" si="46"/>
        <v>1795.1219512195125</v>
      </c>
      <c r="M301" s="55">
        <f t="shared" si="47"/>
        <v>7822.4983939212689</v>
      </c>
      <c r="N301" s="56">
        <f t="shared" si="48"/>
        <v>301</v>
      </c>
      <c r="O301" s="59">
        <f t="shared" si="49"/>
        <v>7179.3</v>
      </c>
      <c r="P301" s="55">
        <f t="shared" si="54"/>
        <v>-35886278.999999993</v>
      </c>
      <c r="Q301" s="55">
        <f t="shared" si="55"/>
        <v>11139.628000000001</v>
      </c>
      <c r="R301" s="55">
        <f t="shared" si="50"/>
        <v>35897418.627999991</v>
      </c>
      <c r="S301" s="73">
        <f t="shared" si="51"/>
        <v>97546.333228260846</v>
      </c>
      <c r="T301" s="58">
        <f t="shared" si="52"/>
        <v>299</v>
      </c>
      <c r="U301" s="56">
        <f t="shared" si="53"/>
        <v>436</v>
      </c>
    </row>
    <row r="302" spans="1:21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9</v>
      </c>
      <c r="I302" s="21">
        <v>32550</v>
      </c>
      <c r="J302" s="44">
        <v>13632.8</v>
      </c>
      <c r="K302" s="54">
        <f t="shared" si="45"/>
        <v>6874.9185667752436</v>
      </c>
      <c r="L302" s="55">
        <v>0</v>
      </c>
      <c r="M302" s="55">
        <v>0</v>
      </c>
      <c r="N302" s="56">
        <f t="shared" si="48"/>
        <v>402</v>
      </c>
      <c r="O302" s="59">
        <f t="shared" si="49"/>
        <v>8100</v>
      </c>
      <c r="P302" s="55">
        <f t="shared" si="54"/>
        <v>-40490041</v>
      </c>
      <c r="Q302" s="55">
        <f t="shared" si="55"/>
        <v>11101.755999999999</v>
      </c>
      <c r="R302" s="55">
        <f t="shared" si="50"/>
        <v>40501142.755999997</v>
      </c>
      <c r="S302" s="73">
        <f t="shared" si="51"/>
        <v>68182.742013468014</v>
      </c>
      <c r="T302" s="58">
        <f t="shared" si="52"/>
        <v>300</v>
      </c>
      <c r="U302" s="56">
        <f t="shared" si="53"/>
        <v>417</v>
      </c>
    </row>
    <row r="303" spans="1:21" x14ac:dyDescent="0.2">
      <c r="A303" s="7" t="s">
        <v>607</v>
      </c>
      <c r="B303" s="8" t="s">
        <v>608</v>
      </c>
      <c r="C303" s="9">
        <v>30000</v>
      </c>
      <c r="D303" s="10" t="s">
        <v>9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44">
        <v>7974.3</v>
      </c>
      <c r="K303" s="54">
        <f t="shared" si="45"/>
        <v>9794.9767441860477</v>
      </c>
      <c r="L303" s="55">
        <f t="shared" si="46"/>
        <v>439.83931947069942</v>
      </c>
      <c r="M303" s="55">
        <f t="shared" si="47"/>
        <v>9355.137424715349</v>
      </c>
      <c r="N303" s="56">
        <f t="shared" si="48"/>
        <v>294</v>
      </c>
      <c r="O303" s="59">
        <f t="shared" si="49"/>
        <v>27000</v>
      </c>
      <c r="P303" s="55">
        <f t="shared" si="54"/>
        <v>-134990401.09999999</v>
      </c>
      <c r="Q303" s="55">
        <f t="shared" si="55"/>
        <v>11077.1392</v>
      </c>
      <c r="R303" s="55">
        <f t="shared" si="50"/>
        <v>135001478.2392</v>
      </c>
      <c r="S303" s="73">
        <f t="shared" si="51"/>
        <v>145052.69962307942</v>
      </c>
      <c r="T303" s="58">
        <f t="shared" si="52"/>
        <v>301</v>
      </c>
      <c r="U303" s="56">
        <f t="shared" si="53"/>
        <v>224</v>
      </c>
    </row>
    <row r="304" spans="1:21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44">
        <v>9645.6</v>
      </c>
      <c r="K304" s="54">
        <f t="shared" si="45"/>
        <v>8817.493692178301</v>
      </c>
      <c r="L304" s="55">
        <f t="shared" si="46"/>
        <v>53.333333333333286</v>
      </c>
      <c r="M304" s="55">
        <f t="shared" si="47"/>
        <v>8764.160358844967</v>
      </c>
      <c r="N304" s="56">
        <f t="shared" si="48"/>
        <v>328</v>
      </c>
      <c r="O304" s="59">
        <f t="shared" si="49"/>
        <v>2214</v>
      </c>
      <c r="P304" s="55">
        <f t="shared" si="54"/>
        <v>-11059517.6</v>
      </c>
      <c r="Q304" s="55">
        <f t="shared" si="55"/>
        <v>11029.168</v>
      </c>
      <c r="R304" s="55">
        <f t="shared" si="50"/>
        <v>11070546.767999999</v>
      </c>
      <c r="S304" s="73">
        <f t="shared" si="51"/>
        <v>6919090.7299999995</v>
      </c>
      <c r="T304" s="58">
        <f t="shared" si="52"/>
        <v>302</v>
      </c>
      <c r="U304" s="56">
        <f t="shared" si="53"/>
        <v>490</v>
      </c>
    </row>
    <row r="305" spans="1:21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44">
        <v>11025.3</v>
      </c>
      <c r="K305" s="54">
        <f t="shared" si="45"/>
        <v>9864.2789820923663</v>
      </c>
      <c r="L305" s="55">
        <f t="shared" si="46"/>
        <v>928.67647058823536</v>
      </c>
      <c r="M305" s="55">
        <f t="shared" si="47"/>
        <v>8935.6025115041302</v>
      </c>
      <c r="N305" s="56">
        <f t="shared" si="48"/>
        <v>291</v>
      </c>
      <c r="O305" s="59">
        <f t="shared" si="49"/>
        <v>7380</v>
      </c>
      <c r="P305" s="55">
        <f t="shared" si="54"/>
        <v>-36890797</v>
      </c>
      <c r="Q305" s="55">
        <f t="shared" si="55"/>
        <v>11010.232</v>
      </c>
      <c r="R305" s="55">
        <f t="shared" si="50"/>
        <v>36901807.232000001</v>
      </c>
      <c r="S305" s="73">
        <f t="shared" si="51"/>
        <v>29216.582923198734</v>
      </c>
      <c r="T305" s="58">
        <f t="shared" si="52"/>
        <v>303</v>
      </c>
      <c r="U305" s="56">
        <f t="shared" si="53"/>
        <v>432</v>
      </c>
    </row>
    <row r="306" spans="1:21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44">
        <v>26262.9</v>
      </c>
      <c r="K306" s="54">
        <f t="shared" si="45"/>
        <v>9739.495798319329</v>
      </c>
      <c r="L306" s="55">
        <f t="shared" si="46"/>
        <v>2272.7272727272725</v>
      </c>
      <c r="M306" s="55">
        <f t="shared" si="47"/>
        <v>7466.7685255920569</v>
      </c>
      <c r="N306" s="56">
        <f t="shared" si="48"/>
        <v>297</v>
      </c>
      <c r="O306" s="59">
        <f t="shared" si="49"/>
        <v>20609.099999999999</v>
      </c>
      <c r="P306" s="55">
        <f t="shared" si="54"/>
        <v>-103037844.00000006</v>
      </c>
      <c r="Q306" s="55">
        <f t="shared" si="55"/>
        <v>10973.412</v>
      </c>
      <c r="R306" s="55">
        <f t="shared" si="50"/>
        <v>103048817.41200006</v>
      </c>
      <c r="S306" s="73">
        <f t="shared" si="51"/>
        <v>37133.70897729732</v>
      </c>
      <c r="T306" s="58">
        <f t="shared" si="52"/>
        <v>304</v>
      </c>
      <c r="U306" s="56">
        <f t="shared" si="53"/>
        <v>266</v>
      </c>
    </row>
    <row r="307" spans="1:21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44">
        <v>28280.9</v>
      </c>
      <c r="K307" s="54">
        <f t="shared" si="45"/>
        <v>9739.9438727782981</v>
      </c>
      <c r="L307" s="55">
        <f t="shared" si="46"/>
        <v>1308.0808080808083</v>
      </c>
      <c r="M307" s="55">
        <f t="shared" si="47"/>
        <v>8431.8630646974889</v>
      </c>
      <c r="N307" s="56">
        <f t="shared" si="48"/>
        <v>296</v>
      </c>
      <c r="O307" s="59">
        <f t="shared" si="49"/>
        <v>52200</v>
      </c>
      <c r="P307" s="55">
        <f t="shared" si="54"/>
        <v>-260989847</v>
      </c>
      <c r="Q307" s="55">
        <f t="shared" si="55"/>
        <v>10953.424000000001</v>
      </c>
      <c r="R307" s="55">
        <f t="shared" si="50"/>
        <v>261000800.42399999</v>
      </c>
      <c r="S307" s="73">
        <f t="shared" si="51"/>
        <v>1007724.0981621621</v>
      </c>
      <c r="T307" s="58">
        <f t="shared" si="52"/>
        <v>305</v>
      </c>
      <c r="U307" s="56">
        <f t="shared" si="53"/>
        <v>128</v>
      </c>
    </row>
    <row r="308" spans="1:21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44" t="s">
        <v>9</v>
      </c>
      <c r="K308" s="54">
        <f t="shared" si="45"/>
        <v>9544.0443213296403</v>
      </c>
      <c r="L308" s="55">
        <f t="shared" si="46"/>
        <v>155.66684238270955</v>
      </c>
      <c r="M308" s="55">
        <f t="shared" si="47"/>
        <v>9388.3774789469317</v>
      </c>
      <c r="N308" s="56">
        <f t="shared" si="48"/>
        <v>304</v>
      </c>
      <c r="O308" s="59">
        <f t="shared" si="49"/>
        <v>10777.5</v>
      </c>
      <c r="P308" s="55">
        <f t="shared" si="54"/>
        <v>-53877459.100000001</v>
      </c>
      <c r="Q308" s="55">
        <f t="shared" si="55"/>
        <v>10873.682400000002</v>
      </c>
      <c r="R308" s="55">
        <f t="shared" si="50"/>
        <v>53888332.782400005</v>
      </c>
      <c r="S308" s="73">
        <f t="shared" si="51"/>
        <v>182485.73478631902</v>
      </c>
      <c r="T308" s="58">
        <f t="shared" si="52"/>
        <v>306</v>
      </c>
      <c r="U308" s="56">
        <f t="shared" si="53"/>
        <v>373</v>
      </c>
    </row>
    <row r="309" spans="1:21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44">
        <v>2821.7</v>
      </c>
      <c r="K309" s="54">
        <f t="shared" si="45"/>
        <v>7348.3178239083754</v>
      </c>
      <c r="L309" s="55">
        <f t="shared" si="46"/>
        <v>288.70967741935488</v>
      </c>
      <c r="M309" s="55">
        <f t="shared" si="47"/>
        <v>7059.6081464890203</v>
      </c>
      <c r="N309" s="56">
        <f t="shared" si="48"/>
        <v>379</v>
      </c>
      <c r="O309" s="59">
        <f t="shared" si="49"/>
        <v>3345.3</v>
      </c>
      <c r="P309" s="55">
        <f t="shared" si="54"/>
        <v>-16716574.499999993</v>
      </c>
      <c r="Q309" s="55">
        <f t="shared" si="55"/>
        <v>10799.4112</v>
      </c>
      <c r="R309" s="55">
        <f t="shared" si="50"/>
        <v>16727373.911199993</v>
      </c>
      <c r="S309" s="73">
        <f t="shared" si="51"/>
        <v>49182.692770361631</v>
      </c>
      <c r="T309" s="58">
        <f t="shared" si="52"/>
        <v>307</v>
      </c>
      <c r="U309" s="56">
        <f t="shared" si="53"/>
        <v>475</v>
      </c>
    </row>
    <row r="310" spans="1:21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44">
        <v>3199.8</v>
      </c>
      <c r="K310" s="54">
        <f t="shared" si="45"/>
        <v>8570.2341137123749</v>
      </c>
      <c r="L310" s="55">
        <f t="shared" si="46"/>
        <v>30.000882378893497</v>
      </c>
      <c r="M310" s="55">
        <f t="shared" si="47"/>
        <v>8540.2332313334809</v>
      </c>
      <c r="N310" s="56">
        <f t="shared" si="48"/>
        <v>336</v>
      </c>
      <c r="O310" s="59">
        <f t="shared" si="49"/>
        <v>11790</v>
      </c>
      <c r="P310" s="55">
        <f t="shared" si="54"/>
        <v>-58940090</v>
      </c>
      <c r="Q310" s="55">
        <f t="shared" si="55"/>
        <v>10783</v>
      </c>
      <c r="R310" s="55">
        <f t="shared" si="50"/>
        <v>58950873</v>
      </c>
      <c r="S310" s="73">
        <f t="shared" si="51"/>
        <v>173383.92058823528</v>
      </c>
      <c r="T310" s="58">
        <f t="shared" si="52"/>
        <v>308</v>
      </c>
      <c r="U310" s="56">
        <f t="shared" si="53"/>
        <v>358</v>
      </c>
    </row>
    <row r="311" spans="1:21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44">
        <v>5058.3</v>
      </c>
      <c r="K311" s="54">
        <f t="shared" si="45"/>
        <v>9499.5357474466109</v>
      </c>
      <c r="L311" s="55">
        <f t="shared" si="46"/>
        <v>948.91304347826087</v>
      </c>
      <c r="M311" s="55">
        <f t="shared" si="47"/>
        <v>8550.6227039683508</v>
      </c>
      <c r="N311" s="56">
        <f t="shared" si="48"/>
        <v>307</v>
      </c>
      <c r="O311" s="59">
        <f t="shared" si="49"/>
        <v>2115</v>
      </c>
      <c r="P311" s="55">
        <f t="shared" si="54"/>
        <v>-10565642</v>
      </c>
      <c r="Q311" s="55">
        <f t="shared" si="55"/>
        <v>10763.012000000001</v>
      </c>
      <c r="R311" s="55">
        <f t="shared" si="50"/>
        <v>10576405.012</v>
      </c>
      <c r="S311" s="73">
        <f t="shared" si="51"/>
        <v>12114.011468499428</v>
      </c>
      <c r="T311" s="58">
        <f t="shared" si="52"/>
        <v>309</v>
      </c>
      <c r="U311" s="56">
        <f t="shared" si="53"/>
        <v>493</v>
      </c>
    </row>
    <row r="312" spans="1:21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44">
        <v>671.8</v>
      </c>
      <c r="K312" s="54">
        <f t="shared" si="45"/>
        <v>9271.7135086128746</v>
      </c>
      <c r="L312" s="55">
        <f t="shared" si="46"/>
        <v>130.16496465043204</v>
      </c>
      <c r="M312" s="55">
        <f t="shared" si="47"/>
        <v>9141.5485439624426</v>
      </c>
      <c r="N312" s="56">
        <f t="shared" si="48"/>
        <v>314</v>
      </c>
      <c r="O312" s="59">
        <f t="shared" si="49"/>
        <v>9000</v>
      </c>
      <c r="P312" s="55">
        <f t="shared" si="54"/>
        <v>-44989939</v>
      </c>
      <c r="Q312" s="55">
        <f t="shared" si="55"/>
        <v>10758.4884</v>
      </c>
      <c r="R312" s="55">
        <f t="shared" si="50"/>
        <v>45000697.488399997</v>
      </c>
      <c r="S312" s="73">
        <f t="shared" si="51"/>
        <v>271578.34513216658</v>
      </c>
      <c r="T312" s="58">
        <f t="shared" si="52"/>
        <v>310</v>
      </c>
      <c r="U312" s="56">
        <f t="shared" si="53"/>
        <v>402</v>
      </c>
    </row>
    <row r="313" spans="1:21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44">
        <v>9205.1</v>
      </c>
      <c r="K313" s="54">
        <f t="shared" si="45"/>
        <v>10173.652694610779</v>
      </c>
      <c r="L313" s="55">
        <f t="shared" si="46"/>
        <v>366.0995589161941</v>
      </c>
      <c r="M313" s="55">
        <f t="shared" si="47"/>
        <v>9807.5531356945849</v>
      </c>
      <c r="N313" s="56">
        <f t="shared" si="48"/>
        <v>285</v>
      </c>
      <c r="O313" s="59">
        <f t="shared" si="49"/>
        <v>28800</v>
      </c>
      <c r="P313" s="55">
        <f t="shared" si="54"/>
        <v>-143990387</v>
      </c>
      <c r="Q313" s="55">
        <f t="shared" si="55"/>
        <v>10724.088</v>
      </c>
      <c r="R313" s="55">
        <f t="shared" si="50"/>
        <v>144001111.088</v>
      </c>
      <c r="S313" s="73">
        <f t="shared" si="51"/>
        <v>247849.4493769363</v>
      </c>
      <c r="T313" s="58">
        <f t="shared" si="52"/>
        <v>311</v>
      </c>
      <c r="U313" s="56">
        <f t="shared" si="53"/>
        <v>211</v>
      </c>
    </row>
    <row r="314" spans="1:21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44">
        <v>7758.4</v>
      </c>
      <c r="K314" s="54">
        <f t="shared" si="45"/>
        <v>8576.0101010101007</v>
      </c>
      <c r="L314" s="55">
        <f t="shared" si="46"/>
        <v>447.26477024070022</v>
      </c>
      <c r="M314" s="55">
        <f t="shared" si="47"/>
        <v>8128.7453307694004</v>
      </c>
      <c r="N314" s="56">
        <f t="shared" si="48"/>
        <v>335</v>
      </c>
      <c r="O314" s="59">
        <f t="shared" si="49"/>
        <v>4577.3999999999996</v>
      </c>
      <c r="P314" s="55">
        <f t="shared" si="54"/>
        <v>-22877833.700000014</v>
      </c>
      <c r="Q314" s="55">
        <f t="shared" si="55"/>
        <v>10718.0916</v>
      </c>
      <c r="R314" s="55">
        <f t="shared" si="50"/>
        <v>22888551.791600015</v>
      </c>
      <c r="S314" s="73">
        <f t="shared" si="51"/>
        <v>22394.843240313126</v>
      </c>
      <c r="T314" s="58">
        <f t="shared" si="52"/>
        <v>312</v>
      </c>
      <c r="U314" s="56">
        <f t="shared" si="53"/>
        <v>464</v>
      </c>
    </row>
    <row r="315" spans="1:21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44">
        <v>10531.1</v>
      </c>
      <c r="K315" s="54">
        <f t="shared" si="45"/>
        <v>9549.3885230479773</v>
      </c>
      <c r="L315" s="55">
        <f t="shared" si="46"/>
        <v>1384.6153846153845</v>
      </c>
      <c r="M315" s="55">
        <f t="shared" si="47"/>
        <v>8164.7731384325925</v>
      </c>
      <c r="N315" s="56">
        <f t="shared" si="48"/>
        <v>303</v>
      </c>
      <c r="O315" s="59">
        <f t="shared" si="49"/>
        <v>13135.5</v>
      </c>
      <c r="P315" s="55">
        <f t="shared" si="54"/>
        <v>-65668429</v>
      </c>
      <c r="Q315" s="55">
        <f t="shared" si="55"/>
        <v>10678.852000000001</v>
      </c>
      <c r="R315" s="55">
        <f t="shared" si="50"/>
        <v>65679107.851999998</v>
      </c>
      <c r="S315" s="73">
        <f t="shared" si="51"/>
        <v>60812.988751851852</v>
      </c>
      <c r="T315" s="58">
        <f t="shared" si="52"/>
        <v>313</v>
      </c>
      <c r="U315" s="56">
        <f t="shared" si="53"/>
        <v>343</v>
      </c>
    </row>
    <row r="316" spans="1:21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44">
        <v>25851.5</v>
      </c>
      <c r="K316" s="54">
        <f t="shared" si="45"/>
        <v>10040.9</v>
      </c>
      <c r="L316" s="55">
        <f t="shared" si="46"/>
        <v>1278.5450061652284</v>
      </c>
      <c r="M316" s="55">
        <f t="shared" si="47"/>
        <v>8762.3549938347714</v>
      </c>
      <c r="N316" s="56">
        <f t="shared" si="48"/>
        <v>289</v>
      </c>
      <c r="O316" s="59">
        <f t="shared" si="49"/>
        <v>32400</v>
      </c>
      <c r="P316" s="55">
        <f t="shared" si="54"/>
        <v>-161990996</v>
      </c>
      <c r="Q316" s="55">
        <f t="shared" si="55"/>
        <v>10563.0268</v>
      </c>
      <c r="R316" s="55">
        <f t="shared" si="50"/>
        <v>162001559.02680001</v>
      </c>
      <c r="S316" s="73">
        <f t="shared" si="51"/>
        <v>156235.43459041373</v>
      </c>
      <c r="T316" s="58">
        <f t="shared" si="52"/>
        <v>314</v>
      </c>
      <c r="U316" s="56">
        <f t="shared" si="53"/>
        <v>191</v>
      </c>
    </row>
    <row r="317" spans="1:21" x14ac:dyDescent="0.2">
      <c r="A317" s="7" t="s">
        <v>635</v>
      </c>
      <c r="B317" s="8" t="s">
        <v>636</v>
      </c>
      <c r="C317" s="9">
        <v>42100</v>
      </c>
      <c r="D317" s="10" t="s">
        <v>9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44">
        <v>9121.9</v>
      </c>
      <c r="K317" s="54">
        <f t="shared" si="45"/>
        <v>9490.1140684410639</v>
      </c>
      <c r="L317" s="55">
        <f t="shared" si="46"/>
        <v>971.47688838782415</v>
      </c>
      <c r="M317" s="55">
        <f t="shared" si="47"/>
        <v>8518.6371800532397</v>
      </c>
      <c r="N317" s="56">
        <f t="shared" si="48"/>
        <v>308</v>
      </c>
      <c r="O317" s="59">
        <f t="shared" si="49"/>
        <v>37890</v>
      </c>
      <c r="P317" s="55">
        <f t="shared" si="54"/>
        <v>-189440878.09999999</v>
      </c>
      <c r="Q317" s="55">
        <f t="shared" si="55"/>
        <v>10502.7472</v>
      </c>
      <c r="R317" s="55">
        <f t="shared" si="50"/>
        <v>189451380.84720001</v>
      </c>
      <c r="S317" s="73">
        <f t="shared" si="51"/>
        <v>219856.70087872809</v>
      </c>
      <c r="T317" s="58">
        <f t="shared" si="52"/>
        <v>315</v>
      </c>
      <c r="U317" s="56">
        <f t="shared" si="53"/>
        <v>170</v>
      </c>
    </row>
    <row r="318" spans="1:21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44">
        <v>636.70000000000005</v>
      </c>
      <c r="K318" s="54">
        <f t="shared" si="45"/>
        <v>9862.8344895936589</v>
      </c>
      <c r="L318" s="55">
        <f t="shared" si="46"/>
        <v>93.15315315315317</v>
      </c>
      <c r="M318" s="55">
        <f t="shared" si="47"/>
        <v>9769.6813364405061</v>
      </c>
      <c r="N318" s="56">
        <f t="shared" si="48"/>
        <v>292</v>
      </c>
      <c r="O318" s="59">
        <f t="shared" si="49"/>
        <v>8730</v>
      </c>
      <c r="P318" s="55">
        <f t="shared" si="54"/>
        <v>-43640100.100000001</v>
      </c>
      <c r="Q318" s="55">
        <f t="shared" si="55"/>
        <v>10469.083200000001</v>
      </c>
      <c r="R318" s="55">
        <f t="shared" si="50"/>
        <v>43650569.183200002</v>
      </c>
      <c r="S318" s="73">
        <f t="shared" si="51"/>
        <v>844304.01321470016</v>
      </c>
      <c r="T318" s="58">
        <f t="shared" si="52"/>
        <v>316</v>
      </c>
      <c r="U318" s="56">
        <f t="shared" si="53"/>
        <v>405</v>
      </c>
    </row>
    <row r="319" spans="1:21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44">
        <v>258.39999999999998</v>
      </c>
      <c r="K319" s="54">
        <f t="shared" si="45"/>
        <v>9316.950757575758</v>
      </c>
      <c r="L319" s="55">
        <f t="shared" si="46"/>
        <v>72.796934865900383</v>
      </c>
      <c r="M319" s="55">
        <f t="shared" si="47"/>
        <v>9244.1538227098572</v>
      </c>
      <c r="N319" s="56">
        <f t="shared" si="48"/>
        <v>312</v>
      </c>
      <c r="O319" s="59">
        <f t="shared" si="49"/>
        <v>16110</v>
      </c>
      <c r="P319" s="55">
        <f t="shared" si="54"/>
        <v>-80539724.299999997</v>
      </c>
      <c r="Q319" s="55">
        <f t="shared" si="55"/>
        <v>10350.312400000001</v>
      </c>
      <c r="R319" s="55">
        <f t="shared" si="50"/>
        <v>80550074.612399995</v>
      </c>
      <c r="S319" s="73">
        <f t="shared" si="51"/>
        <v>-184326.11352951944</v>
      </c>
      <c r="T319" s="58">
        <f t="shared" si="52"/>
        <v>317</v>
      </c>
      <c r="U319" s="56">
        <f t="shared" si="53"/>
        <v>304</v>
      </c>
    </row>
    <row r="320" spans="1:21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44">
        <v>7307.6</v>
      </c>
      <c r="K320" s="54">
        <f t="shared" si="45"/>
        <v>10260.960334029229</v>
      </c>
      <c r="L320" s="55">
        <f t="shared" si="46"/>
        <v>195.02971366828743</v>
      </c>
      <c r="M320" s="55">
        <f t="shared" si="47"/>
        <v>10065.930620360941</v>
      </c>
      <c r="N320" s="56">
        <f t="shared" si="48"/>
        <v>284</v>
      </c>
      <c r="O320" s="59">
        <f t="shared" si="49"/>
        <v>29160</v>
      </c>
      <c r="P320" s="55">
        <f t="shared" si="54"/>
        <v>-145790531</v>
      </c>
      <c r="Q320" s="55">
        <f t="shared" si="55"/>
        <v>10341.16</v>
      </c>
      <c r="R320" s="55">
        <f t="shared" si="50"/>
        <v>145800872.16</v>
      </c>
      <c r="S320" s="73">
        <f t="shared" si="51"/>
        <v>403879.53229916899</v>
      </c>
      <c r="T320" s="58">
        <f t="shared" si="52"/>
        <v>318</v>
      </c>
      <c r="U320" s="56">
        <f t="shared" si="53"/>
        <v>209</v>
      </c>
    </row>
    <row r="321" spans="1:21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44">
        <v>53367.4</v>
      </c>
      <c r="K321" s="54">
        <f t="shared" si="45"/>
        <v>9045.1197053406995</v>
      </c>
      <c r="L321" s="55">
        <f t="shared" si="46"/>
        <v>104.00199165992407</v>
      </c>
      <c r="M321" s="55">
        <f t="shared" si="47"/>
        <v>8941.1177136807746</v>
      </c>
      <c r="N321" s="56">
        <f t="shared" si="48"/>
        <v>322</v>
      </c>
      <c r="O321" s="59">
        <f t="shared" si="49"/>
        <v>28800</v>
      </c>
      <c r="P321" s="55">
        <f t="shared" si="54"/>
        <v>-143991848</v>
      </c>
      <c r="Q321" s="55">
        <f t="shared" si="55"/>
        <v>10333.796</v>
      </c>
      <c r="R321" s="55">
        <f t="shared" si="50"/>
        <v>144002181.796</v>
      </c>
      <c r="S321" s="73">
        <f t="shared" si="51"/>
        <v>86176.248232196289</v>
      </c>
      <c r="T321" s="58">
        <f t="shared" si="52"/>
        <v>319</v>
      </c>
      <c r="U321" s="56">
        <f t="shared" si="53"/>
        <v>210</v>
      </c>
    </row>
    <row r="322" spans="1:21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44">
        <v>4736.6000000000004</v>
      </c>
      <c r="K322" s="54">
        <f t="shared" si="45"/>
        <v>8459.9483204134358</v>
      </c>
      <c r="L322" s="55">
        <f t="shared" si="46"/>
        <v>229.05457340507303</v>
      </c>
      <c r="M322" s="55">
        <f t="shared" si="47"/>
        <v>8230.893747008362</v>
      </c>
      <c r="N322" s="56">
        <f t="shared" si="48"/>
        <v>338</v>
      </c>
      <c r="O322" s="59">
        <f t="shared" si="49"/>
        <v>2385</v>
      </c>
      <c r="P322" s="55">
        <f t="shared" si="54"/>
        <v>-11915476</v>
      </c>
      <c r="Q322" s="55">
        <f t="shared" si="55"/>
        <v>10332.744000000001</v>
      </c>
      <c r="R322" s="55">
        <f t="shared" si="50"/>
        <v>11925808.744000001</v>
      </c>
      <c r="S322" s="73">
        <f t="shared" si="51"/>
        <v>40018.492429530204</v>
      </c>
      <c r="T322" s="58">
        <f t="shared" si="52"/>
        <v>320</v>
      </c>
      <c r="U322" s="56">
        <f t="shared" si="53"/>
        <v>487</v>
      </c>
    </row>
    <row r="323" spans="1:21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44">
        <v>6413.4</v>
      </c>
      <c r="K323" s="54">
        <f t="shared" si="45"/>
        <v>10382.521186440679</v>
      </c>
      <c r="L323" s="55">
        <f t="shared" si="46"/>
        <v>426.90582959641262</v>
      </c>
      <c r="M323" s="55">
        <f t="shared" si="47"/>
        <v>9955.615356844266</v>
      </c>
      <c r="N323" s="56">
        <f t="shared" si="48"/>
        <v>282</v>
      </c>
      <c r="O323" s="59">
        <f t="shared" si="49"/>
        <v>55881.9</v>
      </c>
      <c r="P323" s="55">
        <f t="shared" si="54"/>
        <v>-279399889.29999995</v>
      </c>
      <c r="Q323" s="55">
        <f t="shared" si="55"/>
        <v>10310.7572</v>
      </c>
      <c r="R323" s="55">
        <f t="shared" si="50"/>
        <v>279410200.05719995</v>
      </c>
      <c r="S323" s="73">
        <f t="shared" si="51"/>
        <v>1467489.5465189074</v>
      </c>
      <c r="T323" s="58">
        <f t="shared" si="52"/>
        <v>321</v>
      </c>
      <c r="U323" s="56">
        <f t="shared" si="53"/>
        <v>119</v>
      </c>
    </row>
    <row r="324" spans="1:21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44">
        <v>8087</v>
      </c>
      <c r="K324" s="54">
        <f t="shared" ref="K324:K387" si="56">E324/(F324+1)</f>
        <v>7885.0649350649346</v>
      </c>
      <c r="L324" s="55">
        <f t="shared" ref="L324:L387" si="57" xml:space="preserve"> G324/(H324+1)</f>
        <v>578.95229186155291</v>
      </c>
      <c r="M324" s="55">
        <f t="shared" ref="M324:M387" si="58">K324-L324</f>
        <v>7306.1126432033816</v>
      </c>
      <c r="N324" s="56">
        <f t="shared" ref="N324:N387" si="59">_xlfn.RANK.EQ(K324,K:K,0)</f>
        <v>353</v>
      </c>
      <c r="O324" s="59">
        <f t="shared" ref="O324:O387" si="60">C324 - (C324*0.1)</f>
        <v>48600</v>
      </c>
      <c r="P324" s="55">
        <f t="shared" si="54"/>
        <v>-242990904.5</v>
      </c>
      <c r="Q324" s="55">
        <f t="shared" si="55"/>
        <v>10219.5488</v>
      </c>
      <c r="R324" s="55">
        <f t="shared" ref="R324:R387" si="61" xml:space="preserve"> Q324 - P324</f>
        <v>243001124.04879999</v>
      </c>
      <c r="S324" s="73">
        <f t="shared" ref="S324:S387" si="62">(R324-G324)/G324</f>
        <v>392632.9053947326</v>
      </c>
      <c r="T324" s="58">
        <f t="shared" ref="T324:T387" si="63">_xlfn.RANK.EQ(Q324,Q:Q,0)</f>
        <v>322</v>
      </c>
      <c r="U324" s="56">
        <f t="shared" ref="U324:U387" si="64">_xlfn.RANK.EQ(R324,R:R,0)</f>
        <v>135</v>
      </c>
    </row>
    <row r="325" spans="1:21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44">
        <v>30002</v>
      </c>
      <c r="K325" s="54">
        <f t="shared" si="56"/>
        <v>9087.1602624179941</v>
      </c>
      <c r="L325" s="55">
        <f t="shared" si="57"/>
        <v>1573.3041575492341</v>
      </c>
      <c r="M325" s="55">
        <f t="shared" si="58"/>
        <v>7513.8561048687598</v>
      </c>
      <c r="N325" s="56">
        <f t="shared" si="59"/>
        <v>321</v>
      </c>
      <c r="O325" s="59">
        <f t="shared" si="60"/>
        <v>11830.5</v>
      </c>
      <c r="P325" s="55">
        <f t="shared" ref="P325:P388" si="65" xml:space="preserve"> (E325-G325) - ((C325-O325)*45000)</f>
        <v>-59144242</v>
      </c>
      <c r="Q325" s="55">
        <f t="shared" ref="Q325:Q388" si="66">E325 + (E325 * 5.2%)</f>
        <v>10200.192000000001</v>
      </c>
      <c r="R325" s="55">
        <f t="shared" si="61"/>
        <v>59154442.192000002</v>
      </c>
      <c r="S325" s="73">
        <f t="shared" si="62"/>
        <v>41135.607922114046</v>
      </c>
      <c r="T325" s="58">
        <f t="shared" si="63"/>
        <v>323</v>
      </c>
      <c r="U325" s="56">
        <f t="shared" si="64"/>
        <v>357</v>
      </c>
    </row>
    <row r="326" spans="1:21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44">
        <v>9164.1</v>
      </c>
      <c r="K326" s="54">
        <f t="shared" si="56"/>
        <v>8916.7128347183752</v>
      </c>
      <c r="L326" s="55">
        <f t="shared" si="57"/>
        <v>537.75216138328528</v>
      </c>
      <c r="M326" s="55">
        <f t="shared" si="58"/>
        <v>8378.9606733350902</v>
      </c>
      <c r="N326" s="56">
        <f t="shared" si="59"/>
        <v>326</v>
      </c>
      <c r="O326" s="59">
        <f t="shared" si="60"/>
        <v>26415</v>
      </c>
      <c r="P326" s="55">
        <f t="shared" si="65"/>
        <v>-132066089.59999999</v>
      </c>
      <c r="Q326" s="55">
        <f t="shared" si="66"/>
        <v>10158.953599999999</v>
      </c>
      <c r="R326" s="55">
        <f t="shared" si="61"/>
        <v>132076248.5536</v>
      </c>
      <c r="S326" s="73">
        <f t="shared" si="62"/>
        <v>176950.02968060022</v>
      </c>
      <c r="T326" s="58">
        <f t="shared" si="63"/>
        <v>324</v>
      </c>
      <c r="U326" s="56">
        <f t="shared" si="64"/>
        <v>228</v>
      </c>
    </row>
    <row r="327" spans="1:21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9</v>
      </c>
      <c r="I327" s="21">
        <v>20119.2</v>
      </c>
      <c r="J327" s="44">
        <v>10527.2</v>
      </c>
      <c r="K327" s="54">
        <f t="shared" si="56"/>
        <v>7409.0417310664598</v>
      </c>
      <c r="L327" s="55">
        <v>0</v>
      </c>
      <c r="M327" s="55">
        <v>0</v>
      </c>
      <c r="N327" s="56">
        <f t="shared" si="59"/>
        <v>376</v>
      </c>
      <c r="O327" s="59">
        <f t="shared" si="60"/>
        <v>12240</v>
      </c>
      <c r="P327" s="55">
        <f t="shared" si="65"/>
        <v>-61190882.700000003</v>
      </c>
      <c r="Q327" s="55">
        <f t="shared" si="66"/>
        <v>10085.839599999999</v>
      </c>
      <c r="R327" s="55">
        <f t="shared" si="61"/>
        <v>61200968.5396</v>
      </c>
      <c r="S327" s="73">
        <f t="shared" si="62"/>
        <v>130213.82668</v>
      </c>
      <c r="T327" s="58">
        <f t="shared" si="63"/>
        <v>325</v>
      </c>
      <c r="U327" s="56">
        <f t="shared" si="64"/>
        <v>355</v>
      </c>
    </row>
    <row r="328" spans="1:21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44">
        <v>12221.9</v>
      </c>
      <c r="K328" s="54">
        <f t="shared" si="56"/>
        <v>9374.3639921722115</v>
      </c>
      <c r="L328" s="55">
        <f t="shared" si="57"/>
        <v>475.64534231200901</v>
      </c>
      <c r="M328" s="55">
        <f t="shared" si="58"/>
        <v>8898.7186498602023</v>
      </c>
      <c r="N328" s="56">
        <f t="shared" si="59"/>
        <v>310</v>
      </c>
      <c r="O328" s="59">
        <f t="shared" si="60"/>
        <v>49950</v>
      </c>
      <c r="P328" s="55">
        <f t="shared" si="65"/>
        <v>-249740843.19999999</v>
      </c>
      <c r="Q328" s="55">
        <f t="shared" si="66"/>
        <v>10078.7912</v>
      </c>
      <c r="R328" s="55">
        <f t="shared" si="61"/>
        <v>249750921.9912</v>
      </c>
      <c r="S328" s="73">
        <f t="shared" si="62"/>
        <v>589312.17128645582</v>
      </c>
      <c r="T328" s="58">
        <f t="shared" si="63"/>
        <v>326</v>
      </c>
      <c r="U328" s="56">
        <f t="shared" si="64"/>
        <v>133</v>
      </c>
    </row>
    <row r="329" spans="1:21" x14ac:dyDescent="0.2">
      <c r="A329" s="7" t="s">
        <v>659</v>
      </c>
      <c r="B329" s="8" t="s">
        <v>660</v>
      </c>
      <c r="C329" s="9">
        <v>11993</v>
      </c>
      <c r="D329" s="10" t="s">
        <v>9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44">
        <v>14708</v>
      </c>
      <c r="K329" s="54">
        <f t="shared" si="56"/>
        <v>9324.171539961013</v>
      </c>
      <c r="L329" s="55">
        <f t="shared" si="57"/>
        <v>1566.6666666666654</v>
      </c>
      <c r="M329" s="55">
        <f t="shared" si="58"/>
        <v>7757.5048732943478</v>
      </c>
      <c r="N329" s="56">
        <f t="shared" si="59"/>
        <v>311</v>
      </c>
      <c r="O329" s="59">
        <f t="shared" si="60"/>
        <v>10793.7</v>
      </c>
      <c r="P329" s="55">
        <f t="shared" si="65"/>
        <v>-53958952.199999973</v>
      </c>
      <c r="Q329" s="55">
        <f t="shared" si="66"/>
        <v>10064.063200000001</v>
      </c>
      <c r="R329" s="55">
        <f t="shared" si="61"/>
        <v>53969016.26319997</v>
      </c>
      <c r="S329" s="73">
        <f t="shared" si="62"/>
        <v>2870691.3544255304</v>
      </c>
      <c r="T329" s="58">
        <f t="shared" si="63"/>
        <v>327</v>
      </c>
      <c r="U329" s="56">
        <f t="shared" si="64"/>
        <v>372</v>
      </c>
    </row>
    <row r="330" spans="1:21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44">
        <v>23976.799999999999</v>
      </c>
      <c r="K330" s="54">
        <f t="shared" si="56"/>
        <v>9169.7406340057642</v>
      </c>
      <c r="L330" s="55">
        <f t="shared" si="57"/>
        <v>846.94560669456064</v>
      </c>
      <c r="M330" s="55">
        <f t="shared" si="58"/>
        <v>8322.7950273112037</v>
      </c>
      <c r="N330" s="56">
        <f t="shared" si="59"/>
        <v>317</v>
      </c>
      <c r="O330" s="59">
        <f t="shared" si="60"/>
        <v>18090</v>
      </c>
      <c r="P330" s="55">
        <f t="shared" si="65"/>
        <v>-90441466.400000006</v>
      </c>
      <c r="Q330" s="55">
        <f t="shared" si="66"/>
        <v>10042.076400000002</v>
      </c>
      <c r="R330" s="55">
        <f t="shared" si="61"/>
        <v>90451508.476400003</v>
      </c>
      <c r="S330" s="73">
        <f t="shared" si="62"/>
        <v>89369.129904554895</v>
      </c>
      <c r="T330" s="58">
        <f t="shared" si="63"/>
        <v>328</v>
      </c>
      <c r="U330" s="56">
        <f t="shared" si="64"/>
        <v>280</v>
      </c>
    </row>
    <row r="331" spans="1:21" x14ac:dyDescent="0.2">
      <c r="A331" s="7" t="s">
        <v>663</v>
      </c>
      <c r="B331" s="8" t="s">
        <v>664</v>
      </c>
      <c r="C331" s="9">
        <v>64325</v>
      </c>
      <c r="D331" s="10" t="s">
        <v>9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44">
        <v>30438.400000000001</v>
      </c>
      <c r="K331" s="54">
        <f t="shared" si="56"/>
        <v>8979.6610169491523</v>
      </c>
      <c r="L331" s="55">
        <f t="shared" si="57"/>
        <v>1133.9897260273974</v>
      </c>
      <c r="M331" s="55">
        <f t="shared" si="58"/>
        <v>7845.6712909217549</v>
      </c>
      <c r="N331" s="56">
        <f t="shared" si="59"/>
        <v>323</v>
      </c>
      <c r="O331" s="59">
        <f t="shared" si="60"/>
        <v>57892.5</v>
      </c>
      <c r="P331" s="55">
        <f t="shared" si="65"/>
        <v>-289454288.10000002</v>
      </c>
      <c r="Q331" s="55">
        <f t="shared" si="66"/>
        <v>10032.292799999999</v>
      </c>
      <c r="R331" s="55">
        <f t="shared" si="61"/>
        <v>289464320.39280003</v>
      </c>
      <c r="S331" s="73">
        <f t="shared" si="62"/>
        <v>218545.10826183468</v>
      </c>
      <c r="T331" s="58">
        <f t="shared" si="63"/>
        <v>329</v>
      </c>
      <c r="U331" s="56">
        <f t="shared" si="64"/>
        <v>114</v>
      </c>
    </row>
    <row r="332" spans="1:21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9</v>
      </c>
      <c r="I332" s="21">
        <v>16062</v>
      </c>
      <c r="J332" s="44" t="s">
        <v>9</v>
      </c>
      <c r="K332" s="54">
        <f t="shared" si="56"/>
        <v>8750.6899724011037</v>
      </c>
      <c r="L332" s="55">
        <v>0</v>
      </c>
      <c r="M332" s="55">
        <v>0</v>
      </c>
      <c r="N332" s="56">
        <f t="shared" si="59"/>
        <v>330</v>
      </c>
      <c r="O332" s="59">
        <f t="shared" si="60"/>
        <v>2053.8000000000002</v>
      </c>
      <c r="P332" s="55">
        <f t="shared" si="65"/>
        <v>-10259497.999999993</v>
      </c>
      <c r="Q332" s="55">
        <f t="shared" si="66"/>
        <v>10006.624</v>
      </c>
      <c r="R332" s="55">
        <f t="shared" si="61"/>
        <v>10269504.623999992</v>
      </c>
      <c r="S332" s="73">
        <f t="shared" si="62"/>
        <v>1026949.4623999993</v>
      </c>
      <c r="T332" s="58">
        <f t="shared" si="63"/>
        <v>330</v>
      </c>
      <c r="U332" s="56">
        <f t="shared" si="64"/>
        <v>494</v>
      </c>
    </row>
    <row r="333" spans="1:21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44">
        <v>1457.8</v>
      </c>
      <c r="K333" s="54">
        <f t="shared" si="56"/>
        <v>8800</v>
      </c>
      <c r="L333" s="55">
        <f t="shared" si="57"/>
        <v>327.03488372093028</v>
      </c>
      <c r="M333" s="55">
        <f t="shared" si="58"/>
        <v>8472.9651162790706</v>
      </c>
      <c r="N333" s="56">
        <f t="shared" si="59"/>
        <v>329</v>
      </c>
      <c r="O333" s="59">
        <f t="shared" si="60"/>
        <v>34200</v>
      </c>
      <c r="P333" s="55">
        <f t="shared" si="65"/>
        <v>-170990271</v>
      </c>
      <c r="Q333" s="55">
        <f t="shared" si="66"/>
        <v>9998.2080000000005</v>
      </c>
      <c r="R333" s="55">
        <f t="shared" si="61"/>
        <v>171000269.208</v>
      </c>
      <c r="S333" s="73">
        <f t="shared" si="62"/>
        <v>-760002.19648000004</v>
      </c>
      <c r="T333" s="58">
        <f t="shared" si="63"/>
        <v>331</v>
      </c>
      <c r="U333" s="56">
        <f t="shared" si="64"/>
        <v>185</v>
      </c>
    </row>
    <row r="334" spans="1:21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44">
        <v>24767.200000000001</v>
      </c>
      <c r="K334" s="54">
        <f t="shared" si="56"/>
        <v>12053.299492385786</v>
      </c>
      <c r="L334" s="55">
        <f t="shared" si="57"/>
        <v>1465.0145772594753</v>
      </c>
      <c r="M334" s="55">
        <f t="shared" si="58"/>
        <v>10588.284915126311</v>
      </c>
      <c r="N334" s="56">
        <f t="shared" si="59"/>
        <v>249</v>
      </c>
      <c r="O334" s="59">
        <f t="shared" si="60"/>
        <v>17100</v>
      </c>
      <c r="P334" s="55">
        <f t="shared" si="65"/>
        <v>-85491507</v>
      </c>
      <c r="Q334" s="55">
        <f t="shared" si="66"/>
        <v>9991.8960000000006</v>
      </c>
      <c r="R334" s="55">
        <f t="shared" si="61"/>
        <v>85501498.895999998</v>
      </c>
      <c r="S334" s="73">
        <f t="shared" si="62"/>
        <v>85075.118304477612</v>
      </c>
      <c r="T334" s="58">
        <f t="shared" si="63"/>
        <v>332</v>
      </c>
      <c r="U334" s="56">
        <f t="shared" si="64"/>
        <v>289</v>
      </c>
    </row>
    <row r="335" spans="1:21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44">
        <v>25639.3</v>
      </c>
      <c r="K335" s="54">
        <f t="shared" si="56"/>
        <v>5454.8088064889916</v>
      </c>
      <c r="L335" s="55">
        <f t="shared" si="57"/>
        <v>833.04940374787054</v>
      </c>
      <c r="M335" s="55">
        <f t="shared" si="58"/>
        <v>4621.7594027411214</v>
      </c>
      <c r="N335" s="56">
        <f t="shared" si="59"/>
        <v>481</v>
      </c>
      <c r="O335" s="59">
        <f t="shared" si="60"/>
        <v>2859.3</v>
      </c>
      <c r="P335" s="55">
        <f t="shared" si="65"/>
        <v>-14288062.999999993</v>
      </c>
      <c r="Q335" s="55">
        <f t="shared" si="66"/>
        <v>9904.58</v>
      </c>
      <c r="R335" s="55">
        <f t="shared" si="61"/>
        <v>14297967.579999993</v>
      </c>
      <c r="S335" s="73">
        <f t="shared" si="62"/>
        <v>14618.59875255623</v>
      </c>
      <c r="T335" s="58">
        <f t="shared" si="63"/>
        <v>333</v>
      </c>
      <c r="U335" s="56">
        <f t="shared" si="64"/>
        <v>481</v>
      </c>
    </row>
    <row r="336" spans="1:21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9</v>
      </c>
      <c r="I336" s="21">
        <v>22630.2</v>
      </c>
      <c r="J336" s="44">
        <v>8639.5</v>
      </c>
      <c r="K336" s="54">
        <f t="shared" si="56"/>
        <v>7653.0944625407164</v>
      </c>
      <c r="L336" s="55">
        <v>0</v>
      </c>
      <c r="M336" s="55">
        <v>0</v>
      </c>
      <c r="N336" s="56">
        <f t="shared" si="59"/>
        <v>365</v>
      </c>
      <c r="O336" s="59">
        <f t="shared" si="60"/>
        <v>18000</v>
      </c>
      <c r="P336" s="55">
        <f t="shared" si="65"/>
        <v>-89990433.200000003</v>
      </c>
      <c r="Q336" s="55">
        <f t="shared" si="66"/>
        <v>9886.6959999999999</v>
      </c>
      <c r="R336" s="55">
        <f t="shared" si="61"/>
        <v>90000319.895999998</v>
      </c>
      <c r="S336" s="73">
        <f t="shared" si="62"/>
        <v>-533178.25056872028</v>
      </c>
      <c r="T336" s="58">
        <f t="shared" si="63"/>
        <v>334</v>
      </c>
      <c r="U336" s="56">
        <f t="shared" si="64"/>
        <v>284</v>
      </c>
    </row>
    <row r="337" spans="1:21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44">
        <v>5335.4</v>
      </c>
      <c r="K337" s="54">
        <f t="shared" si="56"/>
        <v>8305.5062166962707</v>
      </c>
      <c r="L337" s="55">
        <f t="shared" si="57"/>
        <v>186.35770234986944</v>
      </c>
      <c r="M337" s="55">
        <f t="shared" si="58"/>
        <v>8119.1485143464015</v>
      </c>
      <c r="N337" s="56">
        <f t="shared" si="59"/>
        <v>341</v>
      </c>
      <c r="O337" s="59">
        <f t="shared" si="60"/>
        <v>19080</v>
      </c>
      <c r="P337" s="55">
        <f t="shared" si="65"/>
        <v>-95390933.5</v>
      </c>
      <c r="Q337" s="55">
        <f t="shared" si="66"/>
        <v>9838.3040000000001</v>
      </c>
      <c r="R337" s="55">
        <f t="shared" si="61"/>
        <v>95400771.804000005</v>
      </c>
      <c r="S337" s="73">
        <f t="shared" si="62"/>
        <v>334152.31630122592</v>
      </c>
      <c r="T337" s="58">
        <f t="shared" si="63"/>
        <v>335</v>
      </c>
      <c r="U337" s="56">
        <f t="shared" si="64"/>
        <v>275</v>
      </c>
    </row>
    <row r="338" spans="1:21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44" t="s">
        <v>9</v>
      </c>
      <c r="K338" s="54">
        <f t="shared" si="56"/>
        <v>8735.7009345794395</v>
      </c>
      <c r="L338" s="55">
        <f t="shared" si="57"/>
        <v>863.8629283489098</v>
      </c>
      <c r="M338" s="55">
        <f t="shared" si="58"/>
        <v>7871.8380062305296</v>
      </c>
      <c r="N338" s="56">
        <f t="shared" si="59"/>
        <v>331</v>
      </c>
      <c r="O338" s="59">
        <f t="shared" si="60"/>
        <v>5682.6</v>
      </c>
      <c r="P338" s="55">
        <f t="shared" si="65"/>
        <v>-28403930.099999987</v>
      </c>
      <c r="Q338" s="55">
        <f t="shared" si="66"/>
        <v>9833.2544000000016</v>
      </c>
      <c r="R338" s="55">
        <f t="shared" si="61"/>
        <v>28413763.354399987</v>
      </c>
      <c r="S338" s="73">
        <f t="shared" si="62"/>
        <v>102464.78923332125</v>
      </c>
      <c r="T338" s="58">
        <f t="shared" si="63"/>
        <v>336</v>
      </c>
      <c r="U338" s="56">
        <f t="shared" si="64"/>
        <v>454</v>
      </c>
    </row>
    <row r="339" spans="1:21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9</v>
      </c>
      <c r="I339" s="21">
        <v>26024</v>
      </c>
      <c r="J339" s="44">
        <v>12647.8</v>
      </c>
      <c r="K339" s="54">
        <f t="shared" si="56"/>
        <v>5429.9287410926363</v>
      </c>
      <c r="L339" s="55">
        <v>0</v>
      </c>
      <c r="M339" s="55">
        <v>0</v>
      </c>
      <c r="N339" s="56">
        <f t="shared" si="59"/>
        <v>482</v>
      </c>
      <c r="O339" s="59">
        <f t="shared" si="60"/>
        <v>4747.5</v>
      </c>
      <c r="P339" s="55">
        <f t="shared" si="65"/>
        <v>-23728302</v>
      </c>
      <c r="Q339" s="55">
        <f t="shared" si="66"/>
        <v>9619.4879999999994</v>
      </c>
      <c r="R339" s="55">
        <f t="shared" si="61"/>
        <v>23737921.488000002</v>
      </c>
      <c r="S339" s="73">
        <f t="shared" si="62"/>
        <v>-439592.13866666669</v>
      </c>
      <c r="T339" s="58">
        <f t="shared" si="63"/>
        <v>337</v>
      </c>
      <c r="U339" s="56">
        <f t="shared" si="64"/>
        <v>462</v>
      </c>
    </row>
    <row r="340" spans="1:21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44">
        <v>2646.2</v>
      </c>
      <c r="K340" s="54">
        <f t="shared" si="56"/>
        <v>8849.6605237633376</v>
      </c>
      <c r="L340" s="55">
        <f t="shared" si="57"/>
        <v>361.05032822757113</v>
      </c>
      <c r="M340" s="55">
        <f t="shared" si="58"/>
        <v>8488.6101955357663</v>
      </c>
      <c r="N340" s="56">
        <f t="shared" si="59"/>
        <v>327</v>
      </c>
      <c r="O340" s="59">
        <f t="shared" si="60"/>
        <v>23040</v>
      </c>
      <c r="P340" s="55">
        <f t="shared" si="65"/>
        <v>-115191041</v>
      </c>
      <c r="Q340" s="55">
        <f t="shared" si="66"/>
        <v>9598.4480000000003</v>
      </c>
      <c r="R340" s="55">
        <f t="shared" si="61"/>
        <v>115200639.448</v>
      </c>
      <c r="S340" s="73">
        <f t="shared" si="62"/>
        <v>698184.69362424244</v>
      </c>
      <c r="T340" s="58">
        <f t="shared" si="63"/>
        <v>338</v>
      </c>
      <c r="U340" s="56">
        <f t="shared" si="64"/>
        <v>246</v>
      </c>
    </row>
    <row r="341" spans="1:21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44">
        <v>130034</v>
      </c>
      <c r="K341" s="54">
        <f t="shared" si="56"/>
        <v>7299.9191592562647</v>
      </c>
      <c r="L341" s="55">
        <f t="shared" si="57"/>
        <v>1694.4408109875737</v>
      </c>
      <c r="M341" s="55">
        <f t="shared" si="58"/>
        <v>5605.4783482686908</v>
      </c>
      <c r="N341" s="56">
        <f t="shared" si="59"/>
        <v>383</v>
      </c>
      <c r="O341" s="59">
        <f t="shared" si="60"/>
        <v>19221.3</v>
      </c>
      <c r="P341" s="55">
        <f t="shared" si="65"/>
        <v>-96100060.800000027</v>
      </c>
      <c r="Q341" s="55">
        <f t="shared" si="66"/>
        <v>9499.56</v>
      </c>
      <c r="R341" s="55">
        <f t="shared" si="61"/>
        <v>96109560.360000029</v>
      </c>
      <c r="S341" s="73">
        <f t="shared" si="62"/>
        <v>37095.479990736465</v>
      </c>
      <c r="T341" s="58">
        <f t="shared" si="63"/>
        <v>339</v>
      </c>
      <c r="U341" s="56">
        <f t="shared" si="64"/>
        <v>273</v>
      </c>
    </row>
    <row r="342" spans="1:21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44" t="s">
        <v>9</v>
      </c>
      <c r="K342" s="54">
        <f t="shared" si="56"/>
        <v>8677.8846153846152</v>
      </c>
      <c r="L342" s="55">
        <f t="shared" si="57"/>
        <v>371.13402061855669</v>
      </c>
      <c r="M342" s="55">
        <f t="shared" si="58"/>
        <v>8306.7505947660593</v>
      </c>
      <c r="N342" s="56">
        <f t="shared" si="59"/>
        <v>333</v>
      </c>
      <c r="O342" s="59">
        <f t="shared" si="60"/>
        <v>18000</v>
      </c>
      <c r="P342" s="55">
        <f t="shared" si="65"/>
        <v>-89991443</v>
      </c>
      <c r="Q342" s="55">
        <f t="shared" si="66"/>
        <v>9494.2999999999993</v>
      </c>
      <c r="R342" s="55">
        <f t="shared" si="61"/>
        <v>90000937.299999997</v>
      </c>
      <c r="S342" s="73">
        <f t="shared" si="62"/>
        <v>192308.69508547007</v>
      </c>
      <c r="T342" s="58">
        <f t="shared" si="63"/>
        <v>340</v>
      </c>
      <c r="U342" s="56">
        <f t="shared" si="64"/>
        <v>282</v>
      </c>
    </row>
    <row r="343" spans="1:21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9</v>
      </c>
      <c r="I343" s="21">
        <v>16346</v>
      </c>
      <c r="J343" s="44">
        <v>7286.8</v>
      </c>
      <c r="K343" s="54">
        <f t="shared" si="56"/>
        <v>8137.0604147880977</v>
      </c>
      <c r="L343" s="55">
        <v>0</v>
      </c>
      <c r="M343" s="55">
        <v>0</v>
      </c>
      <c r="N343" s="56">
        <f t="shared" si="59"/>
        <v>344</v>
      </c>
      <c r="O343" s="59">
        <f t="shared" si="60"/>
        <v>25200</v>
      </c>
      <c r="P343" s="55">
        <f t="shared" si="65"/>
        <v>-125989462</v>
      </c>
      <c r="Q343" s="55">
        <f t="shared" si="66"/>
        <v>9493.2479999999996</v>
      </c>
      <c r="R343" s="55">
        <f t="shared" si="61"/>
        <v>125998955.248</v>
      </c>
      <c r="S343" s="73">
        <f t="shared" si="62"/>
        <v>-83223.559608982818</v>
      </c>
      <c r="T343" s="58">
        <f t="shared" si="63"/>
        <v>341</v>
      </c>
      <c r="U343" s="56">
        <f t="shared" si="64"/>
        <v>232</v>
      </c>
    </row>
    <row r="344" spans="1:21" x14ac:dyDescent="0.2">
      <c r="A344" s="7" t="s">
        <v>689</v>
      </c>
      <c r="B344" s="8" t="s">
        <v>690</v>
      </c>
      <c r="C344" s="9">
        <v>1260</v>
      </c>
      <c r="D344" s="10" t="s">
        <v>9</v>
      </c>
      <c r="E344" s="17">
        <v>8965</v>
      </c>
      <c r="F344" s="18" t="s">
        <v>9</v>
      </c>
      <c r="G344" s="19">
        <v>865</v>
      </c>
      <c r="H344" s="20" t="s">
        <v>9</v>
      </c>
      <c r="I344" s="21">
        <v>206294</v>
      </c>
      <c r="J344" s="44">
        <v>4230.2</v>
      </c>
      <c r="K344" s="54">
        <v>0</v>
      </c>
      <c r="L344" s="55">
        <v>0</v>
      </c>
      <c r="M344" s="55">
        <v>0</v>
      </c>
      <c r="N344" s="56">
        <f t="shared" si="59"/>
        <v>500</v>
      </c>
      <c r="O344" s="59">
        <f t="shared" si="60"/>
        <v>1134</v>
      </c>
      <c r="P344" s="55">
        <f t="shared" si="65"/>
        <v>-5661900</v>
      </c>
      <c r="Q344" s="55">
        <f t="shared" si="66"/>
        <v>9431.18</v>
      </c>
      <c r="R344" s="55">
        <f t="shared" si="61"/>
        <v>5671331.1799999997</v>
      </c>
      <c r="S344" s="73">
        <f t="shared" si="62"/>
        <v>6555.4522312138724</v>
      </c>
      <c r="T344" s="58">
        <f t="shared" si="63"/>
        <v>342</v>
      </c>
      <c r="U344" s="56">
        <f t="shared" si="64"/>
        <v>499</v>
      </c>
    </row>
    <row r="345" spans="1:21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9</v>
      </c>
      <c r="I345" s="21">
        <v>154682</v>
      </c>
      <c r="J345" s="44">
        <v>7291</v>
      </c>
      <c r="K345" s="54">
        <f t="shared" si="56"/>
        <v>9658.3783783783783</v>
      </c>
      <c r="L345" s="55">
        <v>0</v>
      </c>
      <c r="M345" s="55">
        <v>0</v>
      </c>
      <c r="N345" s="56">
        <f t="shared" si="59"/>
        <v>300</v>
      </c>
      <c r="O345" s="59">
        <f t="shared" si="60"/>
        <v>5400</v>
      </c>
      <c r="P345" s="55">
        <f t="shared" si="65"/>
        <v>-26991941</v>
      </c>
      <c r="Q345" s="55">
        <f t="shared" si="66"/>
        <v>9398.5679999999993</v>
      </c>
      <c r="R345" s="55">
        <f t="shared" si="61"/>
        <v>27001339.568</v>
      </c>
      <c r="S345" s="73">
        <f t="shared" si="62"/>
        <v>30857.673792000001</v>
      </c>
      <c r="T345" s="58">
        <f t="shared" si="63"/>
        <v>343</v>
      </c>
      <c r="U345" s="56">
        <f t="shared" si="64"/>
        <v>455</v>
      </c>
    </row>
    <row r="346" spans="1:21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44">
        <v>41940.800000000003</v>
      </c>
      <c r="K346" s="54">
        <f t="shared" si="56"/>
        <v>8440.6427221172034</v>
      </c>
      <c r="L346" s="55">
        <f t="shared" si="57"/>
        <v>3001.6032064128258</v>
      </c>
      <c r="M346" s="55">
        <f t="shared" si="58"/>
        <v>5439.0395157043777</v>
      </c>
      <c r="N346" s="56">
        <f t="shared" si="59"/>
        <v>339</v>
      </c>
      <c r="O346" s="59">
        <f t="shared" si="60"/>
        <v>14535</v>
      </c>
      <c r="P346" s="55">
        <f t="shared" si="65"/>
        <v>-72667567.599999994</v>
      </c>
      <c r="Q346" s="55">
        <f t="shared" si="66"/>
        <v>9394.5704000000005</v>
      </c>
      <c r="R346" s="55">
        <f t="shared" si="61"/>
        <v>72676962.170399994</v>
      </c>
      <c r="S346" s="73">
        <f t="shared" si="62"/>
        <v>48521.474409400456</v>
      </c>
      <c r="T346" s="58">
        <f t="shared" si="63"/>
        <v>344</v>
      </c>
      <c r="U346" s="56">
        <f t="shared" si="64"/>
        <v>322</v>
      </c>
    </row>
    <row r="347" spans="1:21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44">
        <v>24292.799999999999</v>
      </c>
      <c r="K347" s="54">
        <f t="shared" si="56"/>
        <v>9143.7371663244357</v>
      </c>
      <c r="L347" s="55">
        <f t="shared" si="57"/>
        <v>1258.6490939044481</v>
      </c>
      <c r="M347" s="55">
        <f t="shared" si="58"/>
        <v>7885.0880724199878</v>
      </c>
      <c r="N347" s="56">
        <f t="shared" si="59"/>
        <v>318</v>
      </c>
      <c r="O347" s="59">
        <f t="shared" si="60"/>
        <v>152100</v>
      </c>
      <c r="P347" s="55">
        <f t="shared" si="65"/>
        <v>-760491858</v>
      </c>
      <c r="Q347" s="55">
        <f t="shared" si="66"/>
        <v>9369.1119999999992</v>
      </c>
      <c r="R347" s="55">
        <f t="shared" si="61"/>
        <v>760501227.11199999</v>
      </c>
      <c r="S347" s="73">
        <f t="shared" si="62"/>
        <v>995419.45433507848</v>
      </c>
      <c r="T347" s="58">
        <f t="shared" si="63"/>
        <v>345</v>
      </c>
      <c r="U347" s="56">
        <f t="shared" si="64"/>
        <v>41</v>
      </c>
    </row>
    <row r="348" spans="1:21" x14ac:dyDescent="0.2">
      <c r="A348" s="7" t="s">
        <v>697</v>
      </c>
      <c r="B348" s="8" t="s">
        <v>698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44">
        <v>1036</v>
      </c>
      <c r="K348" s="54">
        <f t="shared" si="56"/>
        <v>9229.0928050052153</v>
      </c>
      <c r="L348" s="55">
        <f t="shared" si="57"/>
        <v>34.699664862077853</v>
      </c>
      <c r="M348" s="55">
        <f t="shared" si="58"/>
        <v>9194.3931401431382</v>
      </c>
      <c r="N348" s="56">
        <f t="shared" si="59"/>
        <v>316</v>
      </c>
      <c r="O348" s="59">
        <f t="shared" si="60"/>
        <v>29700</v>
      </c>
      <c r="P348" s="55">
        <f t="shared" si="65"/>
        <v>-148490476.30000001</v>
      </c>
      <c r="Q348" s="55">
        <f t="shared" si="66"/>
        <v>9310.9364000000005</v>
      </c>
      <c r="R348" s="55">
        <f t="shared" si="61"/>
        <v>148499787.23640001</v>
      </c>
      <c r="S348" s="73">
        <f t="shared" si="62"/>
        <v>-220654.47286240716</v>
      </c>
      <c r="T348" s="58">
        <f t="shared" si="63"/>
        <v>346</v>
      </c>
      <c r="U348" s="56">
        <f t="shared" si="64"/>
        <v>207</v>
      </c>
    </row>
    <row r="349" spans="1:21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9</v>
      </c>
      <c r="I349" s="21">
        <v>2529.6999999999998</v>
      </c>
      <c r="J349" s="44">
        <v>418.5</v>
      </c>
      <c r="K349" s="54">
        <f t="shared" si="56"/>
        <v>8361.7307692307695</v>
      </c>
      <c r="L349" s="55">
        <v>0</v>
      </c>
      <c r="M349" s="55">
        <v>0</v>
      </c>
      <c r="N349" s="56">
        <f t="shared" si="59"/>
        <v>340</v>
      </c>
      <c r="O349" s="59">
        <f t="shared" si="60"/>
        <v>7830</v>
      </c>
      <c r="P349" s="55">
        <f t="shared" si="65"/>
        <v>-39141288.100000001</v>
      </c>
      <c r="Q349" s="55">
        <f t="shared" si="66"/>
        <v>9148.4024000000009</v>
      </c>
      <c r="R349" s="55">
        <f t="shared" si="61"/>
        <v>39150436.502400003</v>
      </c>
      <c r="S349" s="73">
        <f t="shared" si="62"/>
        <v>-2493659.3759490452</v>
      </c>
      <c r="T349" s="58">
        <f t="shared" si="63"/>
        <v>347</v>
      </c>
      <c r="U349" s="56">
        <f t="shared" si="64"/>
        <v>425</v>
      </c>
    </row>
    <row r="350" spans="1:21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44">
        <v>34801.1</v>
      </c>
      <c r="K350" s="54">
        <f t="shared" si="56"/>
        <v>8027.7264325323467</v>
      </c>
      <c r="L350" s="55">
        <f t="shared" si="57"/>
        <v>2183.0985915492975</v>
      </c>
      <c r="M350" s="55">
        <f t="shared" si="58"/>
        <v>5844.6278409830493</v>
      </c>
      <c r="N350" s="56">
        <f t="shared" si="59"/>
        <v>347</v>
      </c>
      <c r="O350" s="59">
        <f t="shared" si="60"/>
        <v>4789.8</v>
      </c>
      <c r="P350" s="55">
        <f t="shared" si="65"/>
        <v>-23940158.999999993</v>
      </c>
      <c r="Q350" s="55">
        <f t="shared" si="66"/>
        <v>9137.6720000000005</v>
      </c>
      <c r="R350" s="55">
        <f t="shared" si="61"/>
        <v>23949296.671999991</v>
      </c>
      <c r="S350" s="73">
        <f t="shared" si="62"/>
        <v>-154512.59143225799</v>
      </c>
      <c r="T350" s="58">
        <f t="shared" si="63"/>
        <v>348</v>
      </c>
      <c r="U350" s="56">
        <f t="shared" si="64"/>
        <v>461</v>
      </c>
    </row>
    <row r="351" spans="1:21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44">
        <v>11481.6</v>
      </c>
      <c r="K351" s="54">
        <f t="shared" si="56"/>
        <v>7888.2833787465943</v>
      </c>
      <c r="L351" s="55">
        <f t="shared" si="57"/>
        <v>887.75510204081615</v>
      </c>
      <c r="M351" s="55">
        <f t="shared" si="58"/>
        <v>7000.5282767057779</v>
      </c>
      <c r="N351" s="56">
        <f t="shared" si="59"/>
        <v>352</v>
      </c>
      <c r="O351" s="59">
        <f t="shared" si="60"/>
        <v>20700</v>
      </c>
      <c r="P351" s="55">
        <f t="shared" si="65"/>
        <v>-103491576</v>
      </c>
      <c r="Q351" s="55">
        <f t="shared" si="66"/>
        <v>9136.6200000000008</v>
      </c>
      <c r="R351" s="55">
        <f t="shared" si="61"/>
        <v>103500712.62</v>
      </c>
      <c r="S351" s="73">
        <f t="shared" si="62"/>
        <v>396553.45448275865</v>
      </c>
      <c r="T351" s="58">
        <f t="shared" si="63"/>
        <v>349</v>
      </c>
      <c r="U351" s="56">
        <f t="shared" si="64"/>
        <v>265</v>
      </c>
    </row>
    <row r="352" spans="1:21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44" t="s">
        <v>9</v>
      </c>
      <c r="K352" s="54">
        <f t="shared" si="56"/>
        <v>6822.8346456692916</v>
      </c>
      <c r="L352" s="55">
        <f t="shared" si="57"/>
        <v>704.91803278688531</v>
      </c>
      <c r="M352" s="55">
        <f t="shared" si="58"/>
        <v>6117.9166128824063</v>
      </c>
      <c r="N352" s="56">
        <f t="shared" si="59"/>
        <v>408</v>
      </c>
      <c r="O352" s="59">
        <f t="shared" si="60"/>
        <v>28080</v>
      </c>
      <c r="P352" s="55">
        <f t="shared" si="65"/>
        <v>-140392367</v>
      </c>
      <c r="Q352" s="55">
        <f t="shared" si="66"/>
        <v>9115.58</v>
      </c>
      <c r="R352" s="55">
        <f t="shared" si="61"/>
        <v>140401482.58000001</v>
      </c>
      <c r="S352" s="73">
        <f t="shared" si="62"/>
        <v>136046.94823643411</v>
      </c>
      <c r="T352" s="58">
        <f t="shared" si="63"/>
        <v>350</v>
      </c>
      <c r="U352" s="56">
        <f t="shared" si="64"/>
        <v>213</v>
      </c>
    </row>
    <row r="353" spans="1:21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44" t="s">
        <v>9</v>
      </c>
      <c r="K353" s="54">
        <f t="shared" si="56"/>
        <v>8524.3830207305055</v>
      </c>
      <c r="L353" s="55">
        <f t="shared" si="57"/>
        <v>558.32579185520365</v>
      </c>
      <c r="M353" s="55">
        <f t="shared" si="58"/>
        <v>7966.0572288753019</v>
      </c>
      <c r="N353" s="56">
        <f t="shared" si="59"/>
        <v>337</v>
      </c>
      <c r="O353" s="59">
        <f t="shared" si="60"/>
        <v>3337.2</v>
      </c>
      <c r="P353" s="55">
        <f t="shared" si="65"/>
        <v>-16678598.700000007</v>
      </c>
      <c r="Q353" s="55">
        <f t="shared" si="66"/>
        <v>9084.2304000000004</v>
      </c>
      <c r="R353" s="55">
        <f t="shared" si="61"/>
        <v>16687682.930400006</v>
      </c>
      <c r="S353" s="73">
        <f t="shared" si="62"/>
        <v>13523.339841478244</v>
      </c>
      <c r="T353" s="58">
        <f t="shared" si="63"/>
        <v>351</v>
      </c>
      <c r="U353" s="56">
        <f t="shared" si="64"/>
        <v>476</v>
      </c>
    </row>
    <row r="354" spans="1:21" x14ac:dyDescent="0.2">
      <c r="A354" s="7" t="s">
        <v>709</v>
      </c>
      <c r="B354" s="8" t="s">
        <v>710</v>
      </c>
      <c r="C354" s="9">
        <v>8870</v>
      </c>
      <c r="D354" s="10" t="s">
        <v>9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44">
        <v>8718.2999999999993</v>
      </c>
      <c r="K354" s="54">
        <f t="shared" si="56"/>
        <v>8040.0372439478579</v>
      </c>
      <c r="L354" s="55">
        <f t="shared" si="57"/>
        <v>1303.6649214659685</v>
      </c>
      <c r="M354" s="55">
        <f t="shared" si="58"/>
        <v>6736.3723224818896</v>
      </c>
      <c r="N354" s="56">
        <f t="shared" si="59"/>
        <v>346</v>
      </c>
      <c r="O354" s="59">
        <f t="shared" si="60"/>
        <v>7983</v>
      </c>
      <c r="P354" s="55">
        <f t="shared" si="65"/>
        <v>-39907361</v>
      </c>
      <c r="Q354" s="55">
        <f t="shared" si="66"/>
        <v>9084.02</v>
      </c>
      <c r="R354" s="55">
        <f t="shared" si="61"/>
        <v>39916445.020000003</v>
      </c>
      <c r="S354" s="73">
        <f t="shared" si="62"/>
        <v>40075.752028112453</v>
      </c>
      <c r="T354" s="58">
        <f t="shared" si="63"/>
        <v>352</v>
      </c>
      <c r="U354" s="56">
        <f t="shared" si="64"/>
        <v>420</v>
      </c>
    </row>
    <row r="355" spans="1:21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44">
        <v>3760.5</v>
      </c>
      <c r="K355" s="54">
        <f t="shared" si="56"/>
        <v>8252.8680688336517</v>
      </c>
      <c r="L355" s="55">
        <f t="shared" si="57"/>
        <v>119.8191933240612</v>
      </c>
      <c r="M355" s="55">
        <f t="shared" si="58"/>
        <v>8133.0488755095903</v>
      </c>
      <c r="N355" s="56">
        <f t="shared" si="59"/>
        <v>343</v>
      </c>
      <c r="O355" s="59">
        <f t="shared" si="60"/>
        <v>7650</v>
      </c>
      <c r="P355" s="55">
        <f t="shared" si="65"/>
        <v>-38241539.799999997</v>
      </c>
      <c r="Q355" s="55">
        <f t="shared" si="66"/>
        <v>9081.39</v>
      </c>
      <c r="R355" s="55">
        <f t="shared" si="61"/>
        <v>38250621.189999998</v>
      </c>
      <c r="S355" s="73">
        <f t="shared" si="62"/>
        <v>221999.12298316887</v>
      </c>
      <c r="T355" s="58">
        <f t="shared" si="63"/>
        <v>353</v>
      </c>
      <c r="U355" s="56">
        <f t="shared" si="64"/>
        <v>426</v>
      </c>
    </row>
    <row r="356" spans="1:21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44">
        <v>11014.2</v>
      </c>
      <c r="K356" s="54">
        <f t="shared" si="56"/>
        <v>7191.0684474123536</v>
      </c>
      <c r="L356" s="55">
        <f t="shared" si="57"/>
        <v>686.67601683029454</v>
      </c>
      <c r="M356" s="55">
        <f t="shared" si="58"/>
        <v>6504.3924305820592</v>
      </c>
      <c r="N356" s="56">
        <f t="shared" si="59"/>
        <v>388</v>
      </c>
      <c r="O356" s="59">
        <f t="shared" si="60"/>
        <v>24858.9</v>
      </c>
      <c r="P356" s="55">
        <f t="shared" si="65"/>
        <v>-124286374.69999994</v>
      </c>
      <c r="Q356" s="55">
        <f t="shared" si="66"/>
        <v>9062.8747999999996</v>
      </c>
      <c r="R356" s="55">
        <f t="shared" si="61"/>
        <v>124295437.57479994</v>
      </c>
      <c r="S356" s="73">
        <f t="shared" si="62"/>
        <v>253870.40027532668</v>
      </c>
      <c r="T356" s="58">
        <f t="shared" si="63"/>
        <v>354</v>
      </c>
      <c r="U356" s="56">
        <f t="shared" si="64"/>
        <v>234</v>
      </c>
    </row>
    <row r="357" spans="1:21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9</v>
      </c>
      <c r="I357" s="21">
        <v>23659</v>
      </c>
      <c r="J357" s="44">
        <v>209.6</v>
      </c>
      <c r="K357" s="54">
        <f t="shared" si="56"/>
        <v>9131.4952279957579</v>
      </c>
      <c r="L357" s="55">
        <v>0</v>
      </c>
      <c r="M357" s="55">
        <v>0</v>
      </c>
      <c r="N357" s="56">
        <f t="shared" si="59"/>
        <v>319</v>
      </c>
      <c r="O357" s="59">
        <f t="shared" si="60"/>
        <v>19055.7</v>
      </c>
      <c r="P357" s="55">
        <f t="shared" si="65"/>
        <v>-95269245.99999997</v>
      </c>
      <c r="Q357" s="55">
        <f t="shared" si="66"/>
        <v>9058.7720000000008</v>
      </c>
      <c r="R357" s="55">
        <f t="shared" si="61"/>
        <v>95278304.77199997</v>
      </c>
      <c r="S357" s="73">
        <f t="shared" si="62"/>
        <v>-148178.76791912902</v>
      </c>
      <c r="T357" s="58">
        <f t="shared" si="63"/>
        <v>355</v>
      </c>
      <c r="U357" s="56">
        <f t="shared" si="64"/>
        <v>276</v>
      </c>
    </row>
    <row r="358" spans="1:21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44" t="s">
        <v>9</v>
      </c>
      <c r="K358" s="54">
        <f t="shared" si="56"/>
        <v>7598.5853227232537</v>
      </c>
      <c r="L358" s="55">
        <f t="shared" si="57"/>
        <v>872.24669603524228</v>
      </c>
      <c r="M358" s="55">
        <f t="shared" si="58"/>
        <v>6726.3386266880116</v>
      </c>
      <c r="N358" s="56">
        <f t="shared" si="59"/>
        <v>370</v>
      </c>
      <c r="O358" s="59">
        <f t="shared" si="60"/>
        <v>42300</v>
      </c>
      <c r="P358" s="55">
        <f t="shared" si="65"/>
        <v>-211492396</v>
      </c>
      <c r="Q358" s="55">
        <f t="shared" si="66"/>
        <v>9040.8880000000008</v>
      </c>
      <c r="R358" s="55">
        <f t="shared" si="61"/>
        <v>211501436.88800001</v>
      </c>
      <c r="S358" s="73">
        <f t="shared" si="62"/>
        <v>213636.81503838385</v>
      </c>
      <c r="T358" s="58">
        <f t="shared" si="63"/>
        <v>356</v>
      </c>
      <c r="U358" s="56">
        <f t="shared" si="64"/>
        <v>159</v>
      </c>
    </row>
    <row r="359" spans="1:21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9</v>
      </c>
      <c r="I359" s="21">
        <v>19796</v>
      </c>
      <c r="J359" s="44">
        <v>10214.700000000001</v>
      </c>
      <c r="K359" s="54">
        <f t="shared" si="56"/>
        <v>7305.9636992221258</v>
      </c>
      <c r="L359" s="55">
        <v>0</v>
      </c>
      <c r="M359" s="55">
        <v>0</v>
      </c>
      <c r="N359" s="56">
        <f t="shared" si="59"/>
        <v>382</v>
      </c>
      <c r="O359" s="59">
        <f t="shared" si="60"/>
        <v>31177.8</v>
      </c>
      <c r="P359" s="55">
        <f t="shared" si="65"/>
        <v>-155880516.00000003</v>
      </c>
      <c r="Q359" s="55">
        <f t="shared" si="66"/>
        <v>8892.5560000000005</v>
      </c>
      <c r="R359" s="55">
        <f t="shared" si="61"/>
        <v>155889408.55600002</v>
      </c>
      <c r="S359" s="73">
        <f t="shared" si="62"/>
        <v>-5028691.5985806463</v>
      </c>
      <c r="T359" s="58">
        <f t="shared" si="63"/>
        <v>357</v>
      </c>
      <c r="U359" s="56">
        <f t="shared" si="64"/>
        <v>198</v>
      </c>
    </row>
    <row r="360" spans="1:21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44">
        <v>22512.6</v>
      </c>
      <c r="K360" s="54">
        <f t="shared" si="56"/>
        <v>7750.6422018348621</v>
      </c>
      <c r="L360" s="55">
        <f t="shared" si="57"/>
        <v>987.57170172084125</v>
      </c>
      <c r="M360" s="55">
        <f t="shared" si="58"/>
        <v>6763.0705001140213</v>
      </c>
      <c r="N360" s="56">
        <f t="shared" si="59"/>
        <v>358</v>
      </c>
      <c r="O360" s="59">
        <f t="shared" si="60"/>
        <v>7198.2</v>
      </c>
      <c r="P360" s="55">
        <f t="shared" si="65"/>
        <v>-35983584.800000004</v>
      </c>
      <c r="Q360" s="55">
        <f t="shared" si="66"/>
        <v>8887.5064000000002</v>
      </c>
      <c r="R360" s="55">
        <f t="shared" si="61"/>
        <v>35992472.306400001</v>
      </c>
      <c r="S360" s="73">
        <f t="shared" si="62"/>
        <v>34841.664381800583</v>
      </c>
      <c r="T360" s="58">
        <f t="shared" si="63"/>
        <v>358</v>
      </c>
      <c r="U360" s="56">
        <f t="shared" si="64"/>
        <v>435</v>
      </c>
    </row>
    <row r="361" spans="1:21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44">
        <v>3544.9</v>
      </c>
      <c r="K361" s="54">
        <f t="shared" si="56"/>
        <v>8591.2423625254596</v>
      </c>
      <c r="L361" s="55">
        <f t="shared" si="57"/>
        <v>323.45803842264911</v>
      </c>
      <c r="M361" s="55">
        <f t="shared" si="58"/>
        <v>8267.7843241028113</v>
      </c>
      <c r="N361" s="56">
        <f t="shared" si="59"/>
        <v>334</v>
      </c>
      <c r="O361" s="59">
        <f t="shared" si="60"/>
        <v>25155</v>
      </c>
      <c r="P361" s="55">
        <f t="shared" si="65"/>
        <v>-125766883.3</v>
      </c>
      <c r="Q361" s="55">
        <f t="shared" si="66"/>
        <v>8875.3032000000003</v>
      </c>
      <c r="R361" s="55">
        <f t="shared" si="61"/>
        <v>125775758.6032</v>
      </c>
      <c r="S361" s="73">
        <f t="shared" si="62"/>
        <v>393171.11191997502</v>
      </c>
      <c r="T361" s="58">
        <f t="shared" si="63"/>
        <v>359</v>
      </c>
      <c r="U361" s="56">
        <f t="shared" si="64"/>
        <v>233</v>
      </c>
    </row>
    <row r="362" spans="1:21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44">
        <v>1918.5</v>
      </c>
      <c r="K362" s="54">
        <f t="shared" si="56"/>
        <v>8297.2440944881891</v>
      </c>
      <c r="L362" s="55">
        <f t="shared" si="57"/>
        <v>815.06849315068484</v>
      </c>
      <c r="M362" s="55">
        <f t="shared" si="58"/>
        <v>7482.1756013375043</v>
      </c>
      <c r="N362" s="56">
        <f t="shared" si="59"/>
        <v>342</v>
      </c>
      <c r="O362" s="59">
        <f t="shared" si="60"/>
        <v>3150</v>
      </c>
      <c r="P362" s="55">
        <f t="shared" si="65"/>
        <v>-15741689</v>
      </c>
      <c r="Q362" s="55">
        <f t="shared" si="66"/>
        <v>8868.36</v>
      </c>
      <c r="R362" s="55">
        <f t="shared" si="61"/>
        <v>15750557.359999999</v>
      </c>
      <c r="S362" s="73">
        <f t="shared" si="62"/>
        <v>132356.62487394956</v>
      </c>
      <c r="T362" s="58">
        <f t="shared" si="63"/>
        <v>360</v>
      </c>
      <c r="U362" s="56">
        <f t="shared" si="64"/>
        <v>478</v>
      </c>
    </row>
    <row r="363" spans="1:21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44">
        <v>36546.5</v>
      </c>
      <c r="K363" s="54">
        <f t="shared" si="56"/>
        <v>9125.6771397616467</v>
      </c>
      <c r="L363" s="55">
        <f t="shared" si="57"/>
        <v>1319.8127925117005</v>
      </c>
      <c r="M363" s="55">
        <f t="shared" si="58"/>
        <v>7805.8643472499461</v>
      </c>
      <c r="N363" s="56">
        <f t="shared" si="59"/>
        <v>320</v>
      </c>
      <c r="O363" s="59">
        <f t="shared" si="60"/>
        <v>42300</v>
      </c>
      <c r="P363" s="55">
        <f t="shared" si="65"/>
        <v>-211492423</v>
      </c>
      <c r="Q363" s="55">
        <f t="shared" si="66"/>
        <v>8860.9959999999992</v>
      </c>
      <c r="R363" s="55">
        <f t="shared" si="61"/>
        <v>211501283.99599999</v>
      </c>
      <c r="S363" s="73">
        <f t="shared" si="62"/>
        <v>250000.51772576832</v>
      </c>
      <c r="T363" s="58">
        <f t="shared" si="63"/>
        <v>361</v>
      </c>
      <c r="U363" s="56">
        <f t="shared" si="64"/>
        <v>160</v>
      </c>
    </row>
    <row r="364" spans="1:21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44">
        <v>17019.2</v>
      </c>
      <c r="K364" s="54">
        <f t="shared" si="56"/>
        <v>7143.463497453311</v>
      </c>
      <c r="L364" s="55">
        <f t="shared" si="57"/>
        <v>402.95959021058621</v>
      </c>
      <c r="M364" s="55">
        <f t="shared" si="58"/>
        <v>6740.5039072427244</v>
      </c>
      <c r="N364" s="56">
        <f t="shared" si="59"/>
        <v>390</v>
      </c>
      <c r="O364" s="59">
        <f t="shared" si="60"/>
        <v>405000</v>
      </c>
      <c r="P364" s="55">
        <f t="shared" si="65"/>
        <v>-2024992293</v>
      </c>
      <c r="Q364" s="55">
        <f t="shared" si="66"/>
        <v>8852.58</v>
      </c>
      <c r="R364" s="55">
        <f t="shared" si="61"/>
        <v>2025001145.5799999</v>
      </c>
      <c r="S364" s="73">
        <f t="shared" si="62"/>
        <v>2860170.1095762709</v>
      </c>
      <c r="T364" s="58">
        <f t="shared" si="63"/>
        <v>362</v>
      </c>
      <c r="U364" s="56">
        <f t="shared" si="64"/>
        <v>4</v>
      </c>
    </row>
    <row r="365" spans="1:21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44">
        <v>3302.5</v>
      </c>
      <c r="K365" s="54">
        <f t="shared" si="56"/>
        <v>7331.4734088927644</v>
      </c>
      <c r="L365" s="55">
        <f t="shared" si="57"/>
        <v>789.88439306358396</v>
      </c>
      <c r="M365" s="55">
        <f t="shared" si="58"/>
        <v>6541.5890158291804</v>
      </c>
      <c r="N365" s="56">
        <f t="shared" si="59"/>
        <v>380</v>
      </c>
      <c r="O365" s="59">
        <f t="shared" si="60"/>
        <v>35640</v>
      </c>
      <c r="P365" s="55">
        <f t="shared" si="65"/>
        <v>-178191864.09999999</v>
      </c>
      <c r="Q365" s="55">
        <f t="shared" si="66"/>
        <v>8846.4784</v>
      </c>
      <c r="R365" s="55">
        <f t="shared" si="61"/>
        <v>178200710.57839999</v>
      </c>
      <c r="S365" s="73">
        <f t="shared" si="62"/>
        <v>652032.33544968884</v>
      </c>
      <c r="T365" s="58">
        <f t="shared" si="63"/>
        <v>363</v>
      </c>
      <c r="U365" s="56">
        <f t="shared" si="64"/>
        <v>179</v>
      </c>
    </row>
    <row r="366" spans="1:21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44">
        <v>1878.7</v>
      </c>
      <c r="K366" s="54">
        <f t="shared" si="56"/>
        <v>7924.7169811320755</v>
      </c>
      <c r="L366" s="55">
        <f t="shared" si="57"/>
        <v>108.9958158995816</v>
      </c>
      <c r="M366" s="55">
        <f t="shared" si="58"/>
        <v>7815.7211652324941</v>
      </c>
      <c r="N366" s="56">
        <f t="shared" si="59"/>
        <v>351</v>
      </c>
      <c r="O366" s="59">
        <f t="shared" si="60"/>
        <v>8370</v>
      </c>
      <c r="P366" s="55">
        <f t="shared" si="65"/>
        <v>-41841756.100000001</v>
      </c>
      <c r="Q366" s="55">
        <f t="shared" si="66"/>
        <v>8837.010400000001</v>
      </c>
      <c r="R366" s="55">
        <f t="shared" si="61"/>
        <v>41850593.110399999</v>
      </c>
      <c r="S366" s="73">
        <f t="shared" si="62"/>
        <v>267757.11331030069</v>
      </c>
      <c r="T366" s="58">
        <f t="shared" si="63"/>
        <v>364</v>
      </c>
      <c r="U366" s="56">
        <f t="shared" si="64"/>
        <v>412</v>
      </c>
    </row>
    <row r="367" spans="1:21" x14ac:dyDescent="0.2">
      <c r="A367" s="7" t="s">
        <v>735</v>
      </c>
      <c r="B367" s="8" t="s">
        <v>736</v>
      </c>
      <c r="C367" s="9">
        <v>66000</v>
      </c>
      <c r="D367" s="10" t="s">
        <v>9</v>
      </c>
      <c r="E367" s="17">
        <v>8391</v>
      </c>
      <c r="F367" s="18">
        <v>0.72900000000000009</v>
      </c>
      <c r="G367" s="19">
        <v>303</v>
      </c>
      <c r="H367" s="20" t="s">
        <v>9</v>
      </c>
      <c r="I367" s="21">
        <v>25775</v>
      </c>
      <c r="J367" s="44">
        <v>5823.5</v>
      </c>
      <c r="K367" s="54">
        <f t="shared" si="56"/>
        <v>4853.0942741469053</v>
      </c>
      <c r="L367" s="55">
        <v>0</v>
      </c>
      <c r="M367" s="55">
        <v>0</v>
      </c>
      <c r="N367" s="56">
        <f t="shared" si="59"/>
        <v>495</v>
      </c>
      <c r="O367" s="59">
        <f t="shared" si="60"/>
        <v>59400</v>
      </c>
      <c r="P367" s="55">
        <f t="shared" si="65"/>
        <v>-296991912</v>
      </c>
      <c r="Q367" s="55">
        <f t="shared" si="66"/>
        <v>8827.3320000000003</v>
      </c>
      <c r="R367" s="55">
        <f t="shared" si="61"/>
        <v>297000739.33200002</v>
      </c>
      <c r="S367" s="73">
        <f t="shared" si="62"/>
        <v>980199.4598415842</v>
      </c>
      <c r="T367" s="58">
        <f t="shared" si="63"/>
        <v>365</v>
      </c>
      <c r="U367" s="56">
        <f t="shared" si="64"/>
        <v>112</v>
      </c>
    </row>
    <row r="368" spans="1:21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44">
        <v>11568.7</v>
      </c>
      <c r="K368" s="54">
        <f t="shared" si="56"/>
        <v>7640.7678244972576</v>
      </c>
      <c r="L368" s="55">
        <f t="shared" si="57"/>
        <v>533.04284676833697</v>
      </c>
      <c r="M368" s="55">
        <f t="shared" si="58"/>
        <v>7107.7249777289207</v>
      </c>
      <c r="N368" s="56">
        <f t="shared" si="59"/>
        <v>367</v>
      </c>
      <c r="O368" s="59">
        <f t="shared" si="60"/>
        <v>23400</v>
      </c>
      <c r="P368" s="55">
        <f t="shared" si="65"/>
        <v>-116992375</v>
      </c>
      <c r="Q368" s="55">
        <f t="shared" si="66"/>
        <v>8793.6679999999997</v>
      </c>
      <c r="R368" s="55">
        <f t="shared" si="61"/>
        <v>117001168.668</v>
      </c>
      <c r="S368" s="73">
        <f t="shared" si="62"/>
        <v>159401.13714986376</v>
      </c>
      <c r="T368" s="58">
        <f t="shared" si="63"/>
        <v>366</v>
      </c>
      <c r="U368" s="56">
        <f t="shared" si="64"/>
        <v>244</v>
      </c>
    </row>
    <row r="369" spans="1:21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44">
        <v>3434.3</v>
      </c>
      <c r="K369" s="54">
        <f t="shared" si="56"/>
        <v>7248.8250652741508</v>
      </c>
      <c r="L369" s="55">
        <f t="shared" si="57"/>
        <v>374.41253263707569</v>
      </c>
      <c r="M369" s="55">
        <f t="shared" si="58"/>
        <v>6874.4125326370749</v>
      </c>
      <c r="N369" s="56">
        <f t="shared" si="59"/>
        <v>385</v>
      </c>
      <c r="O369" s="59">
        <f t="shared" si="60"/>
        <v>15750</v>
      </c>
      <c r="P369" s="55">
        <f t="shared" si="65"/>
        <v>-78742101.299999997</v>
      </c>
      <c r="Q369" s="55">
        <f t="shared" si="66"/>
        <v>8762.0028000000002</v>
      </c>
      <c r="R369" s="55">
        <f t="shared" si="61"/>
        <v>78750863.3028</v>
      </c>
      <c r="S369" s="73">
        <f t="shared" si="62"/>
        <v>183055.40005299859</v>
      </c>
      <c r="T369" s="58">
        <f t="shared" si="63"/>
        <v>367</v>
      </c>
      <c r="U369" s="56">
        <f t="shared" si="64"/>
        <v>310</v>
      </c>
    </row>
    <row r="370" spans="1:21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44">
        <v>6937.1</v>
      </c>
      <c r="K370" s="54">
        <f t="shared" si="56"/>
        <v>7930.9021113243762</v>
      </c>
      <c r="L370" s="55">
        <f t="shared" si="57"/>
        <v>1033.0969267139478</v>
      </c>
      <c r="M370" s="55">
        <f t="shared" si="58"/>
        <v>6897.8051846104281</v>
      </c>
      <c r="N370" s="56">
        <f t="shared" si="59"/>
        <v>350</v>
      </c>
      <c r="O370" s="59">
        <f t="shared" si="60"/>
        <v>21038.400000000001</v>
      </c>
      <c r="P370" s="55">
        <f t="shared" si="65"/>
        <v>-105184172.99999994</v>
      </c>
      <c r="Q370" s="55">
        <f t="shared" si="66"/>
        <v>8693.7279999999992</v>
      </c>
      <c r="R370" s="55">
        <f t="shared" si="61"/>
        <v>105192866.72799994</v>
      </c>
      <c r="S370" s="73">
        <f t="shared" si="62"/>
        <v>240714.94216933625</v>
      </c>
      <c r="T370" s="58">
        <f t="shared" si="63"/>
        <v>368</v>
      </c>
      <c r="U370" s="56">
        <f t="shared" si="64"/>
        <v>261</v>
      </c>
    </row>
    <row r="371" spans="1:21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44">
        <v>28151.4</v>
      </c>
      <c r="K371" s="54">
        <f t="shared" si="56"/>
        <v>7010.2564102564111</v>
      </c>
      <c r="L371" s="55">
        <f t="shared" si="57"/>
        <v>650.6479481641469</v>
      </c>
      <c r="M371" s="55">
        <f t="shared" si="58"/>
        <v>6359.6084620922638</v>
      </c>
      <c r="N371" s="56">
        <f t="shared" si="59"/>
        <v>396</v>
      </c>
      <c r="O371" s="59">
        <f t="shared" si="60"/>
        <v>66240</v>
      </c>
      <c r="P371" s="55">
        <f t="shared" si="65"/>
        <v>-331193003</v>
      </c>
      <c r="Q371" s="55">
        <f t="shared" si="66"/>
        <v>8628.5040000000008</v>
      </c>
      <c r="R371" s="55">
        <f t="shared" si="61"/>
        <v>331201631.50400001</v>
      </c>
      <c r="S371" s="73">
        <f t="shared" si="62"/>
        <v>274855.12572946056</v>
      </c>
      <c r="T371" s="58">
        <f t="shared" si="63"/>
        <v>369</v>
      </c>
      <c r="U371" s="56">
        <f t="shared" si="64"/>
        <v>97</v>
      </c>
    </row>
    <row r="372" spans="1:21" x14ac:dyDescent="0.2">
      <c r="A372" s="7" t="s">
        <v>745</v>
      </c>
      <c r="B372" s="8" t="s">
        <v>746</v>
      </c>
      <c r="C372" s="9">
        <v>9100</v>
      </c>
      <c r="D372" s="10" t="s">
        <v>9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44">
        <v>2395.8000000000002</v>
      </c>
      <c r="K372" s="54">
        <f t="shared" si="56"/>
        <v>7677.5586854460098</v>
      </c>
      <c r="L372" s="55">
        <f t="shared" si="57"/>
        <v>163.40762041696621</v>
      </c>
      <c r="M372" s="55">
        <f t="shared" si="58"/>
        <v>7514.1510650290438</v>
      </c>
      <c r="N372" s="56">
        <f t="shared" si="59"/>
        <v>364</v>
      </c>
      <c r="O372" s="59">
        <f t="shared" si="60"/>
        <v>8190</v>
      </c>
      <c r="P372" s="55">
        <f t="shared" si="65"/>
        <v>-40942050.700000003</v>
      </c>
      <c r="Q372" s="55">
        <f t="shared" si="66"/>
        <v>8601.7831999999999</v>
      </c>
      <c r="R372" s="55">
        <f t="shared" si="61"/>
        <v>40950652.483200006</v>
      </c>
      <c r="S372" s="73">
        <f t="shared" si="62"/>
        <v>180160.25157589093</v>
      </c>
      <c r="T372" s="58">
        <f t="shared" si="63"/>
        <v>370</v>
      </c>
      <c r="U372" s="56">
        <f t="shared" si="64"/>
        <v>414</v>
      </c>
    </row>
    <row r="373" spans="1:21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44">
        <v>8631.2999999999993</v>
      </c>
      <c r="K373" s="54">
        <f t="shared" si="56"/>
        <v>7439.490445859873</v>
      </c>
      <c r="L373" s="55">
        <f t="shared" si="57"/>
        <v>479.08309455587391</v>
      </c>
      <c r="M373" s="55">
        <f t="shared" si="58"/>
        <v>6960.4073513039993</v>
      </c>
      <c r="N373" s="56">
        <f t="shared" si="59"/>
        <v>375</v>
      </c>
      <c r="O373" s="59">
        <f t="shared" si="60"/>
        <v>36000</v>
      </c>
      <c r="P373" s="55">
        <f t="shared" si="65"/>
        <v>-179992660</v>
      </c>
      <c r="Q373" s="55">
        <f t="shared" si="66"/>
        <v>8601.152</v>
      </c>
      <c r="R373" s="55">
        <f t="shared" si="61"/>
        <v>180001261.15200001</v>
      </c>
      <c r="S373" s="73">
        <f t="shared" si="62"/>
        <v>215311.51333971292</v>
      </c>
      <c r="T373" s="58">
        <f t="shared" si="63"/>
        <v>371</v>
      </c>
      <c r="U373" s="56">
        <f t="shared" si="64"/>
        <v>178</v>
      </c>
    </row>
    <row r="374" spans="1:21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44">
        <v>5686.9</v>
      </c>
      <c r="K374" s="54">
        <f t="shared" si="56"/>
        <v>12407.610350076104</v>
      </c>
      <c r="L374" s="55">
        <f t="shared" si="57"/>
        <v>171.73440374644588</v>
      </c>
      <c r="M374" s="55">
        <f t="shared" si="58"/>
        <v>12235.875946329657</v>
      </c>
      <c r="N374" s="56">
        <f t="shared" si="59"/>
        <v>236</v>
      </c>
      <c r="O374" s="59">
        <f t="shared" si="60"/>
        <v>4230</v>
      </c>
      <c r="P374" s="55">
        <f t="shared" si="65"/>
        <v>-21142875</v>
      </c>
      <c r="Q374" s="55">
        <f t="shared" si="66"/>
        <v>8575.6936000000005</v>
      </c>
      <c r="R374" s="55">
        <f t="shared" si="61"/>
        <v>21151450.693599999</v>
      </c>
      <c r="S374" s="73">
        <f t="shared" si="62"/>
        <v>20598.387118815739</v>
      </c>
      <c r="T374" s="58">
        <f t="shared" si="63"/>
        <v>372</v>
      </c>
      <c r="U374" s="56">
        <f t="shared" si="64"/>
        <v>470</v>
      </c>
    </row>
    <row r="375" spans="1:21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44">
        <v>2545</v>
      </c>
      <c r="K375" s="54">
        <f t="shared" si="56"/>
        <v>7206.1946902654872</v>
      </c>
      <c r="L375" s="55">
        <f t="shared" si="57"/>
        <v>110.99558097218612</v>
      </c>
      <c r="M375" s="55">
        <f t="shared" si="58"/>
        <v>7095.1991092933013</v>
      </c>
      <c r="N375" s="56">
        <f t="shared" si="59"/>
        <v>386</v>
      </c>
      <c r="O375" s="59">
        <f t="shared" si="60"/>
        <v>27810</v>
      </c>
      <c r="P375" s="55">
        <f t="shared" si="65"/>
        <v>-139042284</v>
      </c>
      <c r="Q375" s="55">
        <f t="shared" si="66"/>
        <v>8566.4359999999997</v>
      </c>
      <c r="R375" s="55">
        <f t="shared" si="61"/>
        <v>139050850.43599999</v>
      </c>
      <c r="S375" s="73">
        <f t="shared" si="62"/>
        <v>325645.01975644025</v>
      </c>
      <c r="T375" s="58">
        <f t="shared" si="63"/>
        <v>373</v>
      </c>
      <c r="U375" s="56">
        <f t="shared" si="64"/>
        <v>216</v>
      </c>
    </row>
    <row r="376" spans="1:21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44">
        <v>13043.9</v>
      </c>
      <c r="K376" s="54">
        <f t="shared" si="56"/>
        <v>6920.408163265306</v>
      </c>
      <c r="L376" s="55">
        <f t="shared" si="57"/>
        <v>489.46951702296127</v>
      </c>
      <c r="M376" s="55">
        <f t="shared" si="58"/>
        <v>6430.9386462423445</v>
      </c>
      <c r="N376" s="56">
        <f t="shared" si="59"/>
        <v>401</v>
      </c>
      <c r="O376" s="59">
        <f t="shared" si="60"/>
        <v>15660</v>
      </c>
      <c r="P376" s="55">
        <f t="shared" si="65"/>
        <v>-78292479.799999997</v>
      </c>
      <c r="Q376" s="55">
        <f t="shared" si="66"/>
        <v>8561.5967999999993</v>
      </c>
      <c r="R376" s="55">
        <f t="shared" si="61"/>
        <v>78301041.396799996</v>
      </c>
      <c r="S376" s="73">
        <f t="shared" si="62"/>
        <v>126658.72403235197</v>
      </c>
      <c r="T376" s="58">
        <f t="shared" si="63"/>
        <v>374</v>
      </c>
      <c r="U376" s="56">
        <f t="shared" si="64"/>
        <v>312</v>
      </c>
    </row>
    <row r="377" spans="1:21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44">
        <v>4092.3</v>
      </c>
      <c r="K377" s="54">
        <f t="shared" si="56"/>
        <v>7684.8771266540643</v>
      </c>
      <c r="L377" s="55">
        <f t="shared" si="57"/>
        <v>227.16346153846155</v>
      </c>
      <c r="M377" s="55">
        <f t="shared" si="58"/>
        <v>7457.7136651156025</v>
      </c>
      <c r="N377" s="56">
        <f t="shared" si="59"/>
        <v>362</v>
      </c>
      <c r="O377" s="59">
        <f t="shared" si="60"/>
        <v>29700</v>
      </c>
      <c r="P377" s="55">
        <f t="shared" si="65"/>
        <v>-148492152.90000001</v>
      </c>
      <c r="Q377" s="55">
        <f t="shared" si="66"/>
        <v>8553.3912</v>
      </c>
      <c r="R377" s="55">
        <f t="shared" si="61"/>
        <v>148500706.29120001</v>
      </c>
      <c r="S377" s="73">
        <f t="shared" si="62"/>
        <v>523811.01513650798</v>
      </c>
      <c r="T377" s="58">
        <f t="shared" si="63"/>
        <v>375</v>
      </c>
      <c r="U377" s="56">
        <f t="shared" si="64"/>
        <v>206</v>
      </c>
    </row>
    <row r="378" spans="1:21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44">
        <v>15002.6</v>
      </c>
      <c r="K378" s="54">
        <f t="shared" si="56"/>
        <v>7169.5652173913049</v>
      </c>
      <c r="L378" s="55">
        <f t="shared" si="57"/>
        <v>479.09967845659162</v>
      </c>
      <c r="M378" s="55">
        <f t="shared" si="58"/>
        <v>6690.4655389347135</v>
      </c>
      <c r="N378" s="56">
        <f t="shared" si="59"/>
        <v>389</v>
      </c>
      <c r="O378" s="59">
        <f t="shared" si="60"/>
        <v>162590.39999999999</v>
      </c>
      <c r="P378" s="55">
        <f t="shared" si="65"/>
        <v>-812944515.90000021</v>
      </c>
      <c r="Q378" s="55">
        <f t="shared" si="66"/>
        <v>8500.2651999999998</v>
      </c>
      <c r="R378" s="55">
        <f t="shared" si="61"/>
        <v>812953016.16520023</v>
      </c>
      <c r="S378" s="73">
        <f t="shared" si="62"/>
        <v>1364014.12779396</v>
      </c>
      <c r="T378" s="58">
        <f t="shared" si="63"/>
        <v>376</v>
      </c>
      <c r="U378" s="56">
        <f t="shared" si="64"/>
        <v>37</v>
      </c>
    </row>
    <row r="379" spans="1:21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9</v>
      </c>
      <c r="I379" s="21">
        <v>1971.9</v>
      </c>
      <c r="J379" s="44">
        <v>570.6</v>
      </c>
      <c r="K379" s="54">
        <f t="shared" si="56"/>
        <v>8129.6370967741941</v>
      </c>
      <c r="L379" s="55">
        <v>0</v>
      </c>
      <c r="M379" s="55">
        <v>0</v>
      </c>
      <c r="N379" s="56">
        <f t="shared" si="59"/>
        <v>345</v>
      </c>
      <c r="O379" s="59">
        <f t="shared" si="60"/>
        <v>10260</v>
      </c>
      <c r="P379" s="55">
        <f t="shared" si="65"/>
        <v>-51291969</v>
      </c>
      <c r="Q379" s="55">
        <f t="shared" si="66"/>
        <v>8483.9592000000011</v>
      </c>
      <c r="R379" s="55">
        <f t="shared" si="61"/>
        <v>51300452.959200002</v>
      </c>
      <c r="S379" s="73">
        <f t="shared" si="62"/>
        <v>1526798.1952142857</v>
      </c>
      <c r="T379" s="58">
        <f t="shared" si="63"/>
        <v>377</v>
      </c>
      <c r="U379" s="56">
        <f t="shared" si="64"/>
        <v>380</v>
      </c>
    </row>
    <row r="380" spans="1:21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44">
        <v>5854.3</v>
      </c>
      <c r="K380" s="54">
        <f t="shared" si="56"/>
        <v>6415.2866242038217</v>
      </c>
      <c r="L380" s="55">
        <f t="shared" si="57"/>
        <v>519.66873706004139</v>
      </c>
      <c r="M380" s="55">
        <f t="shared" si="58"/>
        <v>5895.6178871437805</v>
      </c>
      <c r="N380" s="56">
        <f t="shared" si="59"/>
        <v>431</v>
      </c>
      <c r="O380" s="59">
        <f t="shared" si="60"/>
        <v>12825</v>
      </c>
      <c r="P380" s="55">
        <f t="shared" si="65"/>
        <v>-64117193.399999999</v>
      </c>
      <c r="Q380" s="55">
        <f t="shared" si="66"/>
        <v>8476.5951999999997</v>
      </c>
      <c r="R380" s="55">
        <f t="shared" si="61"/>
        <v>64125669.995200001</v>
      </c>
      <c r="S380" s="73">
        <f t="shared" si="62"/>
        <v>255479.75695298804</v>
      </c>
      <c r="T380" s="58">
        <f t="shared" si="63"/>
        <v>378</v>
      </c>
      <c r="U380" s="56">
        <f t="shared" si="64"/>
        <v>346</v>
      </c>
    </row>
    <row r="381" spans="1:21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44">
        <v>9002.2000000000007</v>
      </c>
      <c r="K381" s="54">
        <f t="shared" si="56"/>
        <v>6639.4389438943899</v>
      </c>
      <c r="L381" s="55">
        <f t="shared" si="57"/>
        <v>1346.4373464373464</v>
      </c>
      <c r="M381" s="55">
        <f t="shared" si="58"/>
        <v>5293.0015974570433</v>
      </c>
      <c r="N381" s="56">
        <f t="shared" si="59"/>
        <v>416</v>
      </c>
      <c r="O381" s="59">
        <f t="shared" si="60"/>
        <v>16650</v>
      </c>
      <c r="P381" s="55">
        <f t="shared" si="65"/>
        <v>-83243049</v>
      </c>
      <c r="Q381" s="55">
        <f t="shared" si="66"/>
        <v>8465.4439999999995</v>
      </c>
      <c r="R381" s="55">
        <f t="shared" si="61"/>
        <v>83251514.444000006</v>
      </c>
      <c r="S381" s="73">
        <f t="shared" si="62"/>
        <v>75958.410989051103</v>
      </c>
      <c r="T381" s="58">
        <f t="shared" si="63"/>
        <v>379</v>
      </c>
      <c r="U381" s="56">
        <f t="shared" si="64"/>
        <v>294</v>
      </c>
    </row>
    <row r="382" spans="1:21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44">
        <v>12349.5</v>
      </c>
      <c r="K382" s="54">
        <f t="shared" si="56"/>
        <v>7592.0679886685557</v>
      </c>
      <c r="L382" s="55">
        <f t="shared" si="57"/>
        <v>1354.5918367346937</v>
      </c>
      <c r="M382" s="55">
        <f t="shared" si="58"/>
        <v>6237.4761519338617</v>
      </c>
      <c r="N382" s="56">
        <f t="shared" si="59"/>
        <v>371</v>
      </c>
      <c r="O382" s="59">
        <f t="shared" si="60"/>
        <v>4176.8999999999996</v>
      </c>
      <c r="P382" s="55">
        <f t="shared" si="65"/>
        <v>-20876991.000000015</v>
      </c>
      <c r="Q382" s="55">
        <f t="shared" si="66"/>
        <v>8458.08</v>
      </c>
      <c r="R382" s="55">
        <f t="shared" si="61"/>
        <v>20885449.080000013</v>
      </c>
      <c r="S382" s="73">
        <f t="shared" si="62"/>
        <v>39331.295819209066</v>
      </c>
      <c r="T382" s="58">
        <f t="shared" si="63"/>
        <v>380</v>
      </c>
      <c r="U382" s="56">
        <f t="shared" si="64"/>
        <v>472</v>
      </c>
    </row>
    <row r="383" spans="1:21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44" t="s">
        <v>9</v>
      </c>
      <c r="K383" s="54">
        <f t="shared" si="56"/>
        <v>7533.4896810506561</v>
      </c>
      <c r="L383" s="55">
        <f t="shared" si="57"/>
        <v>857.87499999999989</v>
      </c>
      <c r="M383" s="55">
        <f t="shared" si="58"/>
        <v>6675.6146810506561</v>
      </c>
      <c r="N383" s="56">
        <f t="shared" si="59"/>
        <v>372</v>
      </c>
      <c r="O383" s="59">
        <f t="shared" si="60"/>
        <v>4992.3</v>
      </c>
      <c r="P383" s="55">
        <f t="shared" si="65"/>
        <v>-24954155.599999994</v>
      </c>
      <c r="Q383" s="55">
        <f t="shared" si="66"/>
        <v>8448.2963999999993</v>
      </c>
      <c r="R383" s="55">
        <f t="shared" si="61"/>
        <v>24962603.896399993</v>
      </c>
      <c r="S383" s="73">
        <f t="shared" si="62"/>
        <v>36371.728976249447</v>
      </c>
      <c r="T383" s="58">
        <f t="shared" si="63"/>
        <v>381</v>
      </c>
      <c r="U383" s="56">
        <f t="shared" si="64"/>
        <v>459</v>
      </c>
    </row>
    <row r="384" spans="1:21" x14ac:dyDescent="0.2">
      <c r="A384" s="7" t="s">
        <v>769</v>
      </c>
      <c r="B384" s="8" t="s">
        <v>770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44" t="s">
        <v>9</v>
      </c>
      <c r="K384" s="54">
        <f t="shared" si="56"/>
        <v>7603.8973384030414</v>
      </c>
      <c r="L384" s="55">
        <f t="shared" si="57"/>
        <v>645.97602739726028</v>
      </c>
      <c r="M384" s="55">
        <f t="shared" si="58"/>
        <v>6957.9213110057808</v>
      </c>
      <c r="N384" s="56">
        <f t="shared" si="59"/>
        <v>369</v>
      </c>
      <c r="O384" s="59">
        <f t="shared" si="60"/>
        <v>4965.3</v>
      </c>
      <c r="P384" s="55">
        <f t="shared" si="65"/>
        <v>-24819255.199999992</v>
      </c>
      <c r="Q384" s="55">
        <f t="shared" si="66"/>
        <v>8415.2636000000002</v>
      </c>
      <c r="R384" s="55">
        <f t="shared" si="61"/>
        <v>24827670.463599991</v>
      </c>
      <c r="S384" s="73">
        <f t="shared" si="62"/>
        <v>32905.123874884019</v>
      </c>
      <c r="T384" s="58">
        <f t="shared" si="63"/>
        <v>382</v>
      </c>
      <c r="U384" s="56">
        <f t="shared" si="64"/>
        <v>460</v>
      </c>
    </row>
    <row r="385" spans="1:21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9</v>
      </c>
      <c r="I385" s="21">
        <v>31987</v>
      </c>
      <c r="J385" s="44">
        <v>17596.900000000001</v>
      </c>
      <c r="K385" s="54">
        <f t="shared" si="56"/>
        <v>5600.981767180926</v>
      </c>
      <c r="L385" s="55">
        <v>0</v>
      </c>
      <c r="M385" s="55">
        <v>0</v>
      </c>
      <c r="N385" s="56">
        <f t="shared" si="59"/>
        <v>473</v>
      </c>
      <c r="O385" s="59">
        <f t="shared" si="60"/>
        <v>1234.8</v>
      </c>
      <c r="P385" s="55">
        <f t="shared" si="65"/>
        <v>-6166484.0000000019</v>
      </c>
      <c r="Q385" s="55">
        <f t="shared" si="66"/>
        <v>8402.3240000000005</v>
      </c>
      <c r="R385" s="55">
        <f t="shared" si="61"/>
        <v>6174886.3240000019</v>
      </c>
      <c r="S385" s="73">
        <f t="shared" si="62"/>
        <v>13109.162046709134</v>
      </c>
      <c r="T385" s="58">
        <f t="shared" si="63"/>
        <v>383</v>
      </c>
      <c r="U385" s="56">
        <f t="shared" si="64"/>
        <v>498</v>
      </c>
    </row>
    <row r="386" spans="1:21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44">
        <v>19447.400000000001</v>
      </c>
      <c r="K386" s="54">
        <f t="shared" si="56"/>
        <v>7710.8317214700191</v>
      </c>
      <c r="L386" s="55">
        <f t="shared" si="57"/>
        <v>2193</v>
      </c>
      <c r="M386" s="55">
        <f t="shared" si="58"/>
        <v>5517.8317214700191</v>
      </c>
      <c r="N386" s="56">
        <f t="shared" si="59"/>
        <v>360</v>
      </c>
      <c r="O386" s="59">
        <f t="shared" si="60"/>
        <v>15693.3</v>
      </c>
      <c r="P386" s="55">
        <f t="shared" si="65"/>
        <v>-78460720.00000003</v>
      </c>
      <c r="Q386" s="55">
        <f t="shared" si="66"/>
        <v>8387.5959999999995</v>
      </c>
      <c r="R386" s="55">
        <f t="shared" si="61"/>
        <v>78469107.596000031</v>
      </c>
      <c r="S386" s="73">
        <f t="shared" si="62"/>
        <v>35780.626810761525</v>
      </c>
      <c r="T386" s="58">
        <f t="shared" si="63"/>
        <v>384</v>
      </c>
      <c r="U386" s="56">
        <f t="shared" si="64"/>
        <v>311</v>
      </c>
    </row>
    <row r="387" spans="1:21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44">
        <v>6841.1</v>
      </c>
      <c r="K387" s="54">
        <f t="shared" si="56"/>
        <v>7783.333333333333</v>
      </c>
      <c r="L387" s="55">
        <f t="shared" si="57"/>
        <v>283.98950131233596</v>
      </c>
      <c r="M387" s="55">
        <f t="shared" si="58"/>
        <v>7499.3438320209971</v>
      </c>
      <c r="N387" s="56">
        <f t="shared" si="59"/>
        <v>357</v>
      </c>
      <c r="O387" s="59">
        <f t="shared" si="60"/>
        <v>29160.9</v>
      </c>
      <c r="P387" s="55">
        <f t="shared" si="65"/>
        <v>-145797101.99999994</v>
      </c>
      <c r="Q387" s="55">
        <f t="shared" si="66"/>
        <v>8351.8279999999995</v>
      </c>
      <c r="R387" s="55">
        <f t="shared" si="61"/>
        <v>145805453.82799995</v>
      </c>
      <c r="S387" s="73">
        <f t="shared" si="62"/>
        <v>269510.00522735663</v>
      </c>
      <c r="T387" s="58">
        <f t="shared" si="63"/>
        <v>385</v>
      </c>
      <c r="U387" s="56">
        <f t="shared" si="64"/>
        <v>208</v>
      </c>
    </row>
    <row r="388" spans="1:21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44">
        <v>13471.7</v>
      </c>
      <c r="K388" s="54">
        <f t="shared" ref="K388:K451" si="67">E388/(F388+1)</f>
        <v>9230.5813953488378</v>
      </c>
      <c r="L388" s="55">
        <f t="shared" ref="L388:L451" si="68" xml:space="preserve"> G388/(H388+1)</f>
        <v>639.05138339920939</v>
      </c>
      <c r="M388" s="55">
        <f t="shared" ref="M388:M451" si="69">K388-L388</f>
        <v>8591.5300119496278</v>
      </c>
      <c r="N388" s="56">
        <f t="shared" ref="N388:N451" si="70">_xlfn.RANK.EQ(K388,K:K,0)</f>
        <v>315</v>
      </c>
      <c r="O388" s="59">
        <f t="shared" ref="O388:O451" si="71">C388 - (C388*0.1)</f>
        <v>11160</v>
      </c>
      <c r="P388" s="55">
        <f t="shared" si="65"/>
        <v>-55792870.100000001</v>
      </c>
      <c r="Q388" s="55">
        <f t="shared" si="66"/>
        <v>8351.0915999999997</v>
      </c>
      <c r="R388" s="55">
        <f t="shared" ref="R388:R451" si="72" xml:space="preserve"> Q388 - P388</f>
        <v>55801221.191600002</v>
      </c>
      <c r="S388" s="73">
        <f t="shared" ref="S388:S451" si="73">(R388-G388)/G388</f>
        <v>69025.745660069282</v>
      </c>
      <c r="T388" s="58">
        <f t="shared" ref="T388:T451" si="74">_xlfn.RANK.EQ(Q388,Q:Q,0)</f>
        <v>386</v>
      </c>
      <c r="U388" s="56">
        <f t="shared" ref="U388:U451" si="75">_xlfn.RANK.EQ(R388,R:R,0)</f>
        <v>367</v>
      </c>
    </row>
    <row r="389" spans="1:21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44">
        <v>26124.799999999999</v>
      </c>
      <c r="K389" s="54">
        <f t="shared" si="67"/>
        <v>7823.372781065088</v>
      </c>
      <c r="L389" s="55">
        <f t="shared" si="68"/>
        <v>1814.3540669856452</v>
      </c>
      <c r="M389" s="55">
        <f t="shared" si="69"/>
        <v>6009.0187140794424</v>
      </c>
      <c r="N389" s="56">
        <f t="shared" si="70"/>
        <v>355</v>
      </c>
      <c r="O389" s="59">
        <f t="shared" si="71"/>
        <v>17820</v>
      </c>
      <c r="P389" s="55">
        <f t="shared" ref="P389:P452" si="76" xml:space="preserve"> (E389-G389) - ((C389-O389)*45000)</f>
        <v>-89091687.900000006</v>
      </c>
      <c r="Q389" s="55">
        <f t="shared" ref="Q389:Q452" si="77">E389 + (E389 * 5.2%)</f>
        <v>8345.4107999999997</v>
      </c>
      <c r="R389" s="55">
        <f t="shared" si="72"/>
        <v>89100033.310800001</v>
      </c>
      <c r="S389" s="73">
        <f t="shared" si="73"/>
        <v>-234969.44227531648</v>
      </c>
      <c r="T389" s="58">
        <f t="shared" si="74"/>
        <v>387</v>
      </c>
      <c r="U389" s="56">
        <f t="shared" si="75"/>
        <v>287</v>
      </c>
    </row>
    <row r="390" spans="1:21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44">
        <v>11839.7</v>
      </c>
      <c r="K390" s="54">
        <f t="shared" si="67"/>
        <v>7257.798165137614</v>
      </c>
      <c r="L390" s="55">
        <f t="shared" si="68"/>
        <v>422.53968253968253</v>
      </c>
      <c r="M390" s="55">
        <f t="shared" si="69"/>
        <v>6835.2584825979311</v>
      </c>
      <c r="N390" s="56">
        <f t="shared" si="70"/>
        <v>384</v>
      </c>
      <c r="O390" s="59">
        <f t="shared" si="71"/>
        <v>19800</v>
      </c>
      <c r="P390" s="55">
        <f t="shared" si="76"/>
        <v>-98992621.400000006</v>
      </c>
      <c r="Q390" s="55">
        <f t="shared" si="77"/>
        <v>8322.3719999999994</v>
      </c>
      <c r="R390" s="55">
        <f t="shared" si="72"/>
        <v>99000943.772</v>
      </c>
      <c r="S390" s="73">
        <f t="shared" si="73"/>
        <v>185951.18589782118</v>
      </c>
      <c r="T390" s="58">
        <f t="shared" si="74"/>
        <v>388</v>
      </c>
      <c r="U390" s="56">
        <f t="shared" si="75"/>
        <v>270</v>
      </c>
    </row>
    <row r="391" spans="1:21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44">
        <v>7024.9</v>
      </c>
      <c r="K391" s="54">
        <f t="shared" si="67"/>
        <v>7095.5816050495941</v>
      </c>
      <c r="L391" s="55">
        <f t="shared" si="68"/>
        <v>339.95887594242629</v>
      </c>
      <c r="M391" s="55">
        <f t="shared" si="69"/>
        <v>6755.6227291071682</v>
      </c>
      <c r="N391" s="56">
        <f t="shared" si="70"/>
        <v>392</v>
      </c>
      <c r="O391" s="59">
        <f t="shared" si="71"/>
        <v>21600</v>
      </c>
      <c r="P391" s="55">
        <f t="shared" si="76"/>
        <v>-107992627</v>
      </c>
      <c r="Q391" s="55">
        <f t="shared" si="77"/>
        <v>8278.1880000000001</v>
      </c>
      <c r="R391" s="55">
        <f t="shared" si="72"/>
        <v>108000905.18799999</v>
      </c>
      <c r="S391" s="73">
        <f t="shared" si="73"/>
        <v>217742.7604596774</v>
      </c>
      <c r="T391" s="58">
        <f t="shared" si="74"/>
        <v>389</v>
      </c>
      <c r="U391" s="56">
        <f t="shared" si="75"/>
        <v>257</v>
      </c>
    </row>
    <row r="392" spans="1:21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44">
        <v>9273.5</v>
      </c>
      <c r="K392" s="54">
        <f t="shared" si="67"/>
        <v>7721.7046580773049</v>
      </c>
      <c r="L392" s="55">
        <f t="shared" si="68"/>
        <v>788.77968877968874</v>
      </c>
      <c r="M392" s="55">
        <f t="shared" si="69"/>
        <v>6932.9249692976164</v>
      </c>
      <c r="N392" s="56">
        <f t="shared" si="70"/>
        <v>359</v>
      </c>
      <c r="O392" s="59">
        <f t="shared" si="71"/>
        <v>18000</v>
      </c>
      <c r="P392" s="55">
        <f t="shared" si="76"/>
        <v>-89993171.900000006</v>
      </c>
      <c r="Q392" s="55">
        <f t="shared" si="77"/>
        <v>8196.3423999999995</v>
      </c>
      <c r="R392" s="55">
        <f t="shared" si="72"/>
        <v>90001368.242400005</v>
      </c>
      <c r="S392" s="73">
        <f t="shared" si="73"/>
        <v>93448.660723081732</v>
      </c>
      <c r="T392" s="58">
        <f t="shared" si="74"/>
        <v>390</v>
      </c>
      <c r="U392" s="56">
        <f t="shared" si="75"/>
        <v>281</v>
      </c>
    </row>
    <row r="393" spans="1:21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44">
        <v>23944.3</v>
      </c>
      <c r="K393" s="54">
        <f t="shared" si="67"/>
        <v>7513.114754098362</v>
      </c>
      <c r="L393" s="55">
        <f t="shared" si="68"/>
        <v>782.97872340425522</v>
      </c>
      <c r="M393" s="55">
        <f t="shared" si="69"/>
        <v>6730.1360306941069</v>
      </c>
      <c r="N393" s="56">
        <f t="shared" si="70"/>
        <v>373</v>
      </c>
      <c r="O393" s="59">
        <f t="shared" si="71"/>
        <v>14107.5</v>
      </c>
      <c r="P393" s="55">
        <f t="shared" si="76"/>
        <v>-70530886.5</v>
      </c>
      <c r="Q393" s="55">
        <f t="shared" si="77"/>
        <v>8196.2371999999996</v>
      </c>
      <c r="R393" s="55">
        <f t="shared" si="72"/>
        <v>70539082.737200007</v>
      </c>
      <c r="S393" s="73">
        <f t="shared" si="73"/>
        <v>59899.715639605995</v>
      </c>
      <c r="T393" s="58">
        <f t="shared" si="74"/>
        <v>391</v>
      </c>
      <c r="U393" s="56">
        <f t="shared" si="75"/>
        <v>328</v>
      </c>
    </row>
    <row r="394" spans="1:21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44">
        <v>22882.5</v>
      </c>
      <c r="K394" s="54">
        <f t="shared" si="67"/>
        <v>7449.7607655502397</v>
      </c>
      <c r="L394" s="55">
        <f t="shared" si="68"/>
        <v>1127.7777777777776</v>
      </c>
      <c r="M394" s="55">
        <f t="shared" si="69"/>
        <v>6321.9829877724624</v>
      </c>
      <c r="N394" s="56">
        <f t="shared" si="70"/>
        <v>374</v>
      </c>
      <c r="O394" s="59">
        <f t="shared" si="71"/>
        <v>11199.6</v>
      </c>
      <c r="P394" s="55">
        <f t="shared" si="76"/>
        <v>-55992041.999999985</v>
      </c>
      <c r="Q394" s="55">
        <f t="shared" si="77"/>
        <v>8189.82</v>
      </c>
      <c r="R394" s="55">
        <f t="shared" si="72"/>
        <v>56000231.819999985</v>
      </c>
      <c r="S394" s="73">
        <f t="shared" si="73"/>
        <v>30650.467881773391</v>
      </c>
      <c r="T394" s="58">
        <f t="shared" si="74"/>
        <v>392</v>
      </c>
      <c r="U394" s="56">
        <f t="shared" si="75"/>
        <v>365</v>
      </c>
    </row>
    <row r="395" spans="1:21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44">
        <v>277.89999999999998</v>
      </c>
      <c r="K395" s="54">
        <f t="shared" si="67"/>
        <v>7794.2713567839201</v>
      </c>
      <c r="L395" s="55">
        <f t="shared" si="68"/>
        <v>61.586284853051993</v>
      </c>
      <c r="M395" s="55">
        <f t="shared" si="69"/>
        <v>7732.6850719308677</v>
      </c>
      <c r="N395" s="56">
        <f t="shared" si="70"/>
        <v>356</v>
      </c>
      <c r="O395" s="59">
        <f t="shared" si="71"/>
        <v>13500</v>
      </c>
      <c r="P395" s="55">
        <f t="shared" si="76"/>
        <v>-67491917.799999997</v>
      </c>
      <c r="Q395" s="55">
        <f t="shared" si="77"/>
        <v>8158.5756000000001</v>
      </c>
      <c r="R395" s="55">
        <f t="shared" si="72"/>
        <v>67500076.375599995</v>
      </c>
      <c r="S395" s="73">
        <f t="shared" si="73"/>
        <v>-206486.39729458551</v>
      </c>
      <c r="T395" s="58">
        <f t="shared" si="74"/>
        <v>393</v>
      </c>
      <c r="U395" s="56">
        <f t="shared" si="75"/>
        <v>339</v>
      </c>
    </row>
    <row r="396" spans="1:21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44">
        <v>1538.9</v>
      </c>
      <c r="K396" s="54">
        <f t="shared" si="67"/>
        <v>7035.3369763205828</v>
      </c>
      <c r="L396" s="55">
        <f t="shared" si="68"/>
        <v>38.78283878283878</v>
      </c>
      <c r="M396" s="55">
        <f t="shared" si="69"/>
        <v>6996.5541375377443</v>
      </c>
      <c r="N396" s="56">
        <f t="shared" si="70"/>
        <v>393</v>
      </c>
      <c r="O396" s="59">
        <f t="shared" si="71"/>
        <v>13500</v>
      </c>
      <c r="P396" s="55">
        <f t="shared" si="76"/>
        <v>-67492480.400000006</v>
      </c>
      <c r="Q396" s="55">
        <f t="shared" si="77"/>
        <v>8126.4895999999999</v>
      </c>
      <c r="R396" s="55">
        <f t="shared" si="72"/>
        <v>67500606.889600009</v>
      </c>
      <c r="S396" s="73">
        <f t="shared" si="73"/>
        <v>328949.32597270957</v>
      </c>
      <c r="T396" s="58">
        <f t="shared" si="74"/>
        <v>394</v>
      </c>
      <c r="U396" s="56">
        <f t="shared" si="75"/>
        <v>338</v>
      </c>
    </row>
    <row r="397" spans="1:21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44">
        <v>5262.6</v>
      </c>
      <c r="K397" s="54">
        <f t="shared" si="67"/>
        <v>6831.1170212765946</v>
      </c>
      <c r="L397" s="55">
        <f t="shared" si="68"/>
        <v>285.65375302663432</v>
      </c>
      <c r="M397" s="55">
        <f t="shared" si="69"/>
        <v>6545.4632682499605</v>
      </c>
      <c r="N397" s="56">
        <f t="shared" si="70"/>
        <v>407</v>
      </c>
      <c r="O397" s="59">
        <f t="shared" si="71"/>
        <v>13500</v>
      </c>
      <c r="P397" s="55">
        <f t="shared" si="76"/>
        <v>-67492766.400000006</v>
      </c>
      <c r="Q397" s="55">
        <f t="shared" si="77"/>
        <v>8106.1859999999997</v>
      </c>
      <c r="R397" s="55">
        <f t="shared" si="72"/>
        <v>67500872.58600001</v>
      </c>
      <c r="S397" s="73">
        <f t="shared" si="73"/>
        <v>143039.62849332488</v>
      </c>
      <c r="T397" s="58">
        <f t="shared" si="74"/>
        <v>395</v>
      </c>
      <c r="U397" s="56">
        <f t="shared" si="75"/>
        <v>337</v>
      </c>
    </row>
    <row r="398" spans="1:21" x14ac:dyDescent="0.2">
      <c r="A398" s="7" t="s">
        <v>797</v>
      </c>
      <c r="B398" s="8" t="s">
        <v>798</v>
      </c>
      <c r="C398" s="9">
        <v>1449</v>
      </c>
      <c r="D398" s="10" t="s">
        <v>9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44">
        <v>6219.2</v>
      </c>
      <c r="K398" s="54">
        <f t="shared" si="67"/>
        <v>5741.2378821774801</v>
      </c>
      <c r="L398" s="55">
        <f t="shared" si="68"/>
        <v>212.90322580645142</v>
      </c>
      <c r="M398" s="55">
        <f t="shared" si="69"/>
        <v>5528.3346563710284</v>
      </c>
      <c r="N398" s="56">
        <f t="shared" si="70"/>
        <v>469</v>
      </c>
      <c r="O398" s="59">
        <f t="shared" si="71"/>
        <v>1304.0999999999999</v>
      </c>
      <c r="P398" s="55">
        <f t="shared" si="76"/>
        <v>-6512787.8000000035</v>
      </c>
      <c r="Q398" s="55">
        <f t="shared" si="77"/>
        <v>8099.348</v>
      </c>
      <c r="R398" s="55">
        <f t="shared" si="72"/>
        <v>6520887.1480000038</v>
      </c>
      <c r="S398" s="73">
        <f t="shared" si="73"/>
        <v>-494007.60212121246</v>
      </c>
      <c r="T398" s="58">
        <f t="shared" si="74"/>
        <v>396</v>
      </c>
      <c r="U398" s="56">
        <f t="shared" si="75"/>
        <v>497</v>
      </c>
    </row>
    <row r="399" spans="1:21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44">
        <v>10337</v>
      </c>
      <c r="K399" s="54">
        <f t="shared" si="67"/>
        <v>7684.0159840159849</v>
      </c>
      <c r="L399" s="55">
        <f t="shared" si="68"/>
        <v>549.01456726649531</v>
      </c>
      <c r="M399" s="55">
        <f t="shared" si="69"/>
        <v>7135.0014167494901</v>
      </c>
      <c r="N399" s="56">
        <f t="shared" si="70"/>
        <v>363</v>
      </c>
      <c r="O399" s="59">
        <f t="shared" si="71"/>
        <v>6703.2</v>
      </c>
      <c r="P399" s="55">
        <f t="shared" si="76"/>
        <v>-33508949.000000007</v>
      </c>
      <c r="Q399" s="55">
        <f t="shared" si="77"/>
        <v>8091.6683999999996</v>
      </c>
      <c r="R399" s="55">
        <f t="shared" si="72"/>
        <v>33517040.668400008</v>
      </c>
      <c r="S399" s="73">
        <f t="shared" si="73"/>
        <v>52312.158527235842</v>
      </c>
      <c r="T399" s="58">
        <f t="shared" si="74"/>
        <v>397</v>
      </c>
      <c r="U399" s="56">
        <f t="shared" si="75"/>
        <v>441</v>
      </c>
    </row>
    <row r="400" spans="1:21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44">
        <v>24945.8</v>
      </c>
      <c r="K400" s="54">
        <f t="shared" si="67"/>
        <v>7648.9043824701193</v>
      </c>
      <c r="L400" s="55">
        <f t="shared" si="68"/>
        <v>1203.75</v>
      </c>
      <c r="M400" s="55">
        <f t="shared" si="69"/>
        <v>6445.1543824701193</v>
      </c>
      <c r="N400" s="56">
        <f t="shared" si="70"/>
        <v>366</v>
      </c>
      <c r="O400" s="59">
        <f t="shared" si="71"/>
        <v>7090.2</v>
      </c>
      <c r="P400" s="55">
        <f t="shared" si="76"/>
        <v>-35444379.800000004</v>
      </c>
      <c r="Q400" s="55">
        <f t="shared" si="77"/>
        <v>8078.8339999999998</v>
      </c>
      <c r="R400" s="55">
        <f t="shared" si="72"/>
        <v>35452458.634000003</v>
      </c>
      <c r="S400" s="73">
        <f t="shared" si="73"/>
        <v>33466.817081091292</v>
      </c>
      <c r="T400" s="58">
        <f t="shared" si="74"/>
        <v>398</v>
      </c>
      <c r="U400" s="56">
        <f t="shared" si="75"/>
        <v>437</v>
      </c>
    </row>
    <row r="401" spans="1:21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44">
        <v>5014.8999999999996</v>
      </c>
      <c r="K401" s="54">
        <f t="shared" si="67"/>
        <v>7012.8205128205127</v>
      </c>
      <c r="L401" s="55">
        <f t="shared" si="68"/>
        <v>1146.3414634146338</v>
      </c>
      <c r="M401" s="55">
        <f t="shared" si="69"/>
        <v>5866.4790494058789</v>
      </c>
      <c r="N401" s="56">
        <f t="shared" si="70"/>
        <v>395</v>
      </c>
      <c r="O401" s="59">
        <f t="shared" si="71"/>
        <v>16441.2</v>
      </c>
      <c r="P401" s="55">
        <f t="shared" si="76"/>
        <v>-82198529.99999997</v>
      </c>
      <c r="Q401" s="55">
        <f t="shared" si="77"/>
        <v>8056.2160000000003</v>
      </c>
      <c r="R401" s="55">
        <f t="shared" si="72"/>
        <v>82206586.215999976</v>
      </c>
      <c r="S401" s="73">
        <f t="shared" si="73"/>
        <v>437268.07561702112</v>
      </c>
      <c r="T401" s="58">
        <f t="shared" si="74"/>
        <v>399</v>
      </c>
      <c r="U401" s="56">
        <f t="shared" si="75"/>
        <v>297</v>
      </c>
    </row>
    <row r="402" spans="1:21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44">
        <v>9634.4</v>
      </c>
      <c r="K402" s="54">
        <f t="shared" si="67"/>
        <v>6120.96</v>
      </c>
      <c r="L402" s="55">
        <f t="shared" si="68"/>
        <v>436.63426488456872</v>
      </c>
      <c r="M402" s="55">
        <f t="shared" si="69"/>
        <v>5684.3257351154316</v>
      </c>
      <c r="N402" s="56">
        <f t="shared" si="70"/>
        <v>447</v>
      </c>
      <c r="O402" s="59">
        <f t="shared" si="71"/>
        <v>11700</v>
      </c>
      <c r="P402" s="55">
        <f t="shared" si="76"/>
        <v>-58493067.5</v>
      </c>
      <c r="Q402" s="55">
        <f t="shared" si="77"/>
        <v>8049.0623999999998</v>
      </c>
      <c r="R402" s="55">
        <f t="shared" si="72"/>
        <v>58501116.562399998</v>
      </c>
      <c r="S402" s="73">
        <f t="shared" si="73"/>
        <v>81397.520331710024</v>
      </c>
      <c r="T402" s="58">
        <f t="shared" si="74"/>
        <v>400</v>
      </c>
      <c r="U402" s="56">
        <f t="shared" si="75"/>
        <v>359</v>
      </c>
    </row>
    <row r="403" spans="1:21" x14ac:dyDescent="0.2">
      <c r="A403" s="7" t="s">
        <v>807</v>
      </c>
      <c r="B403" s="8" t="s">
        <v>808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44">
        <v>83.7</v>
      </c>
      <c r="K403" s="54">
        <f t="shared" si="67"/>
        <v>6990.9926470588225</v>
      </c>
      <c r="L403" s="55">
        <f t="shared" si="68"/>
        <v>7.0981210855949879</v>
      </c>
      <c r="M403" s="55">
        <f t="shared" si="69"/>
        <v>6983.8945259732272</v>
      </c>
      <c r="N403" s="56">
        <f t="shared" si="70"/>
        <v>397</v>
      </c>
      <c r="O403" s="59">
        <f t="shared" si="71"/>
        <v>165.6</v>
      </c>
      <c r="P403" s="55">
        <f t="shared" si="76"/>
        <v>-820390.40000000026</v>
      </c>
      <c r="Q403" s="55">
        <f t="shared" si="77"/>
        <v>8001.7223999999997</v>
      </c>
      <c r="R403" s="55">
        <f t="shared" si="72"/>
        <v>828392.12240000023</v>
      </c>
      <c r="S403" s="73">
        <f t="shared" si="73"/>
        <v>-243645.74188235303</v>
      </c>
      <c r="T403" s="58">
        <f t="shared" si="74"/>
        <v>401</v>
      </c>
      <c r="U403" s="56">
        <f t="shared" si="75"/>
        <v>500</v>
      </c>
    </row>
    <row r="404" spans="1:21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44">
        <v>10063.4</v>
      </c>
      <c r="K404" s="54">
        <f t="shared" si="67"/>
        <v>9773.4877734877737</v>
      </c>
      <c r="L404" s="55">
        <f t="shared" si="68"/>
        <v>770.55214723926383</v>
      </c>
      <c r="M404" s="55">
        <f t="shared" si="69"/>
        <v>9002.9356262485089</v>
      </c>
      <c r="N404" s="56">
        <f t="shared" si="70"/>
        <v>295</v>
      </c>
      <c r="O404" s="59">
        <f t="shared" si="71"/>
        <v>21092.400000000001</v>
      </c>
      <c r="P404" s="55">
        <f t="shared" si="76"/>
        <v>-105455033.99999994</v>
      </c>
      <c r="Q404" s="55">
        <f t="shared" si="77"/>
        <v>7988.8879999999999</v>
      </c>
      <c r="R404" s="55">
        <f t="shared" si="72"/>
        <v>105463022.88799994</v>
      </c>
      <c r="S404" s="73">
        <f t="shared" si="73"/>
        <v>167933.74982165595</v>
      </c>
      <c r="T404" s="58">
        <f t="shared" si="74"/>
        <v>402</v>
      </c>
      <c r="U404" s="56">
        <f t="shared" si="75"/>
        <v>260</v>
      </c>
    </row>
    <row r="405" spans="1:21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44">
        <v>33209.599999999999</v>
      </c>
      <c r="K405" s="54">
        <f t="shared" si="67"/>
        <v>7328.5024154589373</v>
      </c>
      <c r="L405" s="55">
        <f t="shared" si="68"/>
        <v>1534.6790205162145</v>
      </c>
      <c r="M405" s="55">
        <f t="shared" si="69"/>
        <v>5793.8233949427231</v>
      </c>
      <c r="N405" s="56">
        <f t="shared" si="70"/>
        <v>381</v>
      </c>
      <c r="O405" s="59">
        <f t="shared" si="71"/>
        <v>8640</v>
      </c>
      <c r="P405" s="55">
        <f t="shared" si="76"/>
        <v>-43194733.899999999</v>
      </c>
      <c r="Q405" s="55">
        <f t="shared" si="77"/>
        <v>7979.42</v>
      </c>
      <c r="R405" s="55">
        <f t="shared" si="72"/>
        <v>43202713.32</v>
      </c>
      <c r="S405" s="73">
        <f t="shared" si="73"/>
        <v>18629.692707749364</v>
      </c>
      <c r="T405" s="58">
        <f t="shared" si="74"/>
        <v>403</v>
      </c>
      <c r="U405" s="56">
        <f t="shared" si="75"/>
        <v>407</v>
      </c>
    </row>
    <row r="406" spans="1:21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44">
        <v>12072.8</v>
      </c>
      <c r="K406" s="54">
        <f t="shared" si="67"/>
        <v>7708.2906857727739</v>
      </c>
      <c r="L406" s="55">
        <f t="shared" si="68"/>
        <v>772.29800629590773</v>
      </c>
      <c r="M406" s="55">
        <f t="shared" si="69"/>
        <v>6935.9926794768662</v>
      </c>
      <c r="N406" s="56">
        <f t="shared" si="70"/>
        <v>361</v>
      </c>
      <c r="O406" s="59">
        <f t="shared" si="71"/>
        <v>41400</v>
      </c>
      <c r="P406" s="55">
        <f t="shared" si="76"/>
        <v>-206993205</v>
      </c>
      <c r="Q406" s="55">
        <f t="shared" si="77"/>
        <v>7922.6120000000001</v>
      </c>
      <c r="R406" s="55">
        <f t="shared" si="72"/>
        <v>207001127.61199999</v>
      </c>
      <c r="S406" s="73">
        <f t="shared" si="73"/>
        <v>281250.5320815217</v>
      </c>
      <c r="T406" s="58">
        <f t="shared" si="74"/>
        <v>404</v>
      </c>
      <c r="U406" s="56">
        <f t="shared" si="75"/>
        <v>162</v>
      </c>
    </row>
    <row r="407" spans="1:21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44">
        <v>34777.4</v>
      </c>
      <c r="K407" s="54">
        <f t="shared" si="67"/>
        <v>7015.9027128157159</v>
      </c>
      <c r="L407" s="55">
        <f t="shared" si="68"/>
        <v>273.00105405812377</v>
      </c>
      <c r="M407" s="55">
        <f t="shared" si="69"/>
        <v>6742.9016587575925</v>
      </c>
      <c r="N407" s="56">
        <f t="shared" si="70"/>
        <v>394</v>
      </c>
      <c r="O407" s="59">
        <f t="shared" si="71"/>
        <v>8910</v>
      </c>
      <c r="P407" s="55">
        <f t="shared" si="76"/>
        <v>-44544313</v>
      </c>
      <c r="Q407" s="55">
        <f t="shared" si="77"/>
        <v>7890</v>
      </c>
      <c r="R407" s="55">
        <f t="shared" si="72"/>
        <v>44552203</v>
      </c>
      <c r="S407" s="73">
        <f t="shared" si="73"/>
        <v>24572.746828461113</v>
      </c>
      <c r="T407" s="58">
        <f t="shared" si="74"/>
        <v>405</v>
      </c>
      <c r="U407" s="56">
        <f t="shared" si="75"/>
        <v>403</v>
      </c>
    </row>
    <row r="408" spans="1:21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44">
        <v>19663.400000000001</v>
      </c>
      <c r="K408" s="54">
        <f t="shared" si="67"/>
        <v>7195.380173243504</v>
      </c>
      <c r="L408" s="55">
        <f t="shared" si="68"/>
        <v>582.10116731517519</v>
      </c>
      <c r="M408" s="55">
        <f t="shared" si="69"/>
        <v>6613.2790059283288</v>
      </c>
      <c r="N408" s="56">
        <f t="shared" si="70"/>
        <v>387</v>
      </c>
      <c r="O408" s="59">
        <f t="shared" si="71"/>
        <v>8370</v>
      </c>
      <c r="P408" s="55">
        <f t="shared" si="76"/>
        <v>-41843272</v>
      </c>
      <c r="Q408" s="55">
        <f t="shared" si="77"/>
        <v>7864.7520000000004</v>
      </c>
      <c r="R408" s="55">
        <f t="shared" si="72"/>
        <v>41851136.751999997</v>
      </c>
      <c r="S408" s="73">
        <f t="shared" si="73"/>
        <v>55949.717582887693</v>
      </c>
      <c r="T408" s="58">
        <f t="shared" si="74"/>
        <v>406</v>
      </c>
      <c r="U408" s="56">
        <f t="shared" si="75"/>
        <v>411</v>
      </c>
    </row>
    <row r="409" spans="1:21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44">
        <v>11340.9</v>
      </c>
      <c r="K409" s="54">
        <f t="shared" si="67"/>
        <v>6523.3856893542761</v>
      </c>
      <c r="L409" s="55">
        <f t="shared" si="68"/>
        <v>636.00593912397926</v>
      </c>
      <c r="M409" s="55">
        <f t="shared" si="69"/>
        <v>5887.3797502302968</v>
      </c>
      <c r="N409" s="56">
        <f t="shared" si="70"/>
        <v>422</v>
      </c>
      <c r="O409" s="59">
        <f t="shared" si="71"/>
        <v>12510</v>
      </c>
      <c r="P409" s="55">
        <f t="shared" si="76"/>
        <v>-62543380.899999999</v>
      </c>
      <c r="Q409" s="55">
        <f t="shared" si="77"/>
        <v>7864.5416000000005</v>
      </c>
      <c r="R409" s="55">
        <f t="shared" si="72"/>
        <v>62551245.441599995</v>
      </c>
      <c r="S409" s="73">
        <f t="shared" si="73"/>
        <v>73013.177006653423</v>
      </c>
      <c r="T409" s="58">
        <f t="shared" si="74"/>
        <v>407</v>
      </c>
      <c r="U409" s="56">
        <f t="shared" si="75"/>
        <v>352</v>
      </c>
    </row>
    <row r="410" spans="1:21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44">
        <v>4716.8999999999996</v>
      </c>
      <c r="K410" s="54">
        <f t="shared" si="67"/>
        <v>6641.8666666666668</v>
      </c>
      <c r="L410" s="55">
        <f t="shared" si="68"/>
        <v>177.49860413176995</v>
      </c>
      <c r="M410" s="55">
        <f t="shared" si="69"/>
        <v>6464.368062534897</v>
      </c>
      <c r="N410" s="56">
        <f t="shared" si="70"/>
        <v>415</v>
      </c>
      <c r="O410" s="59">
        <f t="shared" si="71"/>
        <v>24804.9</v>
      </c>
      <c r="P410" s="55">
        <f t="shared" si="76"/>
        <v>-124017345.79999994</v>
      </c>
      <c r="Q410" s="55">
        <f t="shared" si="77"/>
        <v>7860.6492000000007</v>
      </c>
      <c r="R410" s="55">
        <f t="shared" si="72"/>
        <v>124025206.44919994</v>
      </c>
      <c r="S410" s="73">
        <f t="shared" si="73"/>
        <v>390138.05772003758</v>
      </c>
      <c r="T410" s="58">
        <f t="shared" si="74"/>
        <v>408</v>
      </c>
      <c r="U410" s="56">
        <f t="shared" si="75"/>
        <v>235</v>
      </c>
    </row>
    <row r="411" spans="1:21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44">
        <v>39328.1</v>
      </c>
      <c r="K411" s="54">
        <f t="shared" si="67"/>
        <v>6692.446043165467</v>
      </c>
      <c r="L411" s="55">
        <f t="shared" si="68"/>
        <v>1075.2293577981652</v>
      </c>
      <c r="M411" s="55">
        <f t="shared" si="69"/>
        <v>5617.2166853673016</v>
      </c>
      <c r="N411" s="56">
        <f t="shared" si="70"/>
        <v>410</v>
      </c>
      <c r="O411" s="59">
        <f t="shared" si="71"/>
        <v>22950</v>
      </c>
      <c r="P411" s="55">
        <f t="shared" si="76"/>
        <v>-114743144</v>
      </c>
      <c r="Q411" s="55">
        <f t="shared" si="77"/>
        <v>7828.9840000000004</v>
      </c>
      <c r="R411" s="55">
        <f t="shared" si="72"/>
        <v>114750972.984</v>
      </c>
      <c r="S411" s="73">
        <f t="shared" si="73"/>
        <v>195819.77301023892</v>
      </c>
      <c r="T411" s="58">
        <f t="shared" si="74"/>
        <v>409</v>
      </c>
      <c r="U411" s="56">
        <f t="shared" si="75"/>
        <v>247</v>
      </c>
    </row>
    <row r="412" spans="1:21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44">
        <v>86930</v>
      </c>
      <c r="K412" s="54">
        <f t="shared" si="67"/>
        <v>6666.7562724014333</v>
      </c>
      <c r="L412" s="55">
        <f t="shared" si="68"/>
        <v>1238.8777555110221</v>
      </c>
      <c r="M412" s="55">
        <f t="shared" si="69"/>
        <v>5427.8785168904114</v>
      </c>
      <c r="N412" s="56">
        <f t="shared" si="70"/>
        <v>411</v>
      </c>
      <c r="O412" s="59">
        <f t="shared" si="71"/>
        <v>4523.3999999999996</v>
      </c>
      <c r="P412" s="55">
        <f t="shared" si="76"/>
        <v>-22610796.300000016</v>
      </c>
      <c r="Q412" s="55">
        <f t="shared" si="77"/>
        <v>7826.9852000000001</v>
      </c>
      <c r="R412" s="55">
        <f t="shared" si="72"/>
        <v>22618623.285200015</v>
      </c>
      <c r="S412" s="73">
        <f t="shared" si="73"/>
        <v>18292.93665901004</v>
      </c>
      <c r="T412" s="58">
        <f t="shared" si="74"/>
        <v>410</v>
      </c>
      <c r="U412" s="56">
        <f t="shared" si="75"/>
        <v>465</v>
      </c>
    </row>
    <row r="413" spans="1:21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44">
        <v>13011.6</v>
      </c>
      <c r="K413" s="54">
        <f t="shared" si="67"/>
        <v>6422.1453287197237</v>
      </c>
      <c r="L413" s="55">
        <f t="shared" si="68"/>
        <v>1290.3225806451601</v>
      </c>
      <c r="M413" s="55">
        <f t="shared" si="69"/>
        <v>5131.8227480745636</v>
      </c>
      <c r="N413" s="56">
        <f t="shared" si="70"/>
        <v>429</v>
      </c>
      <c r="O413" s="59">
        <f t="shared" si="71"/>
        <v>3078</v>
      </c>
      <c r="P413" s="55">
        <f t="shared" si="76"/>
        <v>-15382616</v>
      </c>
      <c r="Q413" s="55">
        <f t="shared" si="77"/>
        <v>7810.0479999999998</v>
      </c>
      <c r="R413" s="55">
        <f t="shared" si="72"/>
        <v>15390426.048</v>
      </c>
      <c r="S413" s="73">
        <f t="shared" si="73"/>
        <v>384759.65120000002</v>
      </c>
      <c r="T413" s="58">
        <f t="shared" si="74"/>
        <v>411</v>
      </c>
      <c r="U413" s="56">
        <f t="shared" si="75"/>
        <v>479</v>
      </c>
    </row>
    <row r="414" spans="1:21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44">
        <v>13621</v>
      </c>
      <c r="K414" s="54">
        <f t="shared" si="67"/>
        <v>7834.5338983050851</v>
      </c>
      <c r="L414" s="55">
        <f t="shared" si="68"/>
        <v>811.23755334281634</v>
      </c>
      <c r="M414" s="55">
        <f t="shared" si="69"/>
        <v>7023.2963449622684</v>
      </c>
      <c r="N414" s="56">
        <f t="shared" si="70"/>
        <v>354</v>
      </c>
      <c r="O414" s="59">
        <f t="shared" si="71"/>
        <v>21600</v>
      </c>
      <c r="P414" s="55">
        <f t="shared" si="76"/>
        <v>-107993174.5</v>
      </c>
      <c r="Q414" s="55">
        <f t="shared" si="77"/>
        <v>7780.3816000000006</v>
      </c>
      <c r="R414" s="55">
        <f t="shared" si="72"/>
        <v>108000954.88160001</v>
      </c>
      <c r="S414" s="73">
        <f t="shared" si="73"/>
        <v>189374.68802665267</v>
      </c>
      <c r="T414" s="58">
        <f t="shared" si="74"/>
        <v>412</v>
      </c>
      <c r="U414" s="56">
        <f t="shared" si="75"/>
        <v>256</v>
      </c>
    </row>
    <row r="415" spans="1:21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44">
        <v>15888.4</v>
      </c>
      <c r="K415" s="54">
        <f t="shared" si="67"/>
        <v>6870.8178438661707</v>
      </c>
      <c r="L415" s="55">
        <f t="shared" si="68"/>
        <v>1295.8333333333335</v>
      </c>
      <c r="M415" s="55">
        <f t="shared" si="69"/>
        <v>5574.9845105328368</v>
      </c>
      <c r="N415" s="56">
        <f t="shared" si="70"/>
        <v>403</v>
      </c>
      <c r="O415" s="59">
        <f t="shared" si="71"/>
        <v>16362</v>
      </c>
      <c r="P415" s="55">
        <f t="shared" si="76"/>
        <v>-81804473</v>
      </c>
      <c r="Q415" s="55">
        <f t="shared" si="77"/>
        <v>7777.4359999999997</v>
      </c>
      <c r="R415" s="55">
        <f t="shared" si="72"/>
        <v>81812250.436000004</v>
      </c>
      <c r="S415" s="73">
        <f t="shared" si="73"/>
        <v>43842.64975133977</v>
      </c>
      <c r="T415" s="58">
        <f t="shared" si="74"/>
        <v>413</v>
      </c>
      <c r="U415" s="56">
        <f t="shared" si="75"/>
        <v>299</v>
      </c>
    </row>
    <row r="416" spans="1:21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44">
        <v>13251.5</v>
      </c>
      <c r="K416" s="54">
        <f t="shared" si="67"/>
        <v>7394.0703517587945</v>
      </c>
      <c r="L416" s="55">
        <f t="shared" si="68"/>
        <v>592.30088495575228</v>
      </c>
      <c r="M416" s="55">
        <f t="shared" si="69"/>
        <v>6801.7694668030417</v>
      </c>
      <c r="N416" s="56">
        <f t="shared" si="70"/>
        <v>377</v>
      </c>
      <c r="O416" s="59">
        <f t="shared" si="71"/>
        <v>6300</v>
      </c>
      <c r="P416" s="55">
        <f t="shared" si="76"/>
        <v>-31493981.5</v>
      </c>
      <c r="Q416" s="55">
        <f t="shared" si="77"/>
        <v>7739.6692000000003</v>
      </c>
      <c r="R416" s="55">
        <f t="shared" si="72"/>
        <v>31501721.169199999</v>
      </c>
      <c r="S416" s="73">
        <f t="shared" si="73"/>
        <v>23532.334206783205</v>
      </c>
      <c r="T416" s="58">
        <f t="shared" si="74"/>
        <v>414</v>
      </c>
      <c r="U416" s="56">
        <f t="shared" si="75"/>
        <v>448</v>
      </c>
    </row>
    <row r="417" spans="1:21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44">
        <v>14962.7</v>
      </c>
      <c r="K417" s="54">
        <f t="shared" si="67"/>
        <v>6456.5408252853376</v>
      </c>
      <c r="L417" s="55">
        <f t="shared" si="68"/>
        <v>1651.6314779270633</v>
      </c>
      <c r="M417" s="55">
        <f t="shared" si="69"/>
        <v>4804.9093473582743</v>
      </c>
      <c r="N417" s="56">
        <f t="shared" si="70"/>
        <v>425</v>
      </c>
      <c r="O417" s="59">
        <f t="shared" si="71"/>
        <v>16326</v>
      </c>
      <c r="P417" s="55">
        <f t="shared" si="76"/>
        <v>-81624367</v>
      </c>
      <c r="Q417" s="55">
        <f t="shared" si="77"/>
        <v>7736.4080000000004</v>
      </c>
      <c r="R417" s="55">
        <f t="shared" si="72"/>
        <v>81632103.408000007</v>
      </c>
      <c r="S417" s="73">
        <f t="shared" si="73"/>
        <v>47431.94794189425</v>
      </c>
      <c r="T417" s="58">
        <f t="shared" si="74"/>
        <v>415</v>
      </c>
      <c r="U417" s="56">
        <f t="shared" si="75"/>
        <v>301</v>
      </c>
    </row>
    <row r="418" spans="1:21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9</v>
      </c>
      <c r="I418" s="21">
        <v>9409</v>
      </c>
      <c r="J418" s="44">
        <v>23089.5</v>
      </c>
      <c r="K418" s="54">
        <f t="shared" si="67"/>
        <v>6379.669852302346</v>
      </c>
      <c r="L418" s="55">
        <v>0</v>
      </c>
      <c r="M418" s="55">
        <v>0</v>
      </c>
      <c r="N418" s="56">
        <f t="shared" si="70"/>
        <v>434</v>
      </c>
      <c r="O418" s="59">
        <f t="shared" si="71"/>
        <v>14400</v>
      </c>
      <c r="P418" s="55">
        <f t="shared" si="76"/>
        <v>-71993623</v>
      </c>
      <c r="Q418" s="55">
        <f t="shared" si="77"/>
        <v>7724.8360000000002</v>
      </c>
      <c r="R418" s="55">
        <f t="shared" si="72"/>
        <v>72001347.835999995</v>
      </c>
      <c r="S418" s="73">
        <f t="shared" si="73"/>
        <v>74534.556766045542</v>
      </c>
      <c r="T418" s="58">
        <f t="shared" si="74"/>
        <v>416</v>
      </c>
      <c r="U418" s="56">
        <f t="shared" si="75"/>
        <v>325</v>
      </c>
    </row>
    <row r="419" spans="1:21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44">
        <v>1577.2</v>
      </c>
      <c r="K419" s="54">
        <f t="shared" si="67"/>
        <v>5837.3503591380677</v>
      </c>
      <c r="L419" s="55">
        <f t="shared" si="68"/>
        <v>110.50228310502284</v>
      </c>
      <c r="M419" s="55">
        <f t="shared" si="69"/>
        <v>5726.8480760330449</v>
      </c>
      <c r="N419" s="56">
        <f t="shared" si="70"/>
        <v>461</v>
      </c>
      <c r="O419" s="59">
        <f t="shared" si="71"/>
        <v>9450</v>
      </c>
      <c r="P419" s="55">
        <f t="shared" si="76"/>
        <v>-47242710</v>
      </c>
      <c r="Q419" s="55">
        <f t="shared" si="77"/>
        <v>7694.5383999999995</v>
      </c>
      <c r="R419" s="55">
        <f t="shared" si="72"/>
        <v>47250404.538400002</v>
      </c>
      <c r="S419" s="73">
        <f t="shared" si="73"/>
        <v>1952495.055305785</v>
      </c>
      <c r="T419" s="58">
        <f t="shared" si="74"/>
        <v>417</v>
      </c>
      <c r="U419" s="56">
        <f t="shared" si="75"/>
        <v>394</v>
      </c>
    </row>
    <row r="420" spans="1:21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44">
        <v>1599</v>
      </c>
      <c r="K420" s="54">
        <f t="shared" si="67"/>
        <v>6267.5862068965516</v>
      </c>
      <c r="L420" s="55">
        <f t="shared" si="68"/>
        <v>336.25730994152036</v>
      </c>
      <c r="M420" s="55">
        <f t="shared" si="69"/>
        <v>5931.3288969550313</v>
      </c>
      <c r="N420" s="56">
        <f t="shared" si="70"/>
        <v>440</v>
      </c>
      <c r="O420" s="59">
        <f t="shared" si="71"/>
        <v>22500</v>
      </c>
      <c r="P420" s="55">
        <f t="shared" si="76"/>
        <v>-112492672.09999999</v>
      </c>
      <c r="Q420" s="55">
        <f t="shared" si="77"/>
        <v>7648.4607999999998</v>
      </c>
      <c r="R420" s="55">
        <f t="shared" si="72"/>
        <v>112500320.5608</v>
      </c>
      <c r="S420" s="73">
        <f t="shared" si="73"/>
        <v>-1956528.3141008697</v>
      </c>
      <c r="T420" s="58">
        <f t="shared" si="74"/>
        <v>418</v>
      </c>
      <c r="U420" s="56">
        <f t="shared" si="75"/>
        <v>249</v>
      </c>
    </row>
    <row r="421" spans="1:21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9</v>
      </c>
      <c r="I421" s="21">
        <v>20715</v>
      </c>
      <c r="J421" s="44">
        <v>19053.599999999999</v>
      </c>
      <c r="K421" s="54">
        <f t="shared" si="67"/>
        <v>7348.5309017223908</v>
      </c>
      <c r="L421" s="55">
        <v>0</v>
      </c>
      <c r="M421" s="55">
        <v>0</v>
      </c>
      <c r="N421" s="56">
        <f t="shared" si="70"/>
        <v>378</v>
      </c>
      <c r="O421" s="59">
        <f t="shared" si="71"/>
        <v>11197.8</v>
      </c>
      <c r="P421" s="55">
        <f t="shared" si="76"/>
        <v>-55982088.00000003</v>
      </c>
      <c r="Q421" s="55">
        <f t="shared" si="77"/>
        <v>7630.1559999999999</v>
      </c>
      <c r="R421" s="55">
        <f t="shared" si="72"/>
        <v>55989718.156000033</v>
      </c>
      <c r="S421" s="73">
        <f t="shared" si="73"/>
        <v>164191.72186510274</v>
      </c>
      <c r="T421" s="58">
        <f t="shared" si="74"/>
        <v>419</v>
      </c>
      <c r="U421" s="56">
        <f t="shared" si="75"/>
        <v>366</v>
      </c>
    </row>
    <row r="422" spans="1:21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44">
        <v>9672.1</v>
      </c>
      <c r="K422" s="54">
        <f t="shared" si="67"/>
        <v>6984.5261121856865</v>
      </c>
      <c r="L422" s="55">
        <f t="shared" si="68"/>
        <v>354.80161012075911</v>
      </c>
      <c r="M422" s="55">
        <f t="shared" si="69"/>
        <v>6629.724502064927</v>
      </c>
      <c r="N422" s="56">
        <f t="shared" si="70"/>
        <v>398</v>
      </c>
      <c r="O422" s="59">
        <f t="shared" si="71"/>
        <v>15300</v>
      </c>
      <c r="P422" s="55">
        <f t="shared" si="76"/>
        <v>-76493395</v>
      </c>
      <c r="Q422" s="55">
        <f t="shared" si="77"/>
        <v>7597.5439999999999</v>
      </c>
      <c r="R422" s="55">
        <f t="shared" si="72"/>
        <v>76500992.544</v>
      </c>
      <c r="S422" s="73">
        <f t="shared" si="73"/>
        <v>123987.64269692058</v>
      </c>
      <c r="T422" s="58">
        <f t="shared" si="74"/>
        <v>420</v>
      </c>
      <c r="U422" s="56">
        <f t="shared" si="75"/>
        <v>315</v>
      </c>
    </row>
    <row r="423" spans="1:21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44" t="s">
        <v>9</v>
      </c>
      <c r="K423" s="54">
        <f t="shared" si="67"/>
        <v>5834.0080971659927</v>
      </c>
      <c r="L423" s="55">
        <f t="shared" si="68"/>
        <v>310.5395232120452</v>
      </c>
      <c r="M423" s="55">
        <f t="shared" si="69"/>
        <v>5523.4685739539473</v>
      </c>
      <c r="N423" s="56">
        <f t="shared" si="70"/>
        <v>462</v>
      </c>
      <c r="O423" s="59">
        <f t="shared" si="71"/>
        <v>2492.1</v>
      </c>
      <c r="P423" s="55">
        <f t="shared" si="76"/>
        <v>-12453790.000000004</v>
      </c>
      <c r="Q423" s="55">
        <f t="shared" si="77"/>
        <v>7579.66</v>
      </c>
      <c r="R423" s="55">
        <f t="shared" si="72"/>
        <v>12461369.660000004</v>
      </c>
      <c r="S423" s="73">
        <f t="shared" si="73"/>
        <v>25173.484161616168</v>
      </c>
      <c r="T423" s="58">
        <f t="shared" si="74"/>
        <v>421</v>
      </c>
      <c r="U423" s="56">
        <f t="shared" si="75"/>
        <v>484</v>
      </c>
    </row>
    <row r="424" spans="1:21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44">
        <v>28072.2</v>
      </c>
      <c r="K424" s="54">
        <f t="shared" si="67"/>
        <v>6657.3012939001846</v>
      </c>
      <c r="L424" s="55">
        <f t="shared" si="68"/>
        <v>1044.3727598566309</v>
      </c>
      <c r="M424" s="55">
        <f t="shared" si="69"/>
        <v>5612.9285340435536</v>
      </c>
      <c r="N424" s="56">
        <f t="shared" si="70"/>
        <v>412</v>
      </c>
      <c r="O424" s="59">
        <f t="shared" si="71"/>
        <v>21600</v>
      </c>
      <c r="P424" s="55">
        <f t="shared" si="76"/>
        <v>-107995710.59999999</v>
      </c>
      <c r="Q424" s="55">
        <f t="shared" si="77"/>
        <v>7577.7663999999995</v>
      </c>
      <c r="R424" s="55">
        <f t="shared" si="72"/>
        <v>108003288.36639999</v>
      </c>
      <c r="S424" s="73">
        <f t="shared" si="73"/>
        <v>37065.129578694483</v>
      </c>
      <c r="T424" s="58">
        <f t="shared" si="74"/>
        <v>422</v>
      </c>
      <c r="U424" s="56">
        <f t="shared" si="75"/>
        <v>254</v>
      </c>
    </row>
    <row r="425" spans="1:21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44" t="s">
        <v>9</v>
      </c>
      <c r="K425" s="54">
        <f t="shared" si="67"/>
        <v>6632.1362799263343</v>
      </c>
      <c r="L425" s="55">
        <f t="shared" si="68"/>
        <v>71.614192903548229</v>
      </c>
      <c r="M425" s="55">
        <f t="shared" si="69"/>
        <v>6560.5220870227859</v>
      </c>
      <c r="N425" s="56">
        <f t="shared" si="70"/>
        <v>417</v>
      </c>
      <c r="O425" s="59">
        <f t="shared" si="71"/>
        <v>7830</v>
      </c>
      <c r="P425" s="55">
        <f t="shared" si="76"/>
        <v>-39142940.799999997</v>
      </c>
      <c r="Q425" s="55">
        <f t="shared" si="77"/>
        <v>7577.03</v>
      </c>
      <c r="R425" s="55">
        <f t="shared" si="72"/>
        <v>39150517.829999998</v>
      </c>
      <c r="S425" s="73">
        <f t="shared" si="73"/>
        <v>273205.6840893231</v>
      </c>
      <c r="T425" s="58">
        <f t="shared" si="74"/>
        <v>423</v>
      </c>
      <c r="U425" s="56">
        <f t="shared" si="75"/>
        <v>424</v>
      </c>
    </row>
    <row r="426" spans="1:21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44">
        <v>10036.5</v>
      </c>
      <c r="K426" s="54">
        <f t="shared" si="67"/>
        <v>6323.3948988566399</v>
      </c>
      <c r="L426" s="55">
        <f t="shared" si="68"/>
        <v>537.55900202292651</v>
      </c>
      <c r="M426" s="55">
        <f t="shared" si="69"/>
        <v>5785.8358968337134</v>
      </c>
      <c r="N426" s="56">
        <f t="shared" si="70"/>
        <v>435</v>
      </c>
      <c r="O426" s="59">
        <f t="shared" si="71"/>
        <v>5040</v>
      </c>
      <c r="P426" s="55">
        <f t="shared" si="76"/>
        <v>-25193607.5</v>
      </c>
      <c r="Q426" s="55">
        <f t="shared" si="77"/>
        <v>7563.5644000000002</v>
      </c>
      <c r="R426" s="55">
        <f t="shared" si="72"/>
        <v>25201171.064399999</v>
      </c>
      <c r="S426" s="73">
        <f t="shared" si="73"/>
        <v>31611.106202207724</v>
      </c>
      <c r="T426" s="58">
        <f t="shared" si="74"/>
        <v>424</v>
      </c>
      <c r="U426" s="56">
        <f t="shared" si="75"/>
        <v>458</v>
      </c>
    </row>
    <row r="427" spans="1:21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44">
        <v>9488.9</v>
      </c>
      <c r="K427" s="54">
        <f t="shared" si="67"/>
        <v>6616.4510166358587</v>
      </c>
      <c r="L427" s="55">
        <f t="shared" si="68"/>
        <v>281.73598553345386</v>
      </c>
      <c r="M427" s="55">
        <f t="shared" si="69"/>
        <v>6334.7150311024052</v>
      </c>
      <c r="N427" s="56">
        <f t="shared" si="70"/>
        <v>418</v>
      </c>
      <c r="O427" s="59">
        <f t="shared" si="71"/>
        <v>27000</v>
      </c>
      <c r="P427" s="55">
        <f t="shared" si="76"/>
        <v>-134993308.40000001</v>
      </c>
      <c r="Q427" s="55">
        <f t="shared" si="77"/>
        <v>7531.268</v>
      </c>
      <c r="R427" s="55">
        <f t="shared" si="72"/>
        <v>135000839.66800001</v>
      </c>
      <c r="S427" s="73">
        <f t="shared" si="73"/>
        <v>288832.63215233205</v>
      </c>
      <c r="T427" s="58">
        <f t="shared" si="74"/>
        <v>425</v>
      </c>
      <c r="U427" s="56">
        <f t="shared" si="75"/>
        <v>226</v>
      </c>
    </row>
    <row r="428" spans="1:21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44">
        <v>12606.6</v>
      </c>
      <c r="K428" s="54">
        <f t="shared" si="67"/>
        <v>6141.6309012875536</v>
      </c>
      <c r="L428" s="55">
        <f t="shared" si="68"/>
        <v>842.87709497206708</v>
      </c>
      <c r="M428" s="55">
        <f t="shared" si="69"/>
        <v>5298.7538063154861</v>
      </c>
      <c r="N428" s="56">
        <f t="shared" si="70"/>
        <v>446</v>
      </c>
      <c r="O428" s="59">
        <f t="shared" si="71"/>
        <v>6915.6</v>
      </c>
      <c r="P428" s="55">
        <f t="shared" si="76"/>
        <v>-34572051.999999985</v>
      </c>
      <c r="Q428" s="55">
        <f t="shared" si="77"/>
        <v>7527.06</v>
      </c>
      <c r="R428" s="55">
        <f t="shared" si="72"/>
        <v>34579579.059999987</v>
      </c>
      <c r="S428" s="73">
        <f t="shared" si="73"/>
        <v>28648.195575807778</v>
      </c>
      <c r="T428" s="58">
        <f t="shared" si="74"/>
        <v>426</v>
      </c>
      <c r="U428" s="56">
        <f t="shared" si="75"/>
        <v>439</v>
      </c>
    </row>
    <row r="429" spans="1:21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44">
        <v>8592.7000000000007</v>
      </c>
      <c r="K429" s="54">
        <f t="shared" si="67"/>
        <v>6861.8042226487523</v>
      </c>
      <c r="L429" s="55">
        <f t="shared" si="68"/>
        <v>474.91039426523292</v>
      </c>
      <c r="M429" s="55">
        <f t="shared" si="69"/>
        <v>6386.8938283835196</v>
      </c>
      <c r="N429" s="56">
        <f t="shared" si="70"/>
        <v>406</v>
      </c>
      <c r="O429" s="59">
        <f t="shared" si="71"/>
        <v>6840</v>
      </c>
      <c r="P429" s="55">
        <f t="shared" si="76"/>
        <v>-34193380</v>
      </c>
      <c r="Q429" s="55">
        <f t="shared" si="77"/>
        <v>7521.8</v>
      </c>
      <c r="R429" s="55">
        <f t="shared" si="72"/>
        <v>34200901.799999997</v>
      </c>
      <c r="S429" s="73">
        <f t="shared" si="73"/>
        <v>64529.003396226406</v>
      </c>
      <c r="T429" s="58">
        <f t="shared" si="74"/>
        <v>427</v>
      </c>
      <c r="U429" s="56">
        <f t="shared" si="75"/>
        <v>440</v>
      </c>
    </row>
    <row r="430" spans="1:21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44">
        <v>5283</v>
      </c>
      <c r="K430" s="54">
        <f t="shared" si="67"/>
        <v>5817.0195439739418</v>
      </c>
      <c r="L430" s="55">
        <f t="shared" si="68"/>
        <v>535.57623478883329</v>
      </c>
      <c r="M430" s="55">
        <f t="shared" si="69"/>
        <v>5281.4433091851088</v>
      </c>
      <c r="N430" s="56">
        <f t="shared" si="70"/>
        <v>465</v>
      </c>
      <c r="O430" s="59">
        <f t="shared" si="71"/>
        <v>4410</v>
      </c>
      <c r="P430" s="55">
        <f t="shared" si="76"/>
        <v>-22043604.899999999</v>
      </c>
      <c r="Q430" s="55">
        <f t="shared" si="77"/>
        <v>7514.7516000000005</v>
      </c>
      <c r="R430" s="55">
        <f t="shared" si="72"/>
        <v>22051119.6516</v>
      </c>
      <c r="S430" s="73">
        <f t="shared" si="73"/>
        <v>29471.226211708097</v>
      </c>
      <c r="T430" s="58">
        <f t="shared" si="74"/>
        <v>428</v>
      </c>
      <c r="U430" s="56">
        <f t="shared" si="75"/>
        <v>468</v>
      </c>
    </row>
    <row r="431" spans="1:21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44">
        <v>1974.2</v>
      </c>
      <c r="K431" s="54">
        <f t="shared" si="67"/>
        <v>6869.6618357487932</v>
      </c>
      <c r="L431" s="55">
        <f t="shared" si="68"/>
        <v>138.80813953488374</v>
      </c>
      <c r="M431" s="55">
        <f t="shared" si="69"/>
        <v>6730.8536962139096</v>
      </c>
      <c r="N431" s="56">
        <f t="shared" si="70"/>
        <v>405</v>
      </c>
      <c r="O431" s="59">
        <f t="shared" si="71"/>
        <v>37080</v>
      </c>
      <c r="P431" s="55">
        <f t="shared" si="76"/>
        <v>-185392794.40000001</v>
      </c>
      <c r="Q431" s="55">
        <f t="shared" si="77"/>
        <v>7479.8252000000002</v>
      </c>
      <c r="R431" s="55">
        <f t="shared" si="72"/>
        <v>185400274.2252</v>
      </c>
      <c r="S431" s="73">
        <f t="shared" si="73"/>
        <v>-1941365.1280125654</v>
      </c>
      <c r="T431" s="58">
        <f t="shared" si="74"/>
        <v>429</v>
      </c>
      <c r="U431" s="56">
        <f t="shared" si="75"/>
        <v>173</v>
      </c>
    </row>
    <row r="432" spans="1:21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44">
        <v>1954.8</v>
      </c>
      <c r="K432" s="54">
        <f t="shared" si="67"/>
        <v>6704.640151515152</v>
      </c>
      <c r="L432" s="55">
        <f t="shared" si="68"/>
        <v>90.692520775623251</v>
      </c>
      <c r="M432" s="55">
        <f t="shared" si="69"/>
        <v>6613.9476307395289</v>
      </c>
      <c r="N432" s="56">
        <f t="shared" si="70"/>
        <v>409</v>
      </c>
      <c r="O432" s="59">
        <f t="shared" si="71"/>
        <v>6678</v>
      </c>
      <c r="P432" s="55">
        <f t="shared" si="76"/>
        <v>-33383083.600000001</v>
      </c>
      <c r="Q432" s="55">
        <f t="shared" si="77"/>
        <v>7448.2652000000007</v>
      </c>
      <c r="R432" s="55">
        <f t="shared" si="72"/>
        <v>33390531.865200002</v>
      </c>
      <c r="S432" s="73">
        <f t="shared" si="73"/>
        <v>203972.92709346369</v>
      </c>
      <c r="T432" s="58">
        <f t="shared" si="74"/>
        <v>430</v>
      </c>
      <c r="U432" s="56">
        <f t="shared" si="75"/>
        <v>442</v>
      </c>
    </row>
    <row r="433" spans="1:21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44">
        <v>5163.3999999999996</v>
      </c>
      <c r="K433" s="54">
        <f t="shared" si="67"/>
        <v>6386.4253393665158</v>
      </c>
      <c r="L433" s="55">
        <f t="shared" si="68"/>
        <v>288.97136797454931</v>
      </c>
      <c r="M433" s="55">
        <f t="shared" si="69"/>
        <v>6097.4539713919667</v>
      </c>
      <c r="N433" s="56">
        <f t="shared" si="70"/>
        <v>433</v>
      </c>
      <c r="O433" s="59">
        <f t="shared" si="71"/>
        <v>18000</v>
      </c>
      <c r="P433" s="55">
        <f t="shared" si="76"/>
        <v>-89993488</v>
      </c>
      <c r="Q433" s="55">
        <f t="shared" si="77"/>
        <v>7423.9639999999999</v>
      </c>
      <c r="R433" s="55">
        <f t="shared" si="72"/>
        <v>90000911.964000002</v>
      </c>
      <c r="S433" s="73">
        <f t="shared" si="73"/>
        <v>165138.28800733946</v>
      </c>
      <c r="T433" s="58">
        <f t="shared" si="74"/>
        <v>431</v>
      </c>
      <c r="U433" s="56">
        <f t="shared" si="75"/>
        <v>283</v>
      </c>
    </row>
    <row r="434" spans="1:21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44">
        <v>9391</v>
      </c>
      <c r="K434" s="54">
        <f t="shared" si="67"/>
        <v>6447.2426470588234</v>
      </c>
      <c r="L434" s="55">
        <f t="shared" si="68"/>
        <v>668.47826086956513</v>
      </c>
      <c r="M434" s="55">
        <f t="shared" si="69"/>
        <v>5778.7643861892584</v>
      </c>
      <c r="N434" s="56">
        <f t="shared" si="70"/>
        <v>427</v>
      </c>
      <c r="O434" s="59">
        <f t="shared" si="71"/>
        <v>13500</v>
      </c>
      <c r="P434" s="55">
        <f t="shared" si="76"/>
        <v>-67493723.400000006</v>
      </c>
      <c r="Q434" s="55">
        <f t="shared" si="77"/>
        <v>7379.3592000000008</v>
      </c>
      <c r="R434" s="55">
        <f t="shared" si="72"/>
        <v>67501102.759200007</v>
      </c>
      <c r="S434" s="73">
        <f t="shared" si="73"/>
        <v>91463.908887804893</v>
      </c>
      <c r="T434" s="58">
        <f t="shared" si="74"/>
        <v>432</v>
      </c>
      <c r="U434" s="56">
        <f t="shared" si="75"/>
        <v>336</v>
      </c>
    </row>
    <row r="435" spans="1:21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44">
        <v>166</v>
      </c>
      <c r="K435" s="54">
        <f t="shared" si="67"/>
        <v>6053.4722222222226</v>
      </c>
      <c r="L435" s="55">
        <f t="shared" si="68"/>
        <v>9.2655193607867243</v>
      </c>
      <c r="M435" s="55">
        <f t="shared" si="69"/>
        <v>6044.2067028614356</v>
      </c>
      <c r="N435" s="56">
        <f t="shared" si="70"/>
        <v>454</v>
      </c>
      <c r="O435" s="59">
        <f t="shared" si="71"/>
        <v>16449.3</v>
      </c>
      <c r="P435" s="55">
        <f t="shared" si="76"/>
        <v>-82239405.800000027</v>
      </c>
      <c r="Q435" s="55">
        <f t="shared" si="77"/>
        <v>7336.2272000000003</v>
      </c>
      <c r="R435" s="55">
        <f t="shared" si="72"/>
        <v>82246742.027200028</v>
      </c>
      <c r="S435" s="73">
        <f t="shared" si="73"/>
        <v>-681980.61879933684</v>
      </c>
      <c r="T435" s="58">
        <f t="shared" si="74"/>
        <v>433</v>
      </c>
      <c r="U435" s="56">
        <f t="shared" si="75"/>
        <v>296</v>
      </c>
    </row>
    <row r="436" spans="1:21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44">
        <v>3815.5</v>
      </c>
      <c r="K436" s="54">
        <f t="shared" si="67"/>
        <v>6269.0433212996386</v>
      </c>
      <c r="L436" s="55">
        <f t="shared" si="68"/>
        <v>549.2462311557789</v>
      </c>
      <c r="M436" s="55">
        <f t="shared" si="69"/>
        <v>5719.7970901438594</v>
      </c>
      <c r="N436" s="56">
        <f t="shared" si="70"/>
        <v>439</v>
      </c>
      <c r="O436" s="59">
        <f t="shared" si="71"/>
        <v>5850</v>
      </c>
      <c r="P436" s="55">
        <f t="shared" si="76"/>
        <v>-29243381.800000001</v>
      </c>
      <c r="Q436" s="55">
        <f t="shared" si="77"/>
        <v>7307.2972000000009</v>
      </c>
      <c r="R436" s="55">
        <f t="shared" si="72"/>
        <v>29250689.097200003</v>
      </c>
      <c r="S436" s="73">
        <f t="shared" si="73"/>
        <v>89205.127164379403</v>
      </c>
      <c r="T436" s="58">
        <f t="shared" si="74"/>
        <v>434</v>
      </c>
      <c r="U436" s="56">
        <f t="shared" si="75"/>
        <v>452</v>
      </c>
    </row>
    <row r="437" spans="1:21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44">
        <v>14466.1</v>
      </c>
      <c r="K437" s="54">
        <f t="shared" si="67"/>
        <v>6158.0817051509775</v>
      </c>
      <c r="L437" s="55">
        <f t="shared" si="68"/>
        <v>463.08479532163744</v>
      </c>
      <c r="M437" s="55">
        <f t="shared" si="69"/>
        <v>5694.9969098293404</v>
      </c>
      <c r="N437" s="56">
        <f t="shared" si="70"/>
        <v>445</v>
      </c>
      <c r="O437" s="59">
        <f t="shared" si="71"/>
        <v>27325.8</v>
      </c>
      <c r="P437" s="55">
        <f t="shared" si="76"/>
        <v>-136622699.50000003</v>
      </c>
      <c r="Q437" s="55">
        <f t="shared" si="77"/>
        <v>7294.5680000000002</v>
      </c>
      <c r="R437" s="55">
        <f t="shared" si="72"/>
        <v>136629994.06800002</v>
      </c>
      <c r="S437" s="73">
        <f t="shared" si="73"/>
        <v>215673.81305130231</v>
      </c>
      <c r="T437" s="58">
        <f t="shared" si="74"/>
        <v>435</v>
      </c>
      <c r="U437" s="56">
        <f t="shared" si="75"/>
        <v>219</v>
      </c>
    </row>
    <row r="438" spans="1:21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44">
        <v>3656.9</v>
      </c>
      <c r="K438" s="54">
        <f t="shared" si="67"/>
        <v>6605.5449330783931</v>
      </c>
      <c r="L438" s="55">
        <f t="shared" si="68"/>
        <v>347.19251336898395</v>
      </c>
      <c r="M438" s="55">
        <f t="shared" si="69"/>
        <v>6258.3524197094093</v>
      </c>
      <c r="N438" s="56">
        <f t="shared" si="70"/>
        <v>419</v>
      </c>
      <c r="O438" s="59">
        <f t="shared" si="71"/>
        <v>17100</v>
      </c>
      <c r="P438" s="55">
        <f t="shared" si="76"/>
        <v>-85493350.299999997</v>
      </c>
      <c r="Q438" s="55">
        <f t="shared" si="77"/>
        <v>7268.6887999999999</v>
      </c>
      <c r="R438" s="55">
        <f t="shared" si="72"/>
        <v>85500618.988800004</v>
      </c>
      <c r="S438" s="73">
        <f t="shared" si="73"/>
        <v>329227.41351097421</v>
      </c>
      <c r="T438" s="58">
        <f t="shared" si="74"/>
        <v>436</v>
      </c>
      <c r="U438" s="56">
        <f t="shared" si="75"/>
        <v>290</v>
      </c>
    </row>
    <row r="439" spans="1:21" x14ac:dyDescent="0.2">
      <c r="A439" s="7" t="s">
        <v>879</v>
      </c>
      <c r="B439" s="8" t="s">
        <v>880</v>
      </c>
      <c r="C439" s="9">
        <v>9300</v>
      </c>
      <c r="D439" s="10" t="s">
        <v>9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44">
        <v>8854.7000000000007</v>
      </c>
      <c r="K439" s="54">
        <f t="shared" si="67"/>
        <v>6424.6268656716411</v>
      </c>
      <c r="L439" s="55">
        <f t="shared" si="68"/>
        <v>89.977220956719833</v>
      </c>
      <c r="M439" s="55">
        <f t="shared" si="69"/>
        <v>6334.6496447149211</v>
      </c>
      <c r="N439" s="56">
        <f t="shared" si="70"/>
        <v>428</v>
      </c>
      <c r="O439" s="59">
        <f t="shared" si="71"/>
        <v>8370</v>
      </c>
      <c r="P439" s="55">
        <f t="shared" si="76"/>
        <v>-41843152.299999997</v>
      </c>
      <c r="Q439" s="55">
        <f t="shared" si="77"/>
        <v>7245.3343999999997</v>
      </c>
      <c r="R439" s="55">
        <f t="shared" si="72"/>
        <v>41850397.634399995</v>
      </c>
      <c r="S439" s="73">
        <f t="shared" si="73"/>
        <v>1059502.7375797466</v>
      </c>
      <c r="T439" s="58">
        <f t="shared" si="74"/>
        <v>437</v>
      </c>
      <c r="U439" s="56">
        <f t="shared" si="75"/>
        <v>413</v>
      </c>
    </row>
    <row r="440" spans="1:21" x14ac:dyDescent="0.2">
      <c r="A440" s="7" t="s">
        <v>881</v>
      </c>
      <c r="B440" s="8" t="s">
        <v>882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44">
        <v>2915.8</v>
      </c>
      <c r="K440" s="54">
        <f t="shared" si="67"/>
        <v>6870.1298701298711</v>
      </c>
      <c r="L440" s="55">
        <f t="shared" si="68"/>
        <v>179.97198879551823</v>
      </c>
      <c r="M440" s="55">
        <f t="shared" si="69"/>
        <v>6690.1578813343531</v>
      </c>
      <c r="N440" s="56">
        <f t="shared" si="70"/>
        <v>404</v>
      </c>
      <c r="O440" s="59">
        <f t="shared" si="71"/>
        <v>23850</v>
      </c>
      <c r="P440" s="55">
        <f t="shared" si="76"/>
        <v>-119243380</v>
      </c>
      <c r="Q440" s="55">
        <f t="shared" si="77"/>
        <v>7234.6040000000003</v>
      </c>
      <c r="R440" s="55">
        <f t="shared" si="72"/>
        <v>119250614.604</v>
      </c>
      <c r="S440" s="73">
        <f t="shared" si="73"/>
        <v>464009.17355642025</v>
      </c>
      <c r="T440" s="58">
        <f t="shared" si="74"/>
        <v>438</v>
      </c>
      <c r="U440" s="56">
        <f t="shared" si="75"/>
        <v>240</v>
      </c>
    </row>
    <row r="441" spans="1:21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44">
        <v>1352.5</v>
      </c>
      <c r="K441" s="54">
        <f t="shared" si="67"/>
        <v>6454.8356807511736</v>
      </c>
      <c r="L441" s="55">
        <f t="shared" si="68"/>
        <v>139.0728476821192</v>
      </c>
      <c r="M441" s="55">
        <f t="shared" si="69"/>
        <v>6315.7628330690541</v>
      </c>
      <c r="N441" s="56">
        <f t="shared" si="70"/>
        <v>426</v>
      </c>
      <c r="O441" s="59">
        <f t="shared" si="71"/>
        <v>7380</v>
      </c>
      <c r="P441" s="55">
        <f t="shared" si="76"/>
        <v>-36893293.600000001</v>
      </c>
      <c r="Q441" s="55">
        <f t="shared" si="77"/>
        <v>7231.8687999999993</v>
      </c>
      <c r="R441" s="55">
        <f t="shared" si="72"/>
        <v>36900525.468800001</v>
      </c>
      <c r="S441" s="73">
        <f t="shared" si="73"/>
        <v>219644.98493333333</v>
      </c>
      <c r="T441" s="58">
        <f t="shared" si="74"/>
        <v>439</v>
      </c>
      <c r="U441" s="56">
        <f t="shared" si="75"/>
        <v>433</v>
      </c>
    </row>
    <row r="442" spans="1:21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44">
        <v>15760</v>
      </c>
      <c r="K442" s="54">
        <f t="shared" si="67"/>
        <v>6583.333333333333</v>
      </c>
      <c r="L442" s="55">
        <f t="shared" si="68"/>
        <v>460.0840336134454</v>
      </c>
      <c r="M442" s="55">
        <f t="shared" si="69"/>
        <v>6123.2492997198879</v>
      </c>
      <c r="N442" s="56">
        <f t="shared" si="70"/>
        <v>420</v>
      </c>
      <c r="O442" s="59">
        <f t="shared" si="71"/>
        <v>7461.9</v>
      </c>
      <c r="P442" s="55">
        <f t="shared" si="76"/>
        <v>-37303284.000000015</v>
      </c>
      <c r="Q442" s="55">
        <f t="shared" si="77"/>
        <v>7230.3959999999997</v>
      </c>
      <c r="R442" s="55">
        <f t="shared" si="72"/>
        <v>37310514.396000013</v>
      </c>
      <c r="S442" s="73">
        <f t="shared" si="73"/>
        <v>56788.21521461189</v>
      </c>
      <c r="T442" s="58">
        <f t="shared" si="74"/>
        <v>440</v>
      </c>
      <c r="U442" s="56">
        <f t="shared" si="75"/>
        <v>430</v>
      </c>
    </row>
    <row r="443" spans="1:21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44">
        <v>13813.2</v>
      </c>
      <c r="K443" s="54">
        <f t="shared" si="67"/>
        <v>6059.6102745792741</v>
      </c>
      <c r="L443" s="55">
        <f t="shared" si="68"/>
        <v>395.67901234567887</v>
      </c>
      <c r="M443" s="55">
        <f t="shared" si="69"/>
        <v>5663.9312622335956</v>
      </c>
      <c r="N443" s="56">
        <f t="shared" si="70"/>
        <v>453</v>
      </c>
      <c r="O443" s="59">
        <f t="shared" si="71"/>
        <v>15660</v>
      </c>
      <c r="P443" s="55">
        <f t="shared" si="76"/>
        <v>-78293030.5</v>
      </c>
      <c r="Q443" s="55">
        <f t="shared" si="77"/>
        <v>7197.0475999999999</v>
      </c>
      <c r="R443" s="55">
        <f t="shared" si="72"/>
        <v>78300227.547600001</v>
      </c>
      <c r="S443" s="73">
        <f t="shared" si="73"/>
        <v>-610767.20551950089</v>
      </c>
      <c r="T443" s="58">
        <f t="shared" si="74"/>
        <v>441</v>
      </c>
      <c r="U443" s="56">
        <f t="shared" si="75"/>
        <v>313</v>
      </c>
    </row>
    <row r="444" spans="1:21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44">
        <v>23030.9</v>
      </c>
      <c r="K444" s="54">
        <f t="shared" si="67"/>
        <v>7118.0208333333339</v>
      </c>
      <c r="L444" s="55">
        <f t="shared" si="68"/>
        <v>1471.1832061068701</v>
      </c>
      <c r="M444" s="55">
        <f t="shared" si="69"/>
        <v>5646.8376272264641</v>
      </c>
      <c r="N444" s="56">
        <f t="shared" si="70"/>
        <v>391</v>
      </c>
      <c r="O444" s="59">
        <f t="shared" si="71"/>
        <v>2353.5</v>
      </c>
      <c r="P444" s="55">
        <f t="shared" si="76"/>
        <v>-11762208.5</v>
      </c>
      <c r="Q444" s="55">
        <f t="shared" si="77"/>
        <v>7188.6316000000006</v>
      </c>
      <c r="R444" s="55">
        <f t="shared" si="72"/>
        <v>11769397.1316</v>
      </c>
      <c r="S444" s="73">
        <f t="shared" si="73"/>
        <v>7632.5433464781418</v>
      </c>
      <c r="T444" s="58">
        <f t="shared" si="74"/>
        <v>442</v>
      </c>
      <c r="U444" s="56">
        <f t="shared" si="75"/>
        <v>488</v>
      </c>
    </row>
    <row r="445" spans="1:21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44">
        <v>869.8</v>
      </c>
      <c r="K445" s="54">
        <f t="shared" si="67"/>
        <v>6082.2479928635148</v>
      </c>
      <c r="L445" s="55">
        <f t="shared" si="68"/>
        <v>6.2</v>
      </c>
      <c r="M445" s="55">
        <f t="shared" si="69"/>
        <v>6076.047992863515</v>
      </c>
      <c r="N445" s="56">
        <f t="shared" si="70"/>
        <v>451</v>
      </c>
      <c r="O445" s="59">
        <f t="shared" si="71"/>
        <v>8550</v>
      </c>
      <c r="P445" s="55">
        <f t="shared" si="76"/>
        <v>-42743367.799999997</v>
      </c>
      <c r="Q445" s="55">
        <f t="shared" si="77"/>
        <v>7172.7464</v>
      </c>
      <c r="R445" s="55">
        <f t="shared" si="72"/>
        <v>42750540.546399996</v>
      </c>
      <c r="S445" s="73">
        <f t="shared" si="73"/>
        <v>229840.61584086021</v>
      </c>
      <c r="T445" s="58">
        <f t="shared" si="74"/>
        <v>443</v>
      </c>
      <c r="U445" s="56">
        <f t="shared" si="75"/>
        <v>410</v>
      </c>
    </row>
    <row r="446" spans="1:21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44">
        <v>6463.1</v>
      </c>
      <c r="K446" s="54">
        <f t="shared" si="67"/>
        <v>6480</v>
      </c>
      <c r="L446" s="55">
        <f t="shared" si="68"/>
        <v>61.895702775290964</v>
      </c>
      <c r="M446" s="55">
        <f t="shared" si="69"/>
        <v>6418.1042972247087</v>
      </c>
      <c r="N446" s="56">
        <f t="shared" si="70"/>
        <v>424</v>
      </c>
      <c r="O446" s="59">
        <f t="shared" si="71"/>
        <v>61200</v>
      </c>
      <c r="P446" s="55">
        <f t="shared" si="76"/>
        <v>-305993749.10000002</v>
      </c>
      <c r="Q446" s="55">
        <f t="shared" si="77"/>
        <v>7157.808</v>
      </c>
      <c r="R446" s="55">
        <f t="shared" si="72"/>
        <v>306000906.90800005</v>
      </c>
      <c r="S446" s="73">
        <f t="shared" si="73"/>
        <v>553245.98410414031</v>
      </c>
      <c r="T446" s="58">
        <f t="shared" si="74"/>
        <v>444</v>
      </c>
      <c r="U446" s="56">
        <f t="shared" si="75"/>
        <v>108</v>
      </c>
    </row>
    <row r="447" spans="1:21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9</v>
      </c>
      <c r="I447" s="21">
        <v>3640.8</v>
      </c>
      <c r="J447" s="44">
        <v>332.5</v>
      </c>
      <c r="K447" s="54">
        <f t="shared" si="67"/>
        <v>6938.9795918367345</v>
      </c>
      <c r="L447" s="55">
        <v>0</v>
      </c>
      <c r="M447" s="55">
        <v>0</v>
      </c>
      <c r="N447" s="56">
        <f t="shared" si="70"/>
        <v>399</v>
      </c>
      <c r="O447" s="59">
        <f t="shared" si="71"/>
        <v>35550</v>
      </c>
      <c r="P447" s="55">
        <f t="shared" si="76"/>
        <v>-177743188.80000001</v>
      </c>
      <c r="Q447" s="55">
        <f t="shared" si="77"/>
        <v>7153.8104000000003</v>
      </c>
      <c r="R447" s="55">
        <f t="shared" si="72"/>
        <v>177750342.61040002</v>
      </c>
      <c r="S447" s="73">
        <f t="shared" si="73"/>
        <v>-16159123.055490911</v>
      </c>
      <c r="T447" s="58">
        <f t="shared" si="74"/>
        <v>445</v>
      </c>
      <c r="U447" s="56">
        <f t="shared" si="75"/>
        <v>180</v>
      </c>
    </row>
    <row r="448" spans="1:21" x14ac:dyDescent="0.2">
      <c r="A448" s="7" t="s">
        <v>897</v>
      </c>
      <c r="B448" s="8" t="s">
        <v>898</v>
      </c>
      <c r="C448" s="9">
        <v>12124</v>
      </c>
      <c r="D448" s="10" t="s">
        <v>9</v>
      </c>
      <c r="E448" s="17">
        <v>6779.2</v>
      </c>
      <c r="F448" s="18">
        <v>0.436</v>
      </c>
      <c r="G448" s="19">
        <v>-504.1</v>
      </c>
      <c r="H448" s="20" t="s">
        <v>9</v>
      </c>
      <c r="I448" s="21">
        <v>1890.9</v>
      </c>
      <c r="J448" s="44">
        <v>13524.3</v>
      </c>
      <c r="K448" s="54">
        <f t="shared" si="67"/>
        <v>4720.8913649025071</v>
      </c>
      <c r="L448" s="55">
        <v>0</v>
      </c>
      <c r="M448" s="55">
        <v>0</v>
      </c>
      <c r="N448" s="56">
        <f t="shared" si="70"/>
        <v>496</v>
      </c>
      <c r="O448" s="59">
        <f t="shared" si="71"/>
        <v>10911.6</v>
      </c>
      <c r="P448" s="55">
        <f t="shared" si="76"/>
        <v>-54550716.699999988</v>
      </c>
      <c r="Q448" s="55">
        <f t="shared" si="77"/>
        <v>7131.7183999999997</v>
      </c>
      <c r="R448" s="55">
        <f t="shared" si="72"/>
        <v>54557848.41839999</v>
      </c>
      <c r="S448" s="73">
        <f t="shared" si="73"/>
        <v>-108229.22538861335</v>
      </c>
      <c r="T448" s="58">
        <f t="shared" si="74"/>
        <v>446</v>
      </c>
      <c r="U448" s="56">
        <f t="shared" si="75"/>
        <v>368</v>
      </c>
    </row>
    <row r="449" spans="1:21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44">
        <v>14401</v>
      </c>
      <c r="K449" s="54">
        <f t="shared" si="67"/>
        <v>6091.8918918918916</v>
      </c>
      <c r="L449" s="55">
        <f t="shared" si="68"/>
        <v>1262.7422828427852</v>
      </c>
      <c r="M449" s="55">
        <f t="shared" si="69"/>
        <v>4829.1496090491064</v>
      </c>
      <c r="N449" s="56">
        <f t="shared" si="70"/>
        <v>450</v>
      </c>
      <c r="O449" s="59">
        <f t="shared" si="71"/>
        <v>17972.099999999999</v>
      </c>
      <c r="P449" s="55">
        <f t="shared" si="76"/>
        <v>-89855497.00000006</v>
      </c>
      <c r="Q449" s="55">
        <f t="shared" si="77"/>
        <v>7113.6239999999998</v>
      </c>
      <c r="R449" s="55">
        <f t="shared" si="72"/>
        <v>89862610.624000058</v>
      </c>
      <c r="S449" s="73">
        <f t="shared" si="73"/>
        <v>51086.328382035281</v>
      </c>
      <c r="T449" s="58">
        <f t="shared" si="74"/>
        <v>447</v>
      </c>
      <c r="U449" s="56">
        <f t="shared" si="75"/>
        <v>285</v>
      </c>
    </row>
    <row r="450" spans="1:21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44">
        <v>12843.5</v>
      </c>
      <c r="K450" s="54">
        <f t="shared" si="67"/>
        <v>6307.6995305164319</v>
      </c>
      <c r="L450" s="55">
        <f t="shared" si="68"/>
        <v>747.25848563968668</v>
      </c>
      <c r="M450" s="55">
        <f t="shared" si="69"/>
        <v>5560.4410448767449</v>
      </c>
      <c r="N450" s="56">
        <f t="shared" si="70"/>
        <v>437</v>
      </c>
      <c r="O450" s="59">
        <f t="shared" si="71"/>
        <v>23400</v>
      </c>
      <c r="P450" s="55">
        <f t="shared" si="76"/>
        <v>-116993854.7</v>
      </c>
      <c r="Q450" s="55">
        <f t="shared" si="77"/>
        <v>7067.0203999999994</v>
      </c>
      <c r="R450" s="55">
        <f t="shared" si="72"/>
        <v>117000921.72040001</v>
      </c>
      <c r="S450" s="73">
        <f t="shared" si="73"/>
        <v>204403.12599650596</v>
      </c>
      <c r="T450" s="58">
        <f t="shared" si="74"/>
        <v>448</v>
      </c>
      <c r="U450" s="56">
        <f t="shared" si="75"/>
        <v>245</v>
      </c>
    </row>
    <row r="451" spans="1:21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44">
        <v>20683.900000000001</v>
      </c>
      <c r="K451" s="54">
        <f t="shared" si="67"/>
        <v>5886.590709903594</v>
      </c>
      <c r="L451" s="55">
        <f t="shared" si="68"/>
        <v>555.31197301854979</v>
      </c>
      <c r="M451" s="55">
        <f t="shared" si="69"/>
        <v>5331.2787368850441</v>
      </c>
      <c r="N451" s="56">
        <f t="shared" si="70"/>
        <v>457</v>
      </c>
      <c r="O451" s="59">
        <f t="shared" si="71"/>
        <v>27000</v>
      </c>
      <c r="P451" s="55">
        <f t="shared" si="76"/>
        <v>-134993942</v>
      </c>
      <c r="Q451" s="55">
        <f t="shared" si="77"/>
        <v>7065.8632000000007</v>
      </c>
      <c r="R451" s="55">
        <f t="shared" si="72"/>
        <v>135001007.86320001</v>
      </c>
      <c r="S451" s="73">
        <f t="shared" si="73"/>
        <v>204980.79147160644</v>
      </c>
      <c r="T451" s="58">
        <f t="shared" si="74"/>
        <v>449</v>
      </c>
      <c r="U451" s="56">
        <f t="shared" si="75"/>
        <v>225</v>
      </c>
    </row>
    <row r="452" spans="1:21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44">
        <v>44871.4</v>
      </c>
      <c r="K452" s="54">
        <f t="shared" ref="K452:K502" si="78">E452/(F452+1)</f>
        <v>5871.2160979877517</v>
      </c>
      <c r="L452" s="55">
        <f t="shared" ref="L452:L502" si="79" xml:space="preserve"> G452/(H452+1)</f>
        <v>1198.2352941176471</v>
      </c>
      <c r="M452" s="55">
        <f t="shared" ref="M452:M502" si="80">K452-L452</f>
        <v>4672.9808038701049</v>
      </c>
      <c r="N452" s="56">
        <f t="shared" ref="N452:N502" si="81">_xlfn.RANK.EQ(K452,K:K,0)</f>
        <v>459</v>
      </c>
      <c r="O452" s="59">
        <f t="shared" ref="O452:O502" si="82">C452 - (C452*0.1)</f>
        <v>6660</v>
      </c>
      <c r="P452" s="55">
        <f t="shared" si="76"/>
        <v>-33295733.600000001</v>
      </c>
      <c r="Q452" s="55">
        <f t="shared" si="77"/>
        <v>7059.7615999999998</v>
      </c>
      <c r="R452" s="55">
        <f t="shared" ref="R452:R502" si="83" xml:space="preserve"> Q452 - P452</f>
        <v>33302793.3616</v>
      </c>
      <c r="S452" s="73">
        <f t="shared" ref="S452:S502" si="84">(R452-G452)/G452</f>
        <v>13623.117722794961</v>
      </c>
      <c r="T452" s="58">
        <f t="shared" ref="T452:T502" si="85">_xlfn.RANK.EQ(Q452,Q:Q,0)</f>
        <v>450</v>
      </c>
      <c r="U452" s="56">
        <f t="shared" ref="U452:U502" si="86">_xlfn.RANK.EQ(R452,R:R,0)</f>
        <v>444</v>
      </c>
    </row>
    <row r="453" spans="1:21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44">
        <v>10509.6</v>
      </c>
      <c r="K453" s="54">
        <f t="shared" si="78"/>
        <v>6112.282309807516</v>
      </c>
      <c r="L453" s="55">
        <f t="shared" si="79"/>
        <v>384.69387755102036</v>
      </c>
      <c r="M453" s="55">
        <f t="shared" si="80"/>
        <v>5727.5884322564953</v>
      </c>
      <c r="N453" s="56">
        <f t="shared" si="81"/>
        <v>449</v>
      </c>
      <c r="O453" s="59">
        <f t="shared" si="82"/>
        <v>39600</v>
      </c>
      <c r="P453" s="55">
        <f t="shared" ref="P453:P502" si="87" xml:space="preserve"> (E453-G453) - ((C453-O453)*45000)</f>
        <v>-197993746.19999999</v>
      </c>
      <c r="Q453" s="55">
        <f t="shared" ref="Q453:Q502" si="88">E453 + (E453 * 5.2%)</f>
        <v>7015.2619999999997</v>
      </c>
      <c r="R453" s="55">
        <f t="shared" si="83"/>
        <v>198000761.46199998</v>
      </c>
      <c r="S453" s="73">
        <f t="shared" si="84"/>
        <v>477454.41707740538</v>
      </c>
      <c r="T453" s="58">
        <f t="shared" si="85"/>
        <v>451</v>
      </c>
      <c r="U453" s="56">
        <f t="shared" si="86"/>
        <v>166</v>
      </c>
    </row>
    <row r="454" spans="1:21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44">
        <v>20975.200000000001</v>
      </c>
      <c r="K454" s="54">
        <f t="shared" si="78"/>
        <v>6312.5</v>
      </c>
      <c r="L454" s="55">
        <f t="shared" si="79"/>
        <v>825.11556240369794</v>
      </c>
      <c r="M454" s="55">
        <f t="shared" si="80"/>
        <v>5487.3844375963017</v>
      </c>
      <c r="N454" s="56">
        <f t="shared" si="81"/>
        <v>436</v>
      </c>
      <c r="O454" s="59">
        <f t="shared" si="82"/>
        <v>20700</v>
      </c>
      <c r="P454" s="55">
        <f t="shared" si="87"/>
        <v>-103493869.5</v>
      </c>
      <c r="Q454" s="55">
        <f t="shared" si="88"/>
        <v>7012.6319999999996</v>
      </c>
      <c r="R454" s="55">
        <f t="shared" si="83"/>
        <v>103500882.132</v>
      </c>
      <c r="S454" s="73">
        <f t="shared" si="84"/>
        <v>193277.95822969187</v>
      </c>
      <c r="T454" s="58">
        <f t="shared" si="85"/>
        <v>452</v>
      </c>
      <c r="U454" s="56">
        <f t="shared" si="86"/>
        <v>263</v>
      </c>
    </row>
    <row r="455" spans="1:21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44">
        <v>19754.400000000001</v>
      </c>
      <c r="K455" s="54">
        <f t="shared" si="78"/>
        <v>5715.7939914163089</v>
      </c>
      <c r="L455" s="55">
        <f t="shared" si="79"/>
        <v>1199.0755007704161</v>
      </c>
      <c r="M455" s="55">
        <f t="shared" si="80"/>
        <v>4516.7184906458933</v>
      </c>
      <c r="N455" s="56">
        <f t="shared" si="81"/>
        <v>470</v>
      </c>
      <c r="O455" s="59">
        <f t="shared" si="82"/>
        <v>16920</v>
      </c>
      <c r="P455" s="55">
        <f t="shared" si="87"/>
        <v>-84594897.5</v>
      </c>
      <c r="Q455" s="55">
        <f t="shared" si="88"/>
        <v>7005.1628000000001</v>
      </c>
      <c r="R455" s="55">
        <f t="shared" si="83"/>
        <v>84601902.662799999</v>
      </c>
      <c r="S455" s="73">
        <f t="shared" si="84"/>
        <v>54356.429107427386</v>
      </c>
      <c r="T455" s="58">
        <f t="shared" si="85"/>
        <v>453</v>
      </c>
      <c r="U455" s="56">
        <f t="shared" si="86"/>
        <v>292</v>
      </c>
    </row>
    <row r="456" spans="1:21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44">
        <v>6179.1</v>
      </c>
      <c r="K456" s="54">
        <f t="shared" si="78"/>
        <v>6180.6331471135936</v>
      </c>
      <c r="L456" s="55">
        <f t="shared" si="79"/>
        <v>745.8770614692653</v>
      </c>
      <c r="M456" s="55">
        <f t="shared" si="80"/>
        <v>5434.7560856443288</v>
      </c>
      <c r="N456" s="56">
        <f t="shared" si="81"/>
        <v>442</v>
      </c>
      <c r="O456" s="59">
        <f t="shared" si="82"/>
        <v>6300</v>
      </c>
      <c r="P456" s="55">
        <f t="shared" si="87"/>
        <v>-31494357</v>
      </c>
      <c r="Q456" s="55">
        <f t="shared" si="88"/>
        <v>6983.1760000000004</v>
      </c>
      <c r="R456" s="55">
        <f t="shared" si="83"/>
        <v>31501340.175999999</v>
      </c>
      <c r="S456" s="73">
        <f t="shared" si="84"/>
        <v>31658.638367839194</v>
      </c>
      <c r="T456" s="58">
        <f t="shared" si="85"/>
        <v>454</v>
      </c>
      <c r="U456" s="56">
        <f t="shared" si="86"/>
        <v>449</v>
      </c>
    </row>
    <row r="457" spans="1:21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44">
        <v>5001.5</v>
      </c>
      <c r="K457" s="54">
        <f t="shared" si="78"/>
        <v>5810.2383053839367</v>
      </c>
      <c r="L457" s="55">
        <f t="shared" si="79"/>
        <v>246.37681159420308</v>
      </c>
      <c r="M457" s="55">
        <f t="shared" si="80"/>
        <v>5563.8614937897337</v>
      </c>
      <c r="N457" s="56">
        <f t="shared" si="81"/>
        <v>466</v>
      </c>
      <c r="O457" s="59">
        <f t="shared" si="82"/>
        <v>11340</v>
      </c>
      <c r="P457" s="55">
        <f t="shared" si="87"/>
        <v>-56693400</v>
      </c>
      <c r="Q457" s="55">
        <f t="shared" si="88"/>
        <v>6925.3159999999998</v>
      </c>
      <c r="R457" s="55">
        <f t="shared" si="83"/>
        <v>56700325.316</v>
      </c>
      <c r="S457" s="73">
        <f t="shared" si="84"/>
        <v>-3335314.2538823527</v>
      </c>
      <c r="T457" s="58">
        <f t="shared" si="85"/>
        <v>455</v>
      </c>
      <c r="U457" s="56">
        <f t="shared" si="86"/>
        <v>362</v>
      </c>
    </row>
    <row r="458" spans="1:21" x14ac:dyDescent="0.2">
      <c r="A458" s="7" t="s">
        <v>917</v>
      </c>
      <c r="B458" s="8" t="s">
        <v>918</v>
      </c>
      <c r="C458" s="9">
        <v>2400</v>
      </c>
      <c r="D458" s="10" t="s">
        <v>9</v>
      </c>
      <c r="E458" s="17">
        <v>6582</v>
      </c>
      <c r="F458" s="18">
        <v>0.27699999999999997</v>
      </c>
      <c r="G458" s="19">
        <v>1096</v>
      </c>
      <c r="H458" s="20" t="s">
        <v>9</v>
      </c>
      <c r="I458" s="21">
        <v>21321</v>
      </c>
      <c r="J458" s="44">
        <v>13677.2</v>
      </c>
      <c r="K458" s="54">
        <f t="shared" si="78"/>
        <v>5154.2678151918562</v>
      </c>
      <c r="L458" s="55">
        <v>0</v>
      </c>
      <c r="M458" s="55">
        <v>0</v>
      </c>
      <c r="N458" s="56">
        <f t="shared" si="81"/>
        <v>492</v>
      </c>
      <c r="O458" s="59">
        <f t="shared" si="82"/>
        <v>2160</v>
      </c>
      <c r="P458" s="55">
        <f t="shared" si="87"/>
        <v>-10794514</v>
      </c>
      <c r="Q458" s="55">
        <f t="shared" si="88"/>
        <v>6924.2640000000001</v>
      </c>
      <c r="R458" s="55">
        <f t="shared" si="83"/>
        <v>10801438.264</v>
      </c>
      <c r="S458" s="73">
        <f t="shared" si="84"/>
        <v>9854.3268832116792</v>
      </c>
      <c r="T458" s="58">
        <f t="shared" si="85"/>
        <v>456</v>
      </c>
      <c r="U458" s="56">
        <f t="shared" si="86"/>
        <v>491</v>
      </c>
    </row>
    <row r="459" spans="1:21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9</v>
      </c>
      <c r="I459" s="21">
        <v>3570.5</v>
      </c>
      <c r="J459" s="44">
        <v>213.4</v>
      </c>
      <c r="K459" s="54">
        <f t="shared" si="78"/>
        <v>6651.4661274014161</v>
      </c>
      <c r="L459" s="55">
        <v>0</v>
      </c>
      <c r="M459" s="55">
        <v>0</v>
      </c>
      <c r="N459" s="56">
        <f t="shared" si="81"/>
        <v>414</v>
      </c>
      <c r="O459" s="59">
        <f t="shared" si="82"/>
        <v>35550</v>
      </c>
      <c r="P459" s="55">
        <f t="shared" si="87"/>
        <v>-177743382</v>
      </c>
      <c r="Q459" s="55">
        <f t="shared" si="88"/>
        <v>6920.3716000000004</v>
      </c>
      <c r="R459" s="55">
        <f t="shared" si="83"/>
        <v>177750302.3716</v>
      </c>
      <c r="S459" s="73">
        <f t="shared" si="84"/>
        <v>-4477338.5912241805</v>
      </c>
      <c r="T459" s="58">
        <f t="shared" si="85"/>
        <v>457</v>
      </c>
      <c r="U459" s="56">
        <f t="shared" si="86"/>
        <v>181</v>
      </c>
    </row>
    <row r="460" spans="1:21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44">
        <v>1897.6</v>
      </c>
      <c r="K460" s="54">
        <f t="shared" si="78"/>
        <v>6419.8420533070093</v>
      </c>
      <c r="L460" s="55">
        <f t="shared" si="79"/>
        <v>221.45643693107934</v>
      </c>
      <c r="M460" s="55">
        <f t="shared" si="80"/>
        <v>6198.3856163759301</v>
      </c>
      <c r="N460" s="56">
        <f t="shared" si="81"/>
        <v>430</v>
      </c>
      <c r="O460" s="59">
        <f t="shared" si="82"/>
        <v>27904.5</v>
      </c>
      <c r="P460" s="55">
        <f t="shared" si="87"/>
        <v>-139516167</v>
      </c>
      <c r="Q460" s="55">
        <f t="shared" si="88"/>
        <v>6841.4715999999999</v>
      </c>
      <c r="R460" s="55">
        <f t="shared" si="83"/>
        <v>139523008.4716</v>
      </c>
      <c r="S460" s="73">
        <f t="shared" si="84"/>
        <v>819276.7949007632</v>
      </c>
      <c r="T460" s="58">
        <f t="shared" si="85"/>
        <v>458</v>
      </c>
      <c r="U460" s="56">
        <f t="shared" si="86"/>
        <v>214</v>
      </c>
    </row>
    <row r="461" spans="1:21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44">
        <v>21207.8</v>
      </c>
      <c r="K461" s="54">
        <f t="shared" si="78"/>
        <v>5428.7866108786602</v>
      </c>
      <c r="L461" s="55">
        <f t="shared" si="79"/>
        <v>480.66172276098115</v>
      </c>
      <c r="M461" s="55">
        <f t="shared" si="80"/>
        <v>4948.1248881176789</v>
      </c>
      <c r="N461" s="56">
        <f t="shared" si="81"/>
        <v>483</v>
      </c>
      <c r="O461" s="59">
        <f t="shared" si="82"/>
        <v>36900</v>
      </c>
      <c r="P461" s="55">
        <f t="shared" si="87"/>
        <v>-184494355.19999999</v>
      </c>
      <c r="Q461" s="55">
        <f t="shared" si="88"/>
        <v>6824.7447999999995</v>
      </c>
      <c r="R461" s="55">
        <f t="shared" si="83"/>
        <v>184501179.94479999</v>
      </c>
      <c r="S461" s="73">
        <f t="shared" si="84"/>
        <v>218965.50836078802</v>
      </c>
      <c r="T461" s="58">
        <f t="shared" si="85"/>
        <v>459</v>
      </c>
      <c r="U461" s="56">
        <f t="shared" si="86"/>
        <v>175</v>
      </c>
    </row>
    <row r="462" spans="1:21" x14ac:dyDescent="0.2">
      <c r="A462" s="7" t="s">
        <v>925</v>
      </c>
      <c r="B462" s="8" t="s">
        <v>926</v>
      </c>
      <c r="C462" s="9">
        <v>10100</v>
      </c>
      <c r="D462" s="10" t="s">
        <v>9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44">
        <v>27601.5</v>
      </c>
      <c r="K462" s="54">
        <f t="shared" si="78"/>
        <v>5329.2181069958842</v>
      </c>
      <c r="L462" s="55">
        <f t="shared" si="79"/>
        <v>43.001148398621922</v>
      </c>
      <c r="M462" s="55">
        <f t="shared" si="80"/>
        <v>5286.2169585972624</v>
      </c>
      <c r="N462" s="56">
        <f t="shared" si="81"/>
        <v>485</v>
      </c>
      <c r="O462" s="59">
        <f t="shared" si="82"/>
        <v>9090</v>
      </c>
      <c r="P462" s="55">
        <f t="shared" si="87"/>
        <v>-45443862</v>
      </c>
      <c r="Q462" s="55">
        <f t="shared" si="88"/>
        <v>6811.7</v>
      </c>
      <c r="R462" s="55">
        <f t="shared" si="83"/>
        <v>45450673.700000003</v>
      </c>
      <c r="S462" s="73">
        <f t="shared" si="84"/>
        <v>134867.46795252227</v>
      </c>
      <c r="T462" s="58">
        <f t="shared" si="85"/>
        <v>460</v>
      </c>
      <c r="U462" s="56">
        <f t="shared" si="86"/>
        <v>398</v>
      </c>
    </row>
    <row r="463" spans="1:21" x14ac:dyDescent="0.2">
      <c r="A463" s="7" t="s">
        <v>927</v>
      </c>
      <c r="B463" s="8" t="s">
        <v>928</v>
      </c>
      <c r="C463" s="9">
        <v>1708</v>
      </c>
      <c r="D463" s="10" t="s">
        <v>9</v>
      </c>
      <c r="E463" s="17">
        <v>6466</v>
      </c>
      <c r="F463" s="18">
        <v>0.19600000000000001</v>
      </c>
      <c r="G463" s="19">
        <v>-282</v>
      </c>
      <c r="H463" s="20" t="s">
        <v>9</v>
      </c>
      <c r="I463" s="21">
        <v>21433</v>
      </c>
      <c r="J463" s="44">
        <v>18251.8</v>
      </c>
      <c r="K463" s="54">
        <f t="shared" si="78"/>
        <v>5406.3545150501677</v>
      </c>
      <c r="L463" s="55">
        <v>0</v>
      </c>
      <c r="M463" s="55">
        <v>0</v>
      </c>
      <c r="N463" s="56">
        <f t="shared" si="81"/>
        <v>484</v>
      </c>
      <c r="O463" s="59">
        <f t="shared" si="82"/>
        <v>1537.2</v>
      </c>
      <c r="P463" s="55">
        <f t="shared" si="87"/>
        <v>-7679251.9999999981</v>
      </c>
      <c r="Q463" s="55">
        <f t="shared" si="88"/>
        <v>6802.232</v>
      </c>
      <c r="R463" s="55">
        <f t="shared" si="83"/>
        <v>7686054.231999998</v>
      </c>
      <c r="S463" s="73">
        <f t="shared" si="84"/>
        <v>-27256.511460992901</v>
      </c>
      <c r="T463" s="58">
        <f t="shared" si="85"/>
        <v>461</v>
      </c>
      <c r="U463" s="56">
        <f t="shared" si="86"/>
        <v>495</v>
      </c>
    </row>
    <row r="464" spans="1:21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44">
        <v>21741.200000000001</v>
      </c>
      <c r="K464" s="54">
        <f t="shared" si="78"/>
        <v>6021.1753731343279</v>
      </c>
      <c r="L464" s="55">
        <f t="shared" si="79"/>
        <v>1408.296622613803</v>
      </c>
      <c r="M464" s="55">
        <f t="shared" si="80"/>
        <v>4612.8787505205246</v>
      </c>
      <c r="N464" s="56">
        <f t="shared" si="81"/>
        <v>455</v>
      </c>
      <c r="O464" s="59">
        <f t="shared" si="82"/>
        <v>15156</v>
      </c>
      <c r="P464" s="55">
        <f t="shared" si="87"/>
        <v>-75775463.400000006</v>
      </c>
      <c r="Q464" s="55">
        <f t="shared" si="88"/>
        <v>6790.3444</v>
      </c>
      <c r="R464" s="55">
        <f t="shared" si="83"/>
        <v>75782253.74440001</v>
      </c>
      <c r="S464" s="73">
        <f t="shared" si="84"/>
        <v>39508.021294197395</v>
      </c>
      <c r="T464" s="58">
        <f t="shared" si="85"/>
        <v>462</v>
      </c>
      <c r="U464" s="56">
        <f t="shared" si="86"/>
        <v>317</v>
      </c>
    </row>
    <row r="465" spans="1:21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44">
        <v>2407.8000000000002</v>
      </c>
      <c r="K465" s="54">
        <f t="shared" si="78"/>
        <v>5454.8687552921247</v>
      </c>
      <c r="L465" s="55">
        <f t="shared" si="79"/>
        <v>3.7999766872595875</v>
      </c>
      <c r="M465" s="55">
        <f t="shared" si="80"/>
        <v>5451.0687786048647</v>
      </c>
      <c r="N465" s="56">
        <f t="shared" si="81"/>
        <v>480</v>
      </c>
      <c r="O465" s="59">
        <f t="shared" si="82"/>
        <v>126000</v>
      </c>
      <c r="P465" s="55">
        <f t="shared" si="87"/>
        <v>-629993655.60000002</v>
      </c>
      <c r="Q465" s="55">
        <f t="shared" si="88"/>
        <v>6777.1944000000003</v>
      </c>
      <c r="R465" s="55">
        <f t="shared" si="83"/>
        <v>630000432.79439998</v>
      </c>
      <c r="S465" s="73">
        <f t="shared" si="84"/>
        <v>6441721.2167116571</v>
      </c>
      <c r="T465" s="58">
        <f t="shared" si="85"/>
        <v>463</v>
      </c>
      <c r="U465" s="56">
        <f t="shared" si="86"/>
        <v>46</v>
      </c>
    </row>
    <row r="466" spans="1:21" x14ac:dyDescent="0.2">
      <c r="A466" s="7" t="s">
        <v>933</v>
      </c>
      <c r="B466" s="8" t="s">
        <v>934</v>
      </c>
      <c r="C466" s="9">
        <v>8356</v>
      </c>
      <c r="D466" s="10" t="s">
        <v>9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44">
        <v>2201</v>
      </c>
      <c r="K466" s="54">
        <f t="shared" si="78"/>
        <v>4378.1036834924971</v>
      </c>
      <c r="L466" s="55">
        <f t="shared" si="79"/>
        <v>100.81799591002044</v>
      </c>
      <c r="M466" s="55">
        <f t="shared" si="80"/>
        <v>4277.2856875824764</v>
      </c>
      <c r="N466" s="56">
        <f t="shared" si="81"/>
        <v>499</v>
      </c>
      <c r="O466" s="59">
        <f t="shared" si="82"/>
        <v>7520.4</v>
      </c>
      <c r="P466" s="55">
        <f t="shared" si="87"/>
        <v>-37595680.300000012</v>
      </c>
      <c r="Q466" s="55">
        <f t="shared" si="88"/>
        <v>6752.0516000000007</v>
      </c>
      <c r="R466" s="55">
        <f t="shared" si="83"/>
        <v>37602432.351600014</v>
      </c>
      <c r="S466" s="73">
        <f t="shared" si="84"/>
        <v>381362.41127383383</v>
      </c>
      <c r="T466" s="58">
        <f t="shared" si="85"/>
        <v>464</v>
      </c>
      <c r="U466" s="56">
        <f t="shared" si="86"/>
        <v>428</v>
      </c>
    </row>
    <row r="467" spans="1:21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44">
        <v>3245.9</v>
      </c>
      <c r="K467" s="54">
        <f t="shared" si="78"/>
        <v>6515.7680569684644</v>
      </c>
      <c r="L467" s="55">
        <f t="shared" si="79"/>
        <v>232.18997361477571</v>
      </c>
      <c r="M467" s="55">
        <f t="shared" si="80"/>
        <v>6283.5780833536883</v>
      </c>
      <c r="N467" s="56">
        <f t="shared" si="81"/>
        <v>423</v>
      </c>
      <c r="O467" s="59">
        <f t="shared" si="82"/>
        <v>30600</v>
      </c>
      <c r="P467" s="55">
        <f t="shared" si="87"/>
        <v>-152993507</v>
      </c>
      <c r="Q467" s="55">
        <f t="shared" si="88"/>
        <v>6738.06</v>
      </c>
      <c r="R467" s="55">
        <f t="shared" si="83"/>
        <v>153000245.06</v>
      </c>
      <c r="S467" s="73">
        <f t="shared" si="84"/>
        <v>-1738640.1484090909</v>
      </c>
      <c r="T467" s="58">
        <f t="shared" si="85"/>
        <v>465</v>
      </c>
      <c r="U467" s="56">
        <f t="shared" si="86"/>
        <v>202</v>
      </c>
    </row>
    <row r="468" spans="1:21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9</v>
      </c>
      <c r="I468" s="21">
        <v>12269.5</v>
      </c>
      <c r="J468" s="44">
        <v>97.4</v>
      </c>
      <c r="K468" s="54">
        <f t="shared" si="78"/>
        <v>6165.4970760233919</v>
      </c>
      <c r="L468" s="55">
        <v>0</v>
      </c>
      <c r="M468" s="55">
        <v>0</v>
      </c>
      <c r="N468" s="56">
        <f t="shared" si="81"/>
        <v>444</v>
      </c>
      <c r="O468" s="59">
        <f t="shared" si="82"/>
        <v>16470</v>
      </c>
      <c r="P468" s="55">
        <f t="shared" si="87"/>
        <v>-82343472.299999997</v>
      </c>
      <c r="Q468" s="55">
        <f t="shared" si="88"/>
        <v>6654.7416000000003</v>
      </c>
      <c r="R468" s="55">
        <f t="shared" si="83"/>
        <v>82350127.041600004</v>
      </c>
      <c r="S468" s="73">
        <f t="shared" si="84"/>
        <v>-407876.81496582471</v>
      </c>
      <c r="T468" s="58">
        <f t="shared" si="85"/>
        <v>466</v>
      </c>
      <c r="U468" s="56">
        <f t="shared" si="86"/>
        <v>295</v>
      </c>
    </row>
    <row r="469" spans="1:21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44">
        <v>16885.2</v>
      </c>
      <c r="K469" s="54">
        <f t="shared" si="78"/>
        <v>6389.3832153690601</v>
      </c>
      <c r="L469" s="55">
        <f t="shared" si="79"/>
        <v>1694.9002217294901</v>
      </c>
      <c r="M469" s="55">
        <f t="shared" si="80"/>
        <v>4694.4829936395699</v>
      </c>
      <c r="N469" s="56">
        <f t="shared" si="81"/>
        <v>432</v>
      </c>
      <c r="O469" s="59">
        <f t="shared" si="82"/>
        <v>8721.9</v>
      </c>
      <c r="P469" s="55">
        <f t="shared" si="87"/>
        <v>-43603945.300000012</v>
      </c>
      <c r="Q469" s="55">
        <f t="shared" si="88"/>
        <v>6647.6932000000006</v>
      </c>
      <c r="R469" s="55">
        <f t="shared" si="83"/>
        <v>43610592.993200012</v>
      </c>
      <c r="S469" s="73">
        <f t="shared" si="84"/>
        <v>57051.057814233405</v>
      </c>
      <c r="T469" s="58">
        <f t="shared" si="85"/>
        <v>467</v>
      </c>
      <c r="U469" s="56">
        <f t="shared" si="86"/>
        <v>406</v>
      </c>
    </row>
    <row r="470" spans="1:21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44">
        <v>18050.599999999999</v>
      </c>
      <c r="K470" s="54">
        <f t="shared" si="78"/>
        <v>6179.7642436149308</v>
      </c>
      <c r="L470" s="55">
        <f t="shared" si="79"/>
        <v>523.10654685494217</v>
      </c>
      <c r="M470" s="55">
        <f t="shared" si="80"/>
        <v>5656.6576967599885</v>
      </c>
      <c r="N470" s="56">
        <f t="shared" si="81"/>
        <v>443</v>
      </c>
      <c r="O470" s="59">
        <f t="shared" si="82"/>
        <v>7954.2</v>
      </c>
      <c r="P470" s="55">
        <f t="shared" si="87"/>
        <v>-39765524.000000007</v>
      </c>
      <c r="Q470" s="55">
        <f t="shared" si="88"/>
        <v>6618.1319999999996</v>
      </c>
      <c r="R470" s="55">
        <f t="shared" si="83"/>
        <v>39772142.132000007</v>
      </c>
      <c r="S470" s="73">
        <f t="shared" si="84"/>
        <v>48799.174395092035</v>
      </c>
      <c r="T470" s="58">
        <f t="shared" si="85"/>
        <v>468</v>
      </c>
      <c r="U470" s="56">
        <f t="shared" si="86"/>
        <v>422</v>
      </c>
    </row>
    <row r="471" spans="1:21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44">
        <v>43074.1</v>
      </c>
      <c r="K471" s="54">
        <f t="shared" si="78"/>
        <v>5832.7137546468393</v>
      </c>
      <c r="L471" s="55">
        <f t="shared" si="79"/>
        <v>2513.2743362831857</v>
      </c>
      <c r="M471" s="55">
        <f t="shared" si="80"/>
        <v>3319.4394183636537</v>
      </c>
      <c r="N471" s="56">
        <f t="shared" si="81"/>
        <v>463</v>
      </c>
      <c r="O471" s="59">
        <f t="shared" si="82"/>
        <v>4644.8999999999996</v>
      </c>
      <c r="P471" s="55">
        <f t="shared" si="87"/>
        <v>-23220212.000000015</v>
      </c>
      <c r="Q471" s="55">
        <f t="shared" si="88"/>
        <v>6602.3519999999999</v>
      </c>
      <c r="R471" s="55">
        <f t="shared" si="83"/>
        <v>23226814.352000017</v>
      </c>
      <c r="S471" s="73">
        <f t="shared" si="84"/>
        <v>11682.508225352121</v>
      </c>
      <c r="T471" s="58">
        <f t="shared" si="85"/>
        <v>469</v>
      </c>
      <c r="U471" s="56">
        <f t="shared" si="86"/>
        <v>463</v>
      </c>
    </row>
    <row r="472" spans="1:21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44">
        <v>51812.4</v>
      </c>
      <c r="K472" s="54">
        <f t="shared" si="78"/>
        <v>6063.9534883720926</v>
      </c>
      <c r="L472" s="55">
        <f t="shared" si="79"/>
        <v>1495.7983193277312</v>
      </c>
      <c r="M472" s="55">
        <f t="shared" si="80"/>
        <v>4568.1551690443612</v>
      </c>
      <c r="N472" s="56">
        <f t="shared" si="81"/>
        <v>452</v>
      </c>
      <c r="O472" s="59">
        <f t="shared" si="82"/>
        <v>19080</v>
      </c>
      <c r="P472" s="55">
        <f t="shared" si="87"/>
        <v>-95395700</v>
      </c>
      <c r="Q472" s="55">
        <f t="shared" si="88"/>
        <v>6583.4160000000002</v>
      </c>
      <c r="R472" s="55">
        <f t="shared" si="83"/>
        <v>95402283.415999994</v>
      </c>
      <c r="S472" s="73">
        <f t="shared" si="84"/>
        <v>48723.353123595502</v>
      </c>
      <c r="T472" s="58">
        <f t="shared" si="85"/>
        <v>470</v>
      </c>
      <c r="U472" s="56">
        <f t="shared" si="86"/>
        <v>274</v>
      </c>
    </row>
    <row r="473" spans="1:21" x14ac:dyDescent="0.2">
      <c r="A473" s="7" t="s">
        <v>947</v>
      </c>
      <c r="B473" s="8" t="s">
        <v>948</v>
      </c>
      <c r="C473" s="9">
        <v>11550</v>
      </c>
      <c r="D473" s="10" t="s">
        <v>9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44">
        <v>7274.6</v>
      </c>
      <c r="K473" s="54">
        <f t="shared" si="78"/>
        <v>5227.4018379281533</v>
      </c>
      <c r="L473" s="55">
        <f t="shared" si="79"/>
        <v>48.299741602067179</v>
      </c>
      <c r="M473" s="55">
        <f t="shared" si="80"/>
        <v>5179.1020963260862</v>
      </c>
      <c r="N473" s="56">
        <f t="shared" si="81"/>
        <v>489</v>
      </c>
      <c r="O473" s="59">
        <f t="shared" si="82"/>
        <v>10395</v>
      </c>
      <c r="P473" s="55">
        <f t="shared" si="87"/>
        <v>-51969210.100000001</v>
      </c>
      <c r="Q473" s="55">
        <f t="shared" si="88"/>
        <v>6582.5743999999995</v>
      </c>
      <c r="R473" s="55">
        <f t="shared" si="83"/>
        <v>51975792.674400002</v>
      </c>
      <c r="S473" s="73">
        <f t="shared" si="84"/>
        <v>111224.74935673016</v>
      </c>
      <c r="T473" s="58">
        <f t="shared" si="85"/>
        <v>471</v>
      </c>
      <c r="U473" s="56">
        <f t="shared" si="86"/>
        <v>377</v>
      </c>
    </row>
    <row r="474" spans="1:21" x14ac:dyDescent="0.2">
      <c r="A474" s="7" t="s">
        <v>949</v>
      </c>
      <c r="B474" s="8" t="s">
        <v>950</v>
      </c>
      <c r="C474" s="9">
        <v>15800</v>
      </c>
      <c r="D474" s="10" t="s">
        <v>9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44">
        <v>38772.400000000001</v>
      </c>
      <c r="K474" s="54">
        <f t="shared" si="78"/>
        <v>5107.8253706754531</v>
      </c>
      <c r="L474" s="55">
        <f t="shared" si="79"/>
        <v>727.33463035019463</v>
      </c>
      <c r="M474" s="55">
        <f t="shared" si="80"/>
        <v>4380.4907403252582</v>
      </c>
      <c r="N474" s="56">
        <f t="shared" si="81"/>
        <v>493</v>
      </c>
      <c r="O474" s="59">
        <f t="shared" si="82"/>
        <v>14220</v>
      </c>
      <c r="P474" s="55">
        <f t="shared" si="87"/>
        <v>-71095294.5</v>
      </c>
      <c r="Q474" s="55">
        <f t="shared" si="88"/>
        <v>6523.3467999999993</v>
      </c>
      <c r="R474" s="55">
        <f t="shared" si="83"/>
        <v>71101817.846799999</v>
      </c>
      <c r="S474" s="73">
        <f t="shared" si="84"/>
        <v>47546.022767687566</v>
      </c>
      <c r="T474" s="58">
        <f t="shared" si="85"/>
        <v>472</v>
      </c>
      <c r="U474" s="56">
        <f t="shared" si="86"/>
        <v>327</v>
      </c>
    </row>
    <row r="475" spans="1:21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9</v>
      </c>
      <c r="I475" s="21">
        <v>6143.3</v>
      </c>
      <c r="J475" s="44">
        <v>10195.700000000001</v>
      </c>
      <c r="K475" s="54">
        <f t="shared" si="78"/>
        <v>6654.7900968783633</v>
      </c>
      <c r="L475" s="55">
        <v>0</v>
      </c>
      <c r="M475" s="55">
        <v>0</v>
      </c>
      <c r="N475" s="56">
        <f t="shared" si="81"/>
        <v>413</v>
      </c>
      <c r="O475" s="59">
        <f t="shared" si="82"/>
        <v>16335</v>
      </c>
      <c r="P475" s="55">
        <f t="shared" si="87"/>
        <v>-81668980.5</v>
      </c>
      <c r="Q475" s="55">
        <f t="shared" si="88"/>
        <v>6503.7795999999998</v>
      </c>
      <c r="R475" s="55">
        <f t="shared" si="83"/>
        <v>81675484.279599994</v>
      </c>
      <c r="S475" s="73">
        <f t="shared" si="84"/>
        <v>501691.16387960681</v>
      </c>
      <c r="T475" s="58">
        <f t="shared" si="85"/>
        <v>473</v>
      </c>
      <c r="U475" s="56">
        <f t="shared" si="86"/>
        <v>300</v>
      </c>
    </row>
    <row r="476" spans="1:21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44">
        <v>18839.5</v>
      </c>
      <c r="K476" s="54">
        <f t="shared" si="78"/>
        <v>6938.2716049382716</v>
      </c>
      <c r="L476" s="55">
        <f t="shared" si="79"/>
        <v>553.15870570107859</v>
      </c>
      <c r="M476" s="55">
        <f t="shared" si="80"/>
        <v>6385.1128992371932</v>
      </c>
      <c r="N476" s="56">
        <f t="shared" si="81"/>
        <v>400</v>
      </c>
      <c r="O476" s="59">
        <f t="shared" si="82"/>
        <v>15750</v>
      </c>
      <c r="P476" s="55">
        <f t="shared" si="87"/>
        <v>-78744536</v>
      </c>
      <c r="Q476" s="55">
        <f t="shared" si="88"/>
        <v>6503.4639999999999</v>
      </c>
      <c r="R476" s="55">
        <f t="shared" si="83"/>
        <v>78751039.464000002</v>
      </c>
      <c r="S476" s="73">
        <f t="shared" si="84"/>
        <v>109680.11345961003</v>
      </c>
      <c r="T476" s="58">
        <f t="shared" si="85"/>
        <v>474</v>
      </c>
      <c r="U476" s="56">
        <f t="shared" si="86"/>
        <v>309</v>
      </c>
    </row>
    <row r="477" spans="1:21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44">
        <v>8144.4</v>
      </c>
      <c r="K477" s="54">
        <f t="shared" si="78"/>
        <v>5806.1147695202253</v>
      </c>
      <c r="L477" s="55">
        <f t="shared" si="79"/>
        <v>252.56622516556294</v>
      </c>
      <c r="M477" s="55">
        <f t="shared" si="80"/>
        <v>5553.5485443546622</v>
      </c>
      <c r="N477" s="56">
        <f t="shared" si="81"/>
        <v>467</v>
      </c>
      <c r="O477" s="59">
        <f t="shared" si="82"/>
        <v>22140</v>
      </c>
      <c r="P477" s="55">
        <f t="shared" si="87"/>
        <v>-110694133.2</v>
      </c>
      <c r="Q477" s="55">
        <f t="shared" si="88"/>
        <v>6492.8387999999995</v>
      </c>
      <c r="R477" s="55">
        <f t="shared" si="83"/>
        <v>110700626.0388</v>
      </c>
      <c r="S477" s="73">
        <f t="shared" si="84"/>
        <v>362832.91032055061</v>
      </c>
      <c r="T477" s="58">
        <f t="shared" si="85"/>
        <v>475</v>
      </c>
      <c r="U477" s="56">
        <f t="shared" si="86"/>
        <v>251</v>
      </c>
    </row>
    <row r="478" spans="1:21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44">
        <v>5152.8999999999996</v>
      </c>
      <c r="K478" s="54">
        <f t="shared" si="78"/>
        <v>5505.3571428571422</v>
      </c>
      <c r="L478" s="55">
        <f t="shared" si="79"/>
        <v>172.47942386831278</v>
      </c>
      <c r="M478" s="55">
        <f t="shared" si="80"/>
        <v>5332.8777189888297</v>
      </c>
      <c r="N478" s="56">
        <f t="shared" si="81"/>
        <v>479</v>
      </c>
      <c r="O478" s="59">
        <f t="shared" si="82"/>
        <v>10800</v>
      </c>
      <c r="P478" s="55">
        <f t="shared" si="87"/>
        <v>-53994169.299999997</v>
      </c>
      <c r="Q478" s="55">
        <f t="shared" si="88"/>
        <v>6486.6319999999996</v>
      </c>
      <c r="R478" s="55">
        <f t="shared" si="83"/>
        <v>54000655.931999996</v>
      </c>
      <c r="S478" s="73">
        <f t="shared" si="84"/>
        <v>161050.76239785267</v>
      </c>
      <c r="T478" s="58">
        <f t="shared" si="85"/>
        <v>476</v>
      </c>
      <c r="U478" s="56">
        <f t="shared" si="86"/>
        <v>371</v>
      </c>
    </row>
    <row r="479" spans="1:21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44">
        <v>20565.2</v>
      </c>
      <c r="K479" s="54">
        <f t="shared" si="78"/>
        <v>5974.6341463414637</v>
      </c>
      <c r="L479" s="55">
        <f t="shared" si="79"/>
        <v>701.02214650766609</v>
      </c>
      <c r="M479" s="55">
        <f t="shared" si="80"/>
        <v>5273.6119998337981</v>
      </c>
      <c r="N479" s="56">
        <f t="shared" si="81"/>
        <v>456</v>
      </c>
      <c r="O479" s="59">
        <f t="shared" si="82"/>
        <v>7830</v>
      </c>
      <c r="P479" s="55">
        <f t="shared" si="87"/>
        <v>-39144699</v>
      </c>
      <c r="Q479" s="55">
        <f t="shared" si="88"/>
        <v>6442.4480000000003</v>
      </c>
      <c r="R479" s="55">
        <f t="shared" si="83"/>
        <v>39151141.447999999</v>
      </c>
      <c r="S479" s="73">
        <f t="shared" si="84"/>
        <v>47570.253278250304</v>
      </c>
      <c r="T479" s="58">
        <f t="shared" si="85"/>
        <v>477</v>
      </c>
      <c r="U479" s="56">
        <f t="shared" si="86"/>
        <v>423</v>
      </c>
    </row>
    <row r="480" spans="1:21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44">
        <v>1301.9000000000001</v>
      </c>
      <c r="K480" s="54">
        <f t="shared" si="78"/>
        <v>6115.69416498994</v>
      </c>
      <c r="L480" s="55">
        <f t="shared" si="79"/>
        <v>430.81761006289315</v>
      </c>
      <c r="M480" s="55">
        <f t="shared" si="80"/>
        <v>5684.8765549270465</v>
      </c>
      <c r="N480" s="56">
        <f t="shared" si="81"/>
        <v>448</v>
      </c>
      <c r="O480" s="59">
        <f t="shared" si="82"/>
        <v>10260</v>
      </c>
      <c r="P480" s="55">
        <f t="shared" si="87"/>
        <v>-51294058</v>
      </c>
      <c r="Q480" s="55">
        <f t="shared" si="88"/>
        <v>6395.1080000000002</v>
      </c>
      <c r="R480" s="55">
        <f t="shared" si="83"/>
        <v>51300453.108000003</v>
      </c>
      <c r="S480" s="73">
        <f t="shared" si="84"/>
        <v>374454.8621021898</v>
      </c>
      <c r="T480" s="58">
        <f t="shared" si="85"/>
        <v>478</v>
      </c>
      <c r="U480" s="56">
        <f t="shared" si="86"/>
        <v>379</v>
      </c>
    </row>
    <row r="481" spans="1:21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44">
        <v>7402.1</v>
      </c>
      <c r="K481" s="54">
        <f t="shared" si="78"/>
        <v>6537.2972972972966</v>
      </c>
      <c r="L481" s="55">
        <f t="shared" si="79"/>
        <v>970.44334975369452</v>
      </c>
      <c r="M481" s="55">
        <f t="shared" si="80"/>
        <v>5566.8539475436019</v>
      </c>
      <c r="N481" s="56">
        <f t="shared" si="81"/>
        <v>421</v>
      </c>
      <c r="O481" s="59">
        <f t="shared" si="82"/>
        <v>10350</v>
      </c>
      <c r="P481" s="55">
        <f t="shared" si="87"/>
        <v>-51744347</v>
      </c>
      <c r="Q481" s="55">
        <f t="shared" si="88"/>
        <v>6361.4440000000004</v>
      </c>
      <c r="R481" s="55">
        <f t="shared" si="83"/>
        <v>51750708.443999998</v>
      </c>
      <c r="S481" s="73">
        <f t="shared" si="84"/>
        <v>131345.97574619288</v>
      </c>
      <c r="T481" s="58">
        <f t="shared" si="85"/>
        <v>479</v>
      </c>
      <c r="U481" s="56">
        <f t="shared" si="86"/>
        <v>378</v>
      </c>
    </row>
    <row r="482" spans="1:21" x14ac:dyDescent="0.2">
      <c r="A482" s="7" t="s">
        <v>965</v>
      </c>
      <c r="B482" s="8" t="s">
        <v>966</v>
      </c>
      <c r="C482" s="9">
        <v>18000</v>
      </c>
      <c r="D482" s="10" t="s">
        <v>9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44">
        <v>3733.3</v>
      </c>
      <c r="K482" s="54">
        <f t="shared" si="78"/>
        <v>4402.7777777777783</v>
      </c>
      <c r="L482" s="55">
        <f t="shared" si="79"/>
        <v>300</v>
      </c>
      <c r="M482" s="55">
        <f t="shared" si="80"/>
        <v>4102.7777777777783</v>
      </c>
      <c r="N482" s="56">
        <f t="shared" si="81"/>
        <v>498</v>
      </c>
      <c r="O482" s="59">
        <f t="shared" si="82"/>
        <v>16200</v>
      </c>
      <c r="P482" s="55">
        <f t="shared" si="87"/>
        <v>-80994198.099999994</v>
      </c>
      <c r="Q482" s="55">
        <f t="shared" si="88"/>
        <v>6336.1959999999999</v>
      </c>
      <c r="R482" s="55">
        <f t="shared" si="83"/>
        <v>81000534.295999989</v>
      </c>
      <c r="S482" s="73">
        <f t="shared" si="84"/>
        <v>366351.48437810945</v>
      </c>
      <c r="T482" s="58">
        <f t="shared" si="85"/>
        <v>480</v>
      </c>
      <c r="U482" s="56">
        <f t="shared" si="86"/>
        <v>302</v>
      </c>
    </row>
    <row r="483" spans="1:21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44">
        <v>6334.1</v>
      </c>
      <c r="K483" s="54">
        <f t="shared" si="78"/>
        <v>6266.1810613943817</v>
      </c>
      <c r="L483" s="55">
        <f t="shared" si="79"/>
        <v>560.51437216338877</v>
      </c>
      <c r="M483" s="55">
        <f t="shared" si="80"/>
        <v>5705.6666892309931</v>
      </c>
      <c r="N483" s="56">
        <f t="shared" si="81"/>
        <v>441</v>
      </c>
      <c r="O483" s="59">
        <f t="shared" si="82"/>
        <v>8100</v>
      </c>
      <c r="P483" s="55">
        <f t="shared" si="87"/>
        <v>-40494348.700000003</v>
      </c>
      <c r="Q483" s="55">
        <f t="shared" si="88"/>
        <v>6334.9336000000003</v>
      </c>
      <c r="R483" s="55">
        <f t="shared" si="83"/>
        <v>40500683.633600004</v>
      </c>
      <c r="S483" s="73">
        <f t="shared" si="84"/>
        <v>109312.58605560055</v>
      </c>
      <c r="T483" s="58">
        <f t="shared" si="85"/>
        <v>481</v>
      </c>
      <c r="U483" s="56">
        <f t="shared" si="86"/>
        <v>418</v>
      </c>
    </row>
    <row r="484" spans="1:21" x14ac:dyDescent="0.2">
      <c r="A484" s="7" t="s">
        <v>969</v>
      </c>
      <c r="B484" s="8" t="s">
        <v>970</v>
      </c>
      <c r="C484" s="9">
        <v>8900</v>
      </c>
      <c r="D484" s="10" t="s">
        <v>9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44">
        <v>67724.3</v>
      </c>
      <c r="K484" s="54">
        <f t="shared" si="78"/>
        <v>5177.0833333333339</v>
      </c>
      <c r="L484" s="55">
        <f t="shared" si="79"/>
        <v>971.13071371291107</v>
      </c>
      <c r="M484" s="55">
        <f t="shared" si="80"/>
        <v>4205.9526196204224</v>
      </c>
      <c r="N484" s="56">
        <f t="shared" si="81"/>
        <v>491</v>
      </c>
      <c r="O484" s="59">
        <f t="shared" si="82"/>
        <v>8010</v>
      </c>
      <c r="P484" s="55">
        <f t="shared" si="87"/>
        <v>-40045247</v>
      </c>
      <c r="Q484" s="55">
        <f t="shared" si="88"/>
        <v>6274.1279999999997</v>
      </c>
      <c r="R484" s="55">
        <f t="shared" si="83"/>
        <v>40051521.127999999</v>
      </c>
      <c r="S484" s="73">
        <f t="shared" si="84"/>
        <v>33072.097545829893</v>
      </c>
      <c r="T484" s="58">
        <f t="shared" si="85"/>
        <v>482</v>
      </c>
      <c r="U484" s="56">
        <f t="shared" si="86"/>
        <v>419</v>
      </c>
    </row>
    <row r="485" spans="1:21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44">
        <v>17125.2</v>
      </c>
      <c r="K485" s="54">
        <f t="shared" si="78"/>
        <v>5519.1409897292251</v>
      </c>
      <c r="L485" s="55">
        <f t="shared" si="79"/>
        <v>510.06711409395967</v>
      </c>
      <c r="M485" s="55">
        <f t="shared" si="80"/>
        <v>5009.0738756352657</v>
      </c>
      <c r="N485" s="56">
        <f t="shared" si="81"/>
        <v>478</v>
      </c>
      <c r="O485" s="59">
        <f t="shared" si="82"/>
        <v>9270</v>
      </c>
      <c r="P485" s="55">
        <f t="shared" si="87"/>
        <v>-46344165</v>
      </c>
      <c r="Q485" s="55">
        <f t="shared" si="88"/>
        <v>6218.3720000000003</v>
      </c>
      <c r="R485" s="55">
        <f t="shared" si="83"/>
        <v>46350383.372000001</v>
      </c>
      <c r="S485" s="73">
        <f t="shared" si="84"/>
        <v>609872.46542105265</v>
      </c>
      <c r="T485" s="58">
        <f t="shared" si="85"/>
        <v>483</v>
      </c>
      <c r="U485" s="56">
        <f t="shared" si="86"/>
        <v>396</v>
      </c>
    </row>
    <row r="486" spans="1:21" x14ac:dyDescent="0.2">
      <c r="A486" s="7" t="s">
        <v>973</v>
      </c>
      <c r="B486" s="8" t="s">
        <v>974</v>
      </c>
      <c r="C486" s="9">
        <v>16900</v>
      </c>
      <c r="D486" s="10" t="s">
        <v>9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44">
        <v>9421.4</v>
      </c>
      <c r="K486" s="54">
        <f t="shared" si="78"/>
        <v>4488.5496183206105</v>
      </c>
      <c r="L486" s="55">
        <f t="shared" si="79"/>
        <v>590.63893016344718</v>
      </c>
      <c r="M486" s="55">
        <f t="shared" si="80"/>
        <v>3897.9106881571633</v>
      </c>
      <c r="N486" s="56">
        <f t="shared" si="81"/>
        <v>497</v>
      </c>
      <c r="O486" s="59">
        <f t="shared" si="82"/>
        <v>15210</v>
      </c>
      <c r="P486" s="55">
        <f t="shared" si="87"/>
        <v>-76044517.5</v>
      </c>
      <c r="Q486" s="55">
        <f t="shared" si="88"/>
        <v>6185.76</v>
      </c>
      <c r="R486" s="55">
        <f t="shared" si="83"/>
        <v>76050703.260000005</v>
      </c>
      <c r="S486" s="73">
        <f t="shared" si="84"/>
        <v>191321.5239245283</v>
      </c>
      <c r="T486" s="58">
        <f t="shared" si="85"/>
        <v>484</v>
      </c>
      <c r="U486" s="56">
        <f t="shared" si="86"/>
        <v>316</v>
      </c>
    </row>
    <row r="487" spans="1:21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44">
        <v>8474.7999999999993</v>
      </c>
      <c r="K487" s="54">
        <f t="shared" si="78"/>
        <v>5545.566037735849</v>
      </c>
      <c r="L487" s="55">
        <f t="shared" si="79"/>
        <v>810.59431524547801</v>
      </c>
      <c r="M487" s="55">
        <f t="shared" si="80"/>
        <v>4734.9717224903707</v>
      </c>
      <c r="N487" s="56">
        <f t="shared" si="81"/>
        <v>475</v>
      </c>
      <c r="O487" s="59">
        <f t="shared" si="82"/>
        <v>32130</v>
      </c>
      <c r="P487" s="55">
        <f t="shared" si="87"/>
        <v>-160644749.09999999</v>
      </c>
      <c r="Q487" s="55">
        <f t="shared" si="88"/>
        <v>6183.9715999999999</v>
      </c>
      <c r="R487" s="55">
        <f t="shared" si="83"/>
        <v>160650933.07159999</v>
      </c>
      <c r="S487" s="73">
        <f t="shared" si="84"/>
        <v>256057.22931399423</v>
      </c>
      <c r="T487" s="58">
        <f t="shared" si="85"/>
        <v>485</v>
      </c>
      <c r="U487" s="56">
        <f t="shared" si="86"/>
        <v>193</v>
      </c>
    </row>
    <row r="488" spans="1:21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44">
        <v>6312.7</v>
      </c>
      <c r="K488" s="54">
        <f t="shared" si="78"/>
        <v>5829.3413173652698</v>
      </c>
      <c r="L488" s="55">
        <f t="shared" si="79"/>
        <v>518.73536299765806</v>
      </c>
      <c r="M488" s="55">
        <f t="shared" si="80"/>
        <v>5310.605954367612</v>
      </c>
      <c r="N488" s="56">
        <f t="shared" si="81"/>
        <v>464</v>
      </c>
      <c r="O488" s="59">
        <f t="shared" si="82"/>
        <v>9900</v>
      </c>
      <c r="P488" s="55">
        <f t="shared" si="87"/>
        <v>-49494602</v>
      </c>
      <c r="Q488" s="55">
        <f t="shared" si="88"/>
        <v>6144.732</v>
      </c>
      <c r="R488" s="55">
        <f t="shared" si="83"/>
        <v>49500746.732000001</v>
      </c>
      <c r="S488" s="73">
        <f t="shared" si="84"/>
        <v>111738.83460948081</v>
      </c>
      <c r="T488" s="58">
        <f t="shared" si="85"/>
        <v>486</v>
      </c>
      <c r="U488" s="56">
        <f t="shared" si="86"/>
        <v>389</v>
      </c>
    </row>
    <row r="489" spans="1:21" x14ac:dyDescent="0.2">
      <c r="A489" s="7" t="s">
        <v>979</v>
      </c>
      <c r="B489" s="8" t="s">
        <v>980</v>
      </c>
      <c r="C489" s="9">
        <v>10000</v>
      </c>
      <c r="D489" s="10" t="s">
        <v>9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44">
        <v>48198</v>
      </c>
      <c r="K489" s="54">
        <f t="shared" si="78"/>
        <v>5305.1001821493619</v>
      </c>
      <c r="L489" s="55">
        <f t="shared" si="79"/>
        <v>863.88384754990921</v>
      </c>
      <c r="M489" s="55">
        <f t="shared" si="80"/>
        <v>4441.2163345994522</v>
      </c>
      <c r="N489" s="56">
        <f t="shared" si="81"/>
        <v>486</v>
      </c>
      <c r="O489" s="59">
        <f t="shared" si="82"/>
        <v>9000</v>
      </c>
      <c r="P489" s="55">
        <f t="shared" si="87"/>
        <v>-44995603</v>
      </c>
      <c r="Q489" s="55">
        <f t="shared" si="88"/>
        <v>6127.9</v>
      </c>
      <c r="R489" s="55">
        <f t="shared" si="83"/>
        <v>45001730.899999999</v>
      </c>
      <c r="S489" s="73">
        <f t="shared" si="84"/>
        <v>31512.817156862744</v>
      </c>
      <c r="T489" s="58">
        <f t="shared" si="85"/>
        <v>487</v>
      </c>
      <c r="U489" s="56">
        <f t="shared" si="86"/>
        <v>399</v>
      </c>
    </row>
    <row r="490" spans="1:21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44">
        <v>34603.1</v>
      </c>
      <c r="K490" s="54">
        <f t="shared" si="78"/>
        <v>5697.6516634050877</v>
      </c>
      <c r="L490" s="55">
        <f t="shared" si="79"/>
        <v>1245.5403987408185</v>
      </c>
      <c r="M490" s="55">
        <f t="shared" si="80"/>
        <v>4452.1112646642687</v>
      </c>
      <c r="N490" s="56">
        <f t="shared" si="81"/>
        <v>471</v>
      </c>
      <c r="O490" s="59">
        <f t="shared" si="82"/>
        <v>21600</v>
      </c>
      <c r="P490" s="55">
        <f t="shared" si="87"/>
        <v>-107995364</v>
      </c>
      <c r="Q490" s="55">
        <f t="shared" si="88"/>
        <v>6125.7960000000003</v>
      </c>
      <c r="R490" s="55">
        <f t="shared" si="83"/>
        <v>108001489.796</v>
      </c>
      <c r="S490" s="73">
        <f t="shared" si="84"/>
        <v>90985.933273799499</v>
      </c>
      <c r="T490" s="58">
        <f t="shared" si="85"/>
        <v>488</v>
      </c>
      <c r="U490" s="56">
        <f t="shared" si="86"/>
        <v>255</v>
      </c>
    </row>
    <row r="491" spans="1:21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9</v>
      </c>
      <c r="I491" s="21">
        <v>5599.3</v>
      </c>
      <c r="J491" s="44">
        <v>3614.1</v>
      </c>
      <c r="K491" s="54">
        <f t="shared" si="78"/>
        <v>6303.7960954446853</v>
      </c>
      <c r="L491" s="55">
        <v>0</v>
      </c>
      <c r="M491" s="55">
        <v>0</v>
      </c>
      <c r="N491" s="56">
        <f t="shared" si="81"/>
        <v>438</v>
      </c>
      <c r="O491" s="59">
        <f t="shared" si="82"/>
        <v>11430</v>
      </c>
      <c r="P491" s="55">
        <f t="shared" si="87"/>
        <v>-57144126.5</v>
      </c>
      <c r="Q491" s="55">
        <f t="shared" si="88"/>
        <v>6114.3292000000001</v>
      </c>
      <c r="R491" s="55">
        <f t="shared" si="83"/>
        <v>57150240.8292</v>
      </c>
      <c r="S491" s="73">
        <f t="shared" si="84"/>
        <v>-930786.68125732895</v>
      </c>
      <c r="T491" s="58">
        <f t="shared" si="85"/>
        <v>489</v>
      </c>
      <c r="U491" s="56">
        <f t="shared" si="86"/>
        <v>361</v>
      </c>
    </row>
    <row r="492" spans="1:21" x14ac:dyDescent="0.2">
      <c r="A492" s="7" t="s">
        <v>985</v>
      </c>
      <c r="B492" s="8" t="s">
        <v>986</v>
      </c>
      <c r="C492" s="9">
        <v>18900</v>
      </c>
      <c r="D492" s="10" t="s">
        <v>9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44">
        <v>7759.2</v>
      </c>
      <c r="K492" s="54">
        <f t="shared" si="78"/>
        <v>5268.2107175295187</v>
      </c>
      <c r="L492" s="55">
        <f t="shared" si="79"/>
        <v>290.50167224080269</v>
      </c>
      <c r="M492" s="55">
        <f t="shared" si="80"/>
        <v>4977.709045288716</v>
      </c>
      <c r="N492" s="56">
        <f t="shared" si="81"/>
        <v>488</v>
      </c>
      <c r="O492" s="59">
        <f t="shared" si="82"/>
        <v>17010</v>
      </c>
      <c r="P492" s="55">
        <f t="shared" si="87"/>
        <v>-85044634</v>
      </c>
      <c r="Q492" s="55">
        <f t="shared" si="88"/>
        <v>6101.9156000000003</v>
      </c>
      <c r="R492" s="55">
        <f t="shared" si="83"/>
        <v>85050735.915600002</v>
      </c>
      <c r="S492" s="73">
        <f t="shared" si="84"/>
        <v>195833.06842182824</v>
      </c>
      <c r="T492" s="58">
        <f t="shared" si="85"/>
        <v>490</v>
      </c>
      <c r="U492" s="56">
        <f t="shared" si="86"/>
        <v>291</v>
      </c>
    </row>
    <row r="493" spans="1:21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44">
        <v>5765.3</v>
      </c>
      <c r="K493" s="54">
        <f t="shared" si="78"/>
        <v>5770.8835341365466</v>
      </c>
      <c r="L493" s="55">
        <f t="shared" si="79"/>
        <v>422.90552584670235</v>
      </c>
      <c r="M493" s="55">
        <f t="shared" si="80"/>
        <v>5347.9780082898442</v>
      </c>
      <c r="N493" s="56">
        <f t="shared" si="81"/>
        <v>468</v>
      </c>
      <c r="O493" s="59">
        <f t="shared" si="82"/>
        <v>16425.900000000001</v>
      </c>
      <c r="P493" s="55">
        <f t="shared" si="87"/>
        <v>-82124226.699999943</v>
      </c>
      <c r="Q493" s="55">
        <f t="shared" si="88"/>
        <v>6046.6855999999998</v>
      </c>
      <c r="R493" s="55">
        <f t="shared" si="83"/>
        <v>82130273.385599941</v>
      </c>
      <c r="S493" s="73">
        <f t="shared" si="84"/>
        <v>173087.03663983129</v>
      </c>
      <c r="T493" s="58">
        <f t="shared" si="85"/>
        <v>491</v>
      </c>
      <c r="U493" s="56">
        <f t="shared" si="86"/>
        <v>298</v>
      </c>
    </row>
    <row r="494" spans="1:21" x14ac:dyDescent="0.2">
      <c r="A494" s="7" t="s">
        <v>989</v>
      </c>
      <c r="B494" s="8" t="s">
        <v>990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44">
        <v>5670.7</v>
      </c>
      <c r="K494" s="54">
        <f t="shared" si="78"/>
        <v>5649.1106719367581</v>
      </c>
      <c r="L494" s="55">
        <f t="shared" si="79"/>
        <v>521.58979391560354</v>
      </c>
      <c r="M494" s="55">
        <f t="shared" si="80"/>
        <v>5127.5208780211542</v>
      </c>
      <c r="N494" s="56">
        <f t="shared" si="81"/>
        <v>472</v>
      </c>
      <c r="O494" s="59">
        <f t="shared" si="82"/>
        <v>5310</v>
      </c>
      <c r="P494" s="55">
        <f t="shared" si="87"/>
        <v>-26544814.600000001</v>
      </c>
      <c r="Q494" s="55">
        <f t="shared" si="88"/>
        <v>6014.1787999999997</v>
      </c>
      <c r="R494" s="55">
        <f t="shared" si="83"/>
        <v>26550828.778800003</v>
      </c>
      <c r="S494" s="73">
        <f t="shared" si="84"/>
        <v>49953.522631796804</v>
      </c>
      <c r="T494" s="58">
        <f t="shared" si="85"/>
        <v>492</v>
      </c>
      <c r="U494" s="56">
        <f t="shared" si="86"/>
        <v>456</v>
      </c>
    </row>
    <row r="495" spans="1:21" x14ac:dyDescent="0.2">
      <c r="A495" s="7" t="s">
        <v>991</v>
      </c>
      <c r="B495" s="8" t="s">
        <v>992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9</v>
      </c>
      <c r="I495" s="21">
        <v>10257.9</v>
      </c>
      <c r="J495" s="44">
        <v>12.9</v>
      </c>
      <c r="K495" s="54">
        <f t="shared" si="78"/>
        <v>5853.5860655737706</v>
      </c>
      <c r="L495" s="55">
        <v>0</v>
      </c>
      <c r="M495" s="55">
        <v>0</v>
      </c>
      <c r="N495" s="56">
        <f t="shared" si="81"/>
        <v>460</v>
      </c>
      <c r="O495" s="59">
        <f t="shared" si="82"/>
        <v>10750.5</v>
      </c>
      <c r="P495" s="55">
        <f t="shared" si="87"/>
        <v>-53746063.899999999</v>
      </c>
      <c r="Q495" s="55">
        <f t="shared" si="88"/>
        <v>6010.1812</v>
      </c>
      <c r="R495" s="55">
        <f t="shared" si="83"/>
        <v>53752074.081199996</v>
      </c>
      <c r="S495" s="73">
        <f t="shared" si="84"/>
        <v>-74346.883929737203</v>
      </c>
      <c r="T495" s="58">
        <f t="shared" si="85"/>
        <v>493</v>
      </c>
      <c r="U495" s="56">
        <f t="shared" si="86"/>
        <v>374</v>
      </c>
    </row>
    <row r="496" spans="1:21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44">
        <v>30583.200000000001</v>
      </c>
      <c r="K496" s="54">
        <f t="shared" si="78"/>
        <v>5876.0330578512394</v>
      </c>
      <c r="L496" s="55">
        <f t="shared" si="79"/>
        <v>1339.7046046915725</v>
      </c>
      <c r="M496" s="55">
        <f t="shared" si="80"/>
        <v>4536.3284531596673</v>
      </c>
      <c r="N496" s="56">
        <f t="shared" si="81"/>
        <v>458</v>
      </c>
      <c r="O496" s="59">
        <f t="shared" si="82"/>
        <v>30600</v>
      </c>
      <c r="P496" s="55">
        <f t="shared" si="87"/>
        <v>-152995854</v>
      </c>
      <c r="Q496" s="55">
        <f t="shared" si="88"/>
        <v>5983.7759999999998</v>
      </c>
      <c r="R496" s="55">
        <f t="shared" si="83"/>
        <v>153001837.77599999</v>
      </c>
      <c r="S496" s="73">
        <f t="shared" si="84"/>
        <v>99221.981696498056</v>
      </c>
      <c r="T496" s="58">
        <f t="shared" si="85"/>
        <v>494</v>
      </c>
      <c r="U496" s="56">
        <f t="shared" si="86"/>
        <v>201</v>
      </c>
    </row>
    <row r="497" spans="1:21" x14ac:dyDescent="0.2">
      <c r="A497" s="7" t="s">
        <v>995</v>
      </c>
      <c r="B497" s="8" t="s">
        <v>996</v>
      </c>
      <c r="C497" s="9">
        <v>19800</v>
      </c>
      <c r="D497" s="10" t="s">
        <v>9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44">
        <v>4434.8</v>
      </c>
      <c r="K497" s="54">
        <f t="shared" si="78"/>
        <v>5290.6716417910447</v>
      </c>
      <c r="L497" s="55">
        <f t="shared" si="79"/>
        <v>259.48678071539655</v>
      </c>
      <c r="M497" s="55">
        <f t="shared" si="80"/>
        <v>5031.1848610756479</v>
      </c>
      <c r="N497" s="56">
        <f t="shared" si="81"/>
        <v>487</v>
      </c>
      <c r="O497" s="59">
        <f t="shared" si="82"/>
        <v>17820</v>
      </c>
      <c r="P497" s="55">
        <f t="shared" si="87"/>
        <v>-89094662.099999994</v>
      </c>
      <c r="Q497" s="55">
        <f t="shared" si="88"/>
        <v>5966.5232000000005</v>
      </c>
      <c r="R497" s="55">
        <f t="shared" si="83"/>
        <v>89100628.623199999</v>
      </c>
      <c r="S497" s="73">
        <f t="shared" si="84"/>
        <v>267007.17687503743</v>
      </c>
      <c r="T497" s="58">
        <f t="shared" si="85"/>
        <v>495</v>
      </c>
      <c r="U497" s="56">
        <f t="shared" si="86"/>
        <v>286</v>
      </c>
    </row>
    <row r="498" spans="1:21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44">
        <v>56301.7</v>
      </c>
      <c r="K498" s="54">
        <f t="shared" si="78"/>
        <v>5536.1056751467704</v>
      </c>
      <c r="L498" s="55">
        <f t="shared" si="79"/>
        <v>1947.4062250598561</v>
      </c>
      <c r="M498" s="55">
        <f t="shared" si="80"/>
        <v>3588.6994500869141</v>
      </c>
      <c r="N498" s="56">
        <f t="shared" si="81"/>
        <v>476</v>
      </c>
      <c r="O498" s="59">
        <f t="shared" si="82"/>
        <v>3735</v>
      </c>
      <c r="P498" s="55">
        <f t="shared" si="87"/>
        <v>-18671782.199999999</v>
      </c>
      <c r="Q498" s="55">
        <f t="shared" si="88"/>
        <v>5952.1107999999995</v>
      </c>
      <c r="R498" s="55">
        <f t="shared" si="83"/>
        <v>18677734.310800001</v>
      </c>
      <c r="S498" s="73">
        <f t="shared" si="84"/>
        <v>7653.495434941191</v>
      </c>
      <c r="T498" s="58">
        <f t="shared" si="85"/>
        <v>496</v>
      </c>
      <c r="U498" s="56">
        <f t="shared" si="86"/>
        <v>473</v>
      </c>
    </row>
    <row r="499" spans="1:21" x14ac:dyDescent="0.2">
      <c r="A499" s="7" t="s">
        <v>999</v>
      </c>
      <c r="B499" s="8" t="s">
        <v>1000</v>
      </c>
      <c r="C499" s="9">
        <v>6500</v>
      </c>
      <c r="D499" s="10" t="s">
        <v>9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44">
        <v>2828.9</v>
      </c>
      <c r="K499" s="54">
        <f t="shared" si="78"/>
        <v>5180.0554016620499</v>
      </c>
      <c r="L499" s="55">
        <f t="shared" si="79"/>
        <v>291.94382852919438</v>
      </c>
      <c r="M499" s="55">
        <f t="shared" si="80"/>
        <v>4888.1115731328555</v>
      </c>
      <c r="N499" s="56">
        <f t="shared" si="81"/>
        <v>490</v>
      </c>
      <c r="O499" s="59">
        <f t="shared" si="82"/>
        <v>5850</v>
      </c>
      <c r="P499" s="55">
        <f t="shared" si="87"/>
        <v>-29244785</v>
      </c>
      <c r="Q499" s="55">
        <f t="shared" si="88"/>
        <v>5901.72</v>
      </c>
      <c r="R499" s="55">
        <f t="shared" si="83"/>
        <v>29250686.719999999</v>
      </c>
      <c r="S499" s="73">
        <f t="shared" si="84"/>
        <v>74051.371443037977</v>
      </c>
      <c r="T499" s="58">
        <f t="shared" si="85"/>
        <v>497</v>
      </c>
      <c r="U499" s="56">
        <f t="shared" si="86"/>
        <v>453</v>
      </c>
    </row>
    <row r="500" spans="1:21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9</v>
      </c>
      <c r="I500" s="21">
        <v>8996.7999999999993</v>
      </c>
      <c r="J500" s="44">
        <v>8050.9</v>
      </c>
      <c r="K500" s="54">
        <f t="shared" si="78"/>
        <v>5523.6166007905131</v>
      </c>
      <c r="L500" s="55">
        <v>0</v>
      </c>
      <c r="M500" s="55">
        <v>0</v>
      </c>
      <c r="N500" s="56">
        <f t="shared" si="81"/>
        <v>477</v>
      </c>
      <c r="O500" s="59">
        <f t="shared" si="82"/>
        <v>10800</v>
      </c>
      <c r="P500" s="55">
        <f t="shared" si="87"/>
        <v>-53995262</v>
      </c>
      <c r="Q500" s="55">
        <f t="shared" si="88"/>
        <v>5880.5747999999994</v>
      </c>
      <c r="R500" s="55">
        <f t="shared" si="83"/>
        <v>54001142.5748</v>
      </c>
      <c r="S500" s="73">
        <f t="shared" si="84"/>
        <v>63388.062771217279</v>
      </c>
      <c r="T500" s="58">
        <f t="shared" si="85"/>
        <v>498</v>
      </c>
      <c r="U500" s="56">
        <f t="shared" si="86"/>
        <v>370</v>
      </c>
    </row>
    <row r="501" spans="1:21" x14ac:dyDescent="0.2">
      <c r="A501" s="7" t="s">
        <v>1003</v>
      </c>
      <c r="B501" s="8" t="s">
        <v>1004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9</v>
      </c>
      <c r="I501" s="21">
        <v>7423.7</v>
      </c>
      <c r="J501" s="44">
        <v>3065.6</v>
      </c>
      <c r="K501" s="54">
        <f t="shared" si="78"/>
        <v>5576.2237762237773</v>
      </c>
      <c r="L501" s="55">
        <v>0</v>
      </c>
      <c r="M501" s="55">
        <v>0</v>
      </c>
      <c r="N501" s="56">
        <f t="shared" si="81"/>
        <v>474</v>
      </c>
      <c r="O501" s="59">
        <f t="shared" si="82"/>
        <v>6660</v>
      </c>
      <c r="P501" s="55">
        <f t="shared" si="87"/>
        <v>-33295065.100000001</v>
      </c>
      <c r="Q501" s="55">
        <f t="shared" si="88"/>
        <v>5872.0536000000002</v>
      </c>
      <c r="R501" s="55">
        <f t="shared" si="83"/>
        <v>33300937.1536</v>
      </c>
      <c r="S501" s="73">
        <f t="shared" si="84"/>
        <v>51476.720132323389</v>
      </c>
      <c r="T501" s="58">
        <f t="shared" si="85"/>
        <v>499</v>
      </c>
      <c r="U501" s="56">
        <f t="shared" si="86"/>
        <v>445</v>
      </c>
    </row>
    <row r="502" spans="1:21" x14ac:dyDescent="0.2">
      <c r="A502" s="23" t="s">
        <v>1005</v>
      </c>
      <c r="B502" s="24" t="s">
        <v>1006</v>
      </c>
      <c r="C502" s="25">
        <v>15100</v>
      </c>
      <c r="D502" s="26" t="s">
        <v>9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44">
        <v>9207.7999999999993</v>
      </c>
      <c r="K502" s="54">
        <f t="shared" si="78"/>
        <v>4903.6059806508356</v>
      </c>
      <c r="L502" s="55">
        <f t="shared" si="79"/>
        <v>281.41153081510936</v>
      </c>
      <c r="M502" s="55">
        <f t="shared" si="80"/>
        <v>4622.1944498357261</v>
      </c>
      <c r="N502" s="56">
        <f t="shared" si="81"/>
        <v>494</v>
      </c>
      <c r="O502" s="59">
        <f t="shared" si="82"/>
        <v>13590</v>
      </c>
      <c r="P502" s="55">
        <f t="shared" si="87"/>
        <v>-67944707.700000003</v>
      </c>
      <c r="Q502" s="55">
        <f t="shared" si="88"/>
        <v>5865.3207999999995</v>
      </c>
      <c r="R502" s="55">
        <f t="shared" si="83"/>
        <v>67950573.020800009</v>
      </c>
      <c r="S502" s="73">
        <f t="shared" si="84"/>
        <v>240022.21801766165</v>
      </c>
      <c r="T502" s="58">
        <f t="shared" si="85"/>
        <v>500</v>
      </c>
      <c r="U502" s="56">
        <f t="shared" si="86"/>
        <v>333</v>
      </c>
    </row>
    <row r="503" spans="1:21" x14ac:dyDescent="0.2">
      <c r="J503" s="58"/>
      <c r="K503" s="58"/>
      <c r="N503" s="58"/>
      <c r="O503" s="58"/>
    </row>
    <row r="504" spans="1:21" x14ac:dyDescent="0.2">
      <c r="J504" s="58"/>
      <c r="K504" s="58"/>
      <c r="N504" s="58"/>
      <c r="O504" s="58"/>
    </row>
    <row r="505" spans="1:21" x14ac:dyDescent="0.2">
      <c r="J505" s="58"/>
      <c r="K505" s="58"/>
      <c r="N505" s="58"/>
      <c r="O505" s="58"/>
    </row>
    <row r="506" spans="1:21" x14ac:dyDescent="0.2">
      <c r="J506" s="58"/>
      <c r="K506" s="58"/>
      <c r="N506" s="58"/>
      <c r="O506" s="58"/>
    </row>
    <row r="507" spans="1:21" x14ac:dyDescent="0.2">
      <c r="J507" s="58"/>
      <c r="K507" s="58"/>
      <c r="N507" s="58"/>
      <c r="O507" s="58"/>
    </row>
    <row r="508" spans="1:21" x14ac:dyDescent="0.2">
      <c r="J508" s="58"/>
      <c r="K508" s="58"/>
      <c r="N508" s="58"/>
      <c r="O508" s="58"/>
    </row>
    <row r="509" spans="1:21" x14ac:dyDescent="0.2">
      <c r="J509" s="58"/>
      <c r="K509" s="58"/>
      <c r="N509" s="58"/>
      <c r="O509" s="58"/>
    </row>
    <row r="510" spans="1:21" x14ac:dyDescent="0.2">
      <c r="J510" s="58"/>
      <c r="K510" s="58"/>
      <c r="N510" s="58"/>
      <c r="O510" s="58"/>
    </row>
    <row r="511" spans="1:21" x14ac:dyDescent="0.2">
      <c r="J511" s="58"/>
      <c r="K511" s="58"/>
      <c r="N511" s="58"/>
      <c r="O511" s="58"/>
    </row>
    <row r="512" spans="1:21" x14ac:dyDescent="0.2">
      <c r="J512" s="58"/>
      <c r="K512" s="58"/>
      <c r="N512" s="58"/>
      <c r="O512" s="58"/>
    </row>
    <row r="513" spans="10:15" x14ac:dyDescent="0.2">
      <c r="J513" s="58"/>
      <c r="K513" s="58"/>
      <c r="N513" s="58"/>
      <c r="O513" s="58"/>
    </row>
    <row r="514" spans="10:15" x14ac:dyDescent="0.2">
      <c r="J514" s="58"/>
      <c r="K514" s="58"/>
      <c r="N514" s="58"/>
      <c r="O514" s="58"/>
    </row>
    <row r="515" spans="10:15" x14ac:dyDescent="0.2">
      <c r="J515" s="58"/>
      <c r="K515" s="58"/>
      <c r="N515" s="58"/>
      <c r="O515" s="58"/>
    </row>
    <row r="516" spans="10:15" x14ac:dyDescent="0.2">
      <c r="J516" s="58"/>
      <c r="K516" s="58"/>
      <c r="N516" s="58"/>
      <c r="O516" s="58"/>
    </row>
    <row r="517" spans="10:15" x14ac:dyDescent="0.2">
      <c r="J517" s="58"/>
      <c r="K517" s="58"/>
      <c r="N517" s="58"/>
      <c r="O517" s="58"/>
    </row>
    <row r="518" spans="10:15" x14ac:dyDescent="0.2">
      <c r="J518" s="58"/>
      <c r="K518" s="58"/>
      <c r="N518" s="58"/>
      <c r="O518" s="58"/>
    </row>
    <row r="519" spans="10:15" x14ac:dyDescent="0.2">
      <c r="J519" s="58"/>
      <c r="K519" s="58"/>
      <c r="N519" s="58"/>
      <c r="O519" s="58"/>
    </row>
    <row r="520" spans="10:15" x14ac:dyDescent="0.2">
      <c r="J520" s="58"/>
      <c r="K520" s="58"/>
      <c r="N520" s="58"/>
      <c r="O520" s="58"/>
    </row>
    <row r="521" spans="10:15" x14ac:dyDescent="0.2">
      <c r="J521" s="58"/>
      <c r="K521" s="58"/>
      <c r="N521" s="58"/>
      <c r="O521" s="58"/>
    </row>
    <row r="522" spans="10:15" x14ac:dyDescent="0.2">
      <c r="J522" s="58"/>
      <c r="K522" s="58"/>
      <c r="N522" s="58"/>
      <c r="O522" s="58"/>
    </row>
    <row r="523" spans="10:15" x14ac:dyDescent="0.2">
      <c r="J523" s="58"/>
      <c r="K523" s="58"/>
      <c r="N523" s="58"/>
      <c r="O523" s="58"/>
    </row>
    <row r="524" spans="10:15" x14ac:dyDescent="0.2">
      <c r="J524" s="58"/>
      <c r="K524" s="58"/>
      <c r="N524" s="58"/>
      <c r="O524" s="58"/>
    </row>
    <row r="525" spans="10:15" x14ac:dyDescent="0.2">
      <c r="J525" s="58"/>
      <c r="K525" s="58"/>
      <c r="N525" s="58"/>
      <c r="O525" s="58"/>
    </row>
    <row r="526" spans="10:15" x14ac:dyDescent="0.2">
      <c r="J526" s="58"/>
      <c r="K526" s="58"/>
      <c r="N526" s="58"/>
      <c r="O526" s="58"/>
    </row>
    <row r="527" spans="10:15" x14ac:dyDescent="0.2">
      <c r="J527" s="58"/>
      <c r="K527" s="58"/>
      <c r="N527" s="58"/>
      <c r="O527" s="58"/>
    </row>
    <row r="528" spans="10:15" x14ac:dyDescent="0.2">
      <c r="J528" s="58"/>
      <c r="K528" s="58"/>
      <c r="N528" s="58"/>
      <c r="O528" s="58"/>
    </row>
    <row r="529" spans="10:15" x14ac:dyDescent="0.2">
      <c r="J529" s="58"/>
      <c r="K529" s="58"/>
      <c r="N529" s="58"/>
      <c r="O529" s="58"/>
    </row>
    <row r="530" spans="10:15" x14ac:dyDescent="0.2">
      <c r="J530" s="58"/>
      <c r="K530" s="58"/>
      <c r="N530" s="58"/>
      <c r="O530" s="58"/>
    </row>
    <row r="531" spans="10:15" x14ac:dyDescent="0.2">
      <c r="J531" s="58"/>
      <c r="K531" s="58"/>
      <c r="N531" s="58"/>
      <c r="O531" s="58"/>
    </row>
    <row r="532" spans="10:15" x14ac:dyDescent="0.2">
      <c r="J532" s="58"/>
      <c r="K532" s="58"/>
      <c r="N532" s="58"/>
      <c r="O532" s="58"/>
    </row>
    <row r="533" spans="10:15" x14ac:dyDescent="0.2">
      <c r="J533" s="58"/>
      <c r="K533" s="58"/>
      <c r="N533" s="58"/>
      <c r="O533" s="58"/>
    </row>
    <row r="534" spans="10:15" x14ac:dyDescent="0.2">
      <c r="J534" s="58"/>
      <c r="K534" s="58"/>
      <c r="N534" s="58"/>
      <c r="O534" s="58"/>
    </row>
    <row r="535" spans="10:15" x14ac:dyDescent="0.2">
      <c r="J535" s="58"/>
      <c r="K535" s="58"/>
      <c r="N535" s="58"/>
      <c r="O535" s="58"/>
    </row>
    <row r="536" spans="10:15" x14ac:dyDescent="0.2">
      <c r="J536" s="58"/>
      <c r="K536" s="58"/>
      <c r="N536" s="58"/>
      <c r="O536" s="58"/>
    </row>
    <row r="537" spans="10:15" x14ac:dyDescent="0.2">
      <c r="J537" s="58"/>
      <c r="K537" s="58"/>
      <c r="N537" s="58"/>
      <c r="O537" s="58"/>
    </row>
    <row r="538" spans="10:15" x14ac:dyDescent="0.2">
      <c r="J538" s="58"/>
      <c r="K538" s="58"/>
      <c r="N538" s="58"/>
      <c r="O538" s="58"/>
    </row>
    <row r="539" spans="10:15" x14ac:dyDescent="0.2">
      <c r="J539" s="58"/>
      <c r="K539" s="58"/>
      <c r="N539" s="58"/>
      <c r="O539" s="58"/>
    </row>
    <row r="540" spans="10:15" x14ac:dyDescent="0.2">
      <c r="J540" s="58"/>
      <c r="K540" s="58"/>
      <c r="N540" s="58"/>
      <c r="O540" s="58"/>
    </row>
    <row r="541" spans="10:15" x14ac:dyDescent="0.2">
      <c r="J541" s="58"/>
      <c r="K541" s="58"/>
      <c r="N541" s="58"/>
      <c r="O541" s="58"/>
    </row>
    <row r="542" spans="10:15" x14ac:dyDescent="0.2">
      <c r="J542" s="58"/>
      <c r="K542" s="58"/>
      <c r="N542" s="58"/>
      <c r="O542" s="58"/>
    </row>
    <row r="543" spans="10:15" x14ac:dyDescent="0.2">
      <c r="J543" s="58"/>
      <c r="K543" s="58"/>
      <c r="N543" s="58"/>
      <c r="O543" s="58"/>
    </row>
    <row r="544" spans="10:15" x14ac:dyDescent="0.2">
      <c r="J544" s="58"/>
      <c r="K544" s="58"/>
      <c r="N544" s="58"/>
      <c r="O544" s="58"/>
    </row>
    <row r="545" spans="10:15" x14ac:dyDescent="0.2">
      <c r="J545" s="58"/>
      <c r="K545" s="58"/>
      <c r="N545" s="58"/>
      <c r="O545" s="58"/>
    </row>
    <row r="546" spans="10:15" x14ac:dyDescent="0.2">
      <c r="J546" s="58"/>
      <c r="K546" s="58"/>
      <c r="N546" s="58"/>
      <c r="O546" s="58"/>
    </row>
    <row r="547" spans="10:15" x14ac:dyDescent="0.2">
      <c r="J547" s="58"/>
      <c r="K547" s="58"/>
      <c r="N547" s="58"/>
      <c r="O547" s="58"/>
    </row>
    <row r="548" spans="10:15" x14ac:dyDescent="0.2">
      <c r="J548" s="58"/>
      <c r="K548" s="58"/>
      <c r="N548" s="58"/>
      <c r="O548" s="58"/>
    </row>
    <row r="549" spans="10:15" x14ac:dyDescent="0.2">
      <c r="J549" s="58"/>
      <c r="K549" s="58"/>
      <c r="N549" s="58"/>
      <c r="O549" s="58"/>
    </row>
    <row r="550" spans="10:15" x14ac:dyDescent="0.2">
      <c r="J550" s="58"/>
      <c r="K550" s="58"/>
      <c r="N550" s="58"/>
      <c r="O550" s="58"/>
    </row>
    <row r="551" spans="10:15" x14ac:dyDescent="0.2">
      <c r="J551" s="58"/>
      <c r="K551" s="58"/>
      <c r="N551" s="58"/>
      <c r="O551" s="58"/>
    </row>
    <row r="552" spans="10:15" x14ac:dyDescent="0.2">
      <c r="J552" s="58"/>
      <c r="K552" s="58"/>
      <c r="N552" s="58"/>
      <c r="O552" s="58"/>
    </row>
    <row r="553" spans="10:15" x14ac:dyDescent="0.2">
      <c r="J553" s="58"/>
      <c r="K553" s="58"/>
      <c r="N553" s="58"/>
      <c r="O553" s="58"/>
    </row>
    <row r="554" spans="10:15" x14ac:dyDescent="0.2">
      <c r="J554" s="58"/>
      <c r="K554" s="58"/>
      <c r="N554" s="58"/>
      <c r="O554" s="58"/>
    </row>
    <row r="555" spans="10:15" x14ac:dyDescent="0.2">
      <c r="J555" s="58"/>
      <c r="K555" s="58"/>
      <c r="N555" s="58"/>
      <c r="O555" s="58"/>
    </row>
    <row r="556" spans="10:15" x14ac:dyDescent="0.2">
      <c r="J556" s="58"/>
      <c r="K556" s="58"/>
      <c r="N556" s="58"/>
      <c r="O556" s="58"/>
    </row>
    <row r="557" spans="10:15" x14ac:dyDescent="0.2">
      <c r="J557" s="58"/>
      <c r="K557" s="58"/>
      <c r="N557" s="58"/>
      <c r="O557" s="58"/>
    </row>
    <row r="558" spans="10:15" x14ac:dyDescent="0.2">
      <c r="J558" s="58"/>
      <c r="K558" s="58"/>
      <c r="N558" s="58"/>
      <c r="O558" s="58"/>
    </row>
    <row r="559" spans="10:15" x14ac:dyDescent="0.2">
      <c r="J559" s="58"/>
      <c r="K559" s="58"/>
      <c r="N559" s="58"/>
      <c r="O559" s="58"/>
    </row>
    <row r="560" spans="10:15" x14ac:dyDescent="0.2">
      <c r="J560" s="58"/>
      <c r="K560" s="58"/>
      <c r="N560" s="58"/>
      <c r="O560" s="58"/>
    </row>
    <row r="561" spans="10:15" x14ac:dyDescent="0.2">
      <c r="J561" s="58"/>
      <c r="K561" s="58"/>
      <c r="N561" s="58"/>
      <c r="O561" s="58"/>
    </row>
    <row r="562" spans="10:15" x14ac:dyDescent="0.2">
      <c r="J562" s="58"/>
      <c r="K562" s="58"/>
      <c r="N562" s="58"/>
      <c r="O562" s="58"/>
    </row>
    <row r="563" spans="10:15" x14ac:dyDescent="0.2">
      <c r="J563" s="58"/>
      <c r="K563" s="58"/>
      <c r="N563" s="58"/>
      <c r="O563" s="58"/>
    </row>
    <row r="564" spans="10:15" x14ac:dyDescent="0.2">
      <c r="J564" s="58"/>
      <c r="K564" s="58"/>
      <c r="N564" s="58"/>
      <c r="O564" s="58"/>
    </row>
    <row r="565" spans="10:15" x14ac:dyDescent="0.2">
      <c r="J565" s="58"/>
      <c r="K565" s="58"/>
      <c r="N565" s="58"/>
      <c r="O565" s="58"/>
    </row>
    <row r="566" spans="10:15" x14ac:dyDescent="0.2">
      <c r="J566" s="58"/>
      <c r="K566" s="58"/>
      <c r="N566" s="58"/>
      <c r="O566" s="58"/>
    </row>
    <row r="567" spans="10:15" x14ac:dyDescent="0.2">
      <c r="J567" s="58"/>
      <c r="K567" s="58"/>
      <c r="N567" s="58"/>
      <c r="O567" s="58"/>
    </row>
    <row r="568" spans="10:15" x14ac:dyDescent="0.2">
      <c r="J568" s="58"/>
      <c r="K568" s="58"/>
      <c r="N568" s="58"/>
      <c r="O568" s="58"/>
    </row>
    <row r="569" spans="10:15" x14ac:dyDescent="0.2">
      <c r="J569" s="58"/>
      <c r="K569" s="58"/>
      <c r="N569" s="58"/>
      <c r="O569" s="58"/>
    </row>
    <row r="570" spans="10:15" x14ac:dyDescent="0.2">
      <c r="J570" s="58"/>
      <c r="K570" s="58"/>
      <c r="N570" s="58"/>
      <c r="O570" s="58"/>
    </row>
    <row r="571" spans="10:15" x14ac:dyDescent="0.2">
      <c r="J571" s="58"/>
      <c r="K571" s="58"/>
      <c r="N571" s="58"/>
      <c r="O571" s="58"/>
    </row>
    <row r="572" spans="10:15" x14ac:dyDescent="0.2">
      <c r="J572" s="58"/>
      <c r="K572" s="58"/>
      <c r="N572" s="58"/>
      <c r="O572" s="58"/>
    </row>
    <row r="573" spans="10:15" x14ac:dyDescent="0.2">
      <c r="J573" s="58"/>
      <c r="K573" s="58"/>
      <c r="N573" s="58"/>
      <c r="O573" s="58"/>
    </row>
    <row r="574" spans="10:15" x14ac:dyDescent="0.2">
      <c r="J574" s="58"/>
      <c r="K574" s="58"/>
      <c r="N574" s="58"/>
      <c r="O574" s="58"/>
    </row>
    <row r="575" spans="10:15" x14ac:dyDescent="0.2">
      <c r="J575" s="58"/>
      <c r="K575" s="58"/>
      <c r="N575" s="58"/>
      <c r="O575" s="58"/>
    </row>
    <row r="576" spans="10:15" x14ac:dyDescent="0.2">
      <c r="J576" s="58"/>
      <c r="K576" s="58"/>
      <c r="N576" s="58"/>
      <c r="O576" s="58"/>
    </row>
    <row r="577" spans="10:15" x14ac:dyDescent="0.2">
      <c r="J577" s="58"/>
      <c r="K577" s="58"/>
      <c r="N577" s="58"/>
      <c r="O577" s="58"/>
    </row>
    <row r="578" spans="10:15" x14ac:dyDescent="0.2">
      <c r="J578" s="58"/>
      <c r="K578" s="58"/>
      <c r="N578" s="58"/>
      <c r="O578" s="58"/>
    </row>
    <row r="579" spans="10:15" x14ac:dyDescent="0.2">
      <c r="J579" s="58"/>
      <c r="K579" s="58"/>
      <c r="N579" s="58"/>
      <c r="O579" s="58"/>
    </row>
    <row r="580" spans="10:15" x14ac:dyDescent="0.2">
      <c r="J580" s="58"/>
      <c r="K580" s="58"/>
      <c r="N580" s="58"/>
      <c r="O580" s="58"/>
    </row>
    <row r="581" spans="10:15" x14ac:dyDescent="0.2">
      <c r="J581" s="58"/>
      <c r="K581" s="58"/>
      <c r="N581" s="58"/>
      <c r="O581" s="58"/>
    </row>
    <row r="582" spans="10:15" x14ac:dyDescent="0.2">
      <c r="J582" s="58"/>
      <c r="K582" s="58"/>
      <c r="N582" s="58"/>
      <c r="O582" s="58"/>
    </row>
    <row r="583" spans="10:15" x14ac:dyDescent="0.2">
      <c r="J583" s="58"/>
      <c r="K583" s="58"/>
      <c r="N583" s="58"/>
      <c r="O583" s="58"/>
    </row>
    <row r="584" spans="10:15" x14ac:dyDescent="0.2">
      <c r="J584" s="58"/>
      <c r="K584" s="58"/>
      <c r="N584" s="58"/>
      <c r="O584" s="58"/>
    </row>
    <row r="585" spans="10:15" x14ac:dyDescent="0.2">
      <c r="J585" s="58"/>
      <c r="K585" s="58"/>
      <c r="N585" s="58"/>
      <c r="O585" s="58"/>
    </row>
    <row r="586" spans="10:15" x14ac:dyDescent="0.2">
      <c r="J586" s="58"/>
      <c r="K586" s="58"/>
      <c r="N586" s="58"/>
      <c r="O586" s="58"/>
    </row>
    <row r="587" spans="10:15" x14ac:dyDescent="0.2">
      <c r="J587" s="58"/>
      <c r="K587" s="58"/>
      <c r="N587" s="58"/>
      <c r="O587" s="58"/>
    </row>
    <row r="588" spans="10:15" x14ac:dyDescent="0.2">
      <c r="J588" s="58"/>
      <c r="K588" s="58"/>
      <c r="N588" s="58"/>
      <c r="O588" s="58"/>
    </row>
    <row r="589" spans="10:15" x14ac:dyDescent="0.2">
      <c r="J589" s="58"/>
      <c r="K589" s="58"/>
      <c r="N589" s="58"/>
      <c r="O589" s="58"/>
    </row>
    <row r="590" spans="10:15" x14ac:dyDescent="0.2">
      <c r="J590" s="58"/>
      <c r="K590" s="58"/>
      <c r="N590" s="58"/>
      <c r="O590" s="58"/>
    </row>
    <row r="591" spans="10:15" x14ac:dyDescent="0.2">
      <c r="J591" s="58"/>
      <c r="K591" s="58"/>
      <c r="N591" s="58"/>
      <c r="O591" s="58"/>
    </row>
    <row r="592" spans="10:15" x14ac:dyDescent="0.2">
      <c r="J592" s="58"/>
      <c r="K592" s="58"/>
      <c r="N592" s="58"/>
      <c r="O592" s="58"/>
    </row>
    <row r="593" spans="10:15" x14ac:dyDescent="0.2">
      <c r="J593" s="58"/>
      <c r="K593" s="58"/>
      <c r="N593" s="58"/>
      <c r="O593" s="58"/>
    </row>
    <row r="594" spans="10:15" x14ac:dyDescent="0.2">
      <c r="J594" s="58"/>
      <c r="K594" s="58"/>
      <c r="N594" s="58"/>
      <c r="O594" s="58"/>
    </row>
    <row r="595" spans="10:15" x14ac:dyDescent="0.2">
      <c r="J595" s="58"/>
      <c r="K595" s="58"/>
      <c r="N595" s="58"/>
      <c r="O595" s="58"/>
    </row>
    <row r="596" spans="10:15" x14ac:dyDescent="0.2">
      <c r="J596" s="58"/>
      <c r="K596" s="58"/>
      <c r="N596" s="58"/>
      <c r="O596" s="58"/>
    </row>
    <row r="597" spans="10:15" x14ac:dyDescent="0.2">
      <c r="J597" s="58"/>
      <c r="K597" s="58"/>
      <c r="N597" s="58"/>
      <c r="O597" s="58"/>
    </row>
    <row r="598" spans="10:15" x14ac:dyDescent="0.2">
      <c r="J598" s="58"/>
      <c r="K598" s="58"/>
      <c r="N598" s="58"/>
      <c r="O598" s="58"/>
    </row>
    <row r="599" spans="10:15" x14ac:dyDescent="0.2">
      <c r="J599" s="58"/>
      <c r="K599" s="58"/>
      <c r="N599" s="58"/>
      <c r="O599" s="58"/>
    </row>
    <row r="600" spans="10:15" x14ac:dyDescent="0.2">
      <c r="J600" s="58"/>
      <c r="K600" s="58"/>
      <c r="N600" s="58"/>
      <c r="O600" s="58"/>
    </row>
    <row r="601" spans="10:15" x14ac:dyDescent="0.2">
      <c r="J601" s="58"/>
      <c r="K601" s="58"/>
      <c r="N601" s="58"/>
      <c r="O601" s="58"/>
    </row>
    <row r="602" spans="10:15" x14ac:dyDescent="0.2">
      <c r="J602" s="58"/>
      <c r="K602" s="58"/>
      <c r="N602" s="58"/>
      <c r="O602" s="58"/>
    </row>
    <row r="603" spans="10:15" x14ac:dyDescent="0.2">
      <c r="J603" s="58"/>
      <c r="K603" s="58"/>
      <c r="N603" s="58"/>
      <c r="O603" s="58"/>
    </row>
    <row r="604" spans="10:15" x14ac:dyDescent="0.2">
      <c r="J604" s="58"/>
      <c r="K604" s="58"/>
      <c r="N604" s="58"/>
      <c r="O604" s="58"/>
    </row>
    <row r="605" spans="10:15" x14ac:dyDescent="0.2">
      <c r="J605" s="58"/>
      <c r="K605" s="58"/>
      <c r="N605" s="58"/>
      <c r="O605" s="58"/>
    </row>
    <row r="606" spans="10:15" x14ac:dyDescent="0.2">
      <c r="J606" s="58"/>
      <c r="K606" s="58"/>
      <c r="N606" s="58"/>
      <c r="O606" s="58"/>
    </row>
    <row r="607" spans="10:15" x14ac:dyDescent="0.2">
      <c r="J607" s="58"/>
      <c r="K607" s="58"/>
      <c r="N607" s="58"/>
      <c r="O607" s="58"/>
    </row>
    <row r="608" spans="10:15" x14ac:dyDescent="0.2">
      <c r="J608" s="58"/>
      <c r="K608" s="58"/>
      <c r="N608" s="58"/>
      <c r="O608" s="58"/>
    </row>
    <row r="609" spans="8:23" x14ac:dyDescent="0.2">
      <c r="J609" s="58"/>
      <c r="K609" s="58"/>
      <c r="N609" s="58"/>
      <c r="O609" s="58"/>
    </row>
    <row r="610" spans="8:23" x14ac:dyDescent="0.2">
      <c r="J610" s="58"/>
      <c r="K610" s="58"/>
      <c r="N610" s="58"/>
      <c r="O610" s="58"/>
    </row>
    <row r="611" spans="8:23" x14ac:dyDescent="0.2">
      <c r="J611" s="58"/>
      <c r="K611" s="58"/>
      <c r="N611" s="58"/>
      <c r="O611" s="58"/>
    </row>
    <row r="612" spans="8:23" x14ac:dyDescent="0.2">
      <c r="J612" s="58"/>
      <c r="K612" s="58"/>
      <c r="N612" s="58"/>
      <c r="O612" s="58"/>
    </row>
    <row r="613" spans="8:23" x14ac:dyDescent="0.2">
      <c r="J613" s="58"/>
      <c r="K613" s="58"/>
      <c r="N613" s="58"/>
      <c r="O613" s="58"/>
    </row>
    <row r="614" spans="8:23" x14ac:dyDescent="0.2">
      <c r="H614" s="58"/>
      <c r="I614" s="58"/>
      <c r="J614" s="58"/>
      <c r="K614" s="58"/>
      <c r="N614" s="58"/>
      <c r="O614" s="58"/>
      <c r="U614" s="58"/>
      <c r="V614" s="58"/>
      <c r="W614" s="58"/>
    </row>
    <row r="615" spans="8:23" x14ac:dyDescent="0.2">
      <c r="H615" s="58"/>
      <c r="I615" s="58"/>
      <c r="J615" s="58"/>
      <c r="K615" s="58"/>
      <c r="N615" s="58"/>
      <c r="O615" s="58"/>
      <c r="U615" s="58"/>
      <c r="V615" s="58"/>
      <c r="W615" s="58"/>
    </row>
    <row r="616" spans="8:23" x14ac:dyDescent="0.2">
      <c r="H616" s="58"/>
      <c r="I616" s="58"/>
      <c r="J616" s="58"/>
      <c r="K616" s="58"/>
      <c r="N616" s="58"/>
      <c r="O616" s="58"/>
      <c r="U616" s="58"/>
      <c r="V616" s="58"/>
      <c r="W616" s="58"/>
    </row>
    <row r="617" spans="8:23" x14ac:dyDescent="0.2">
      <c r="H617" s="58"/>
      <c r="I617" s="58"/>
      <c r="J617" s="58"/>
      <c r="K617" s="58"/>
      <c r="N617" s="58"/>
      <c r="O617" s="58"/>
      <c r="U617" s="58"/>
      <c r="V617" s="58"/>
      <c r="W617" s="58"/>
    </row>
    <row r="618" spans="8:23" x14ac:dyDescent="0.2">
      <c r="H618" s="58"/>
      <c r="I618" s="58"/>
      <c r="J618" s="58"/>
      <c r="K618" s="58"/>
      <c r="N618" s="58"/>
      <c r="O618" s="58"/>
      <c r="U618" s="58"/>
      <c r="V618" s="58"/>
      <c r="W618" s="58"/>
    </row>
    <row r="619" spans="8:23" x14ac:dyDescent="0.2">
      <c r="H619" s="58"/>
      <c r="I619" s="58"/>
      <c r="J619" s="58"/>
      <c r="K619" s="58"/>
      <c r="N619" s="58"/>
      <c r="O619" s="58"/>
      <c r="U619" s="58"/>
      <c r="V619" s="58"/>
      <c r="W619" s="58"/>
    </row>
    <row r="620" spans="8:23" x14ac:dyDescent="0.2">
      <c r="H620" s="58"/>
      <c r="I620" s="58"/>
      <c r="J620" s="58"/>
      <c r="K620" s="58"/>
      <c r="N620" s="58"/>
      <c r="O620" s="58"/>
      <c r="U620" s="58"/>
      <c r="V620" s="58"/>
      <c r="W620" s="58"/>
    </row>
    <row r="621" spans="8:23" x14ac:dyDescent="0.2">
      <c r="H621" s="58"/>
      <c r="I621" s="58"/>
      <c r="J621" s="58"/>
      <c r="K621" s="58"/>
      <c r="N621" s="58"/>
      <c r="O621" s="58"/>
      <c r="U621" s="58"/>
      <c r="V621" s="58"/>
      <c r="W621" s="58"/>
    </row>
    <row r="622" spans="8:23" x14ac:dyDescent="0.2">
      <c r="H622" s="58"/>
      <c r="I622" s="58"/>
      <c r="J622" s="58"/>
      <c r="K622" s="58"/>
      <c r="N622" s="58"/>
      <c r="O622" s="58"/>
      <c r="U622" s="58"/>
      <c r="V622" s="58"/>
      <c r="W622" s="58"/>
    </row>
    <row r="623" spans="8:23" x14ac:dyDescent="0.2">
      <c r="H623" s="58"/>
      <c r="I623" s="58"/>
      <c r="J623" s="58"/>
      <c r="K623" s="58"/>
      <c r="N623" s="58"/>
      <c r="O623" s="58"/>
      <c r="U623" s="58"/>
      <c r="V623" s="58"/>
      <c r="W623" s="58"/>
    </row>
    <row r="624" spans="8:23" x14ac:dyDescent="0.2">
      <c r="H624" s="58"/>
      <c r="I624" s="58"/>
      <c r="J624" s="58"/>
      <c r="K624" s="58"/>
      <c r="N624" s="58"/>
      <c r="O624" s="58"/>
      <c r="U624" s="58"/>
      <c r="V624" s="58"/>
      <c r="W624" s="58"/>
    </row>
    <row r="625" spans="8:23" x14ac:dyDescent="0.2">
      <c r="H625" s="58"/>
      <c r="I625" s="58"/>
      <c r="J625" s="58"/>
      <c r="K625" s="58"/>
      <c r="N625" s="58"/>
      <c r="O625" s="58"/>
      <c r="U625" s="58"/>
      <c r="V625" s="58"/>
      <c r="W625" s="58"/>
    </row>
    <row r="626" spans="8:23" x14ac:dyDescent="0.2">
      <c r="H626" s="58"/>
      <c r="I626" s="58"/>
      <c r="J626" s="58"/>
      <c r="K626" s="58"/>
      <c r="N626" s="58"/>
      <c r="O626" s="58"/>
      <c r="U626" s="58"/>
      <c r="V626" s="58"/>
      <c r="W626" s="58"/>
    </row>
    <row r="627" spans="8:23" x14ac:dyDescent="0.2">
      <c r="H627" s="58"/>
      <c r="I627" s="58"/>
      <c r="J627" s="58"/>
      <c r="K627" s="58"/>
      <c r="N627" s="58"/>
      <c r="O627" s="58"/>
      <c r="U627" s="58"/>
      <c r="V627" s="58"/>
      <c r="W627" s="58"/>
    </row>
    <row r="628" spans="8:23" x14ac:dyDescent="0.2">
      <c r="H628" s="58"/>
      <c r="I628" s="58"/>
      <c r="J628" s="58"/>
      <c r="K628" s="58"/>
      <c r="N628" s="58"/>
      <c r="O628" s="58"/>
      <c r="U628" s="58"/>
      <c r="V628" s="58"/>
      <c r="W628" s="58"/>
    </row>
    <row r="629" spans="8:23" x14ac:dyDescent="0.2">
      <c r="H629" s="58"/>
      <c r="I629" s="58"/>
      <c r="J629" s="58"/>
      <c r="K629" s="58"/>
      <c r="N629" s="58"/>
      <c r="O629" s="58"/>
      <c r="U629" s="58"/>
      <c r="V629" s="58"/>
      <c r="W629" s="58"/>
    </row>
    <row r="630" spans="8:23" x14ac:dyDescent="0.2">
      <c r="H630" s="58"/>
      <c r="I630" s="58"/>
      <c r="J630" s="58"/>
      <c r="K630" s="58"/>
      <c r="N630" s="58"/>
      <c r="O630" s="58"/>
      <c r="U630" s="58"/>
      <c r="V630" s="58"/>
      <c r="W630" s="58"/>
    </row>
    <row r="631" spans="8:23" x14ac:dyDescent="0.2">
      <c r="H631" s="58"/>
      <c r="I631" s="58"/>
      <c r="J631" s="58"/>
      <c r="K631" s="58"/>
      <c r="N631" s="58"/>
      <c r="O631" s="58"/>
      <c r="U631" s="58"/>
      <c r="V631" s="58"/>
      <c r="W631" s="58"/>
    </row>
    <row r="632" spans="8:23" x14ac:dyDescent="0.2">
      <c r="H632" s="58"/>
      <c r="I632" s="58"/>
      <c r="J632" s="58"/>
      <c r="K632" s="58"/>
      <c r="N632" s="58"/>
      <c r="O632" s="58"/>
      <c r="U632" s="58"/>
      <c r="V632" s="58"/>
      <c r="W632" s="58"/>
    </row>
    <row r="633" spans="8:23" x14ac:dyDescent="0.2">
      <c r="H633" s="58"/>
      <c r="I633" s="58"/>
      <c r="J633" s="58"/>
      <c r="K633" s="58"/>
      <c r="N633" s="58"/>
      <c r="O633" s="58"/>
      <c r="U633" s="58"/>
      <c r="V633" s="58"/>
      <c r="W633" s="58"/>
    </row>
    <row r="634" spans="8:23" x14ac:dyDescent="0.2">
      <c r="H634" s="58"/>
      <c r="I634" s="58"/>
      <c r="J634" s="58"/>
      <c r="K634" s="58"/>
      <c r="N634" s="58"/>
      <c r="O634" s="58"/>
      <c r="U634" s="58"/>
      <c r="V634" s="58"/>
      <c r="W634" s="58"/>
    </row>
    <row r="635" spans="8:23" x14ac:dyDescent="0.2">
      <c r="H635" s="58"/>
      <c r="I635" s="58"/>
      <c r="J635" s="58"/>
      <c r="K635" s="58"/>
      <c r="N635" s="58"/>
      <c r="O635" s="58"/>
      <c r="U635" s="58"/>
      <c r="V635" s="58"/>
      <c r="W635" s="58"/>
    </row>
    <row r="636" spans="8:23" x14ac:dyDescent="0.2">
      <c r="H636" s="58"/>
      <c r="I636" s="58"/>
      <c r="J636" s="58"/>
      <c r="K636" s="58"/>
      <c r="N636" s="58"/>
      <c r="O636" s="58"/>
      <c r="U636" s="58"/>
      <c r="V636" s="58"/>
      <c r="W636" s="58"/>
    </row>
    <row r="637" spans="8:23" x14ac:dyDescent="0.2">
      <c r="H637" s="58"/>
      <c r="I637" s="58"/>
      <c r="J637" s="58"/>
      <c r="K637" s="58"/>
      <c r="N637" s="58"/>
      <c r="O637" s="58"/>
      <c r="U637" s="58"/>
      <c r="V637" s="58"/>
      <c r="W637" s="58"/>
    </row>
    <row r="638" spans="8:23" x14ac:dyDescent="0.2">
      <c r="H638" s="58"/>
      <c r="I638" s="58"/>
      <c r="J638" s="58"/>
      <c r="K638" s="58"/>
      <c r="N638" s="58"/>
      <c r="O638" s="58"/>
      <c r="U638" s="58"/>
      <c r="V638" s="58"/>
      <c r="W638" s="58"/>
    </row>
    <row r="639" spans="8:23" x14ac:dyDescent="0.2">
      <c r="H639" s="58"/>
      <c r="I639" s="58"/>
      <c r="J639" s="58"/>
      <c r="K639" s="58"/>
      <c r="N639" s="58"/>
      <c r="O639" s="58"/>
      <c r="U639" s="58"/>
      <c r="V639" s="58"/>
      <c r="W639" s="58"/>
    </row>
    <row r="640" spans="8:23" x14ac:dyDescent="0.2">
      <c r="H640" s="58"/>
      <c r="I640" s="58"/>
      <c r="J640" s="58"/>
      <c r="K640" s="58"/>
      <c r="N640" s="58"/>
      <c r="O640" s="58"/>
      <c r="U640" s="58"/>
      <c r="V640" s="58"/>
      <c r="W640" s="58"/>
    </row>
    <row r="641" spans="8:23" x14ac:dyDescent="0.2">
      <c r="H641" s="58"/>
      <c r="I641" s="58"/>
      <c r="J641" s="58"/>
      <c r="K641" s="58"/>
      <c r="N641" s="58"/>
      <c r="O641" s="58"/>
      <c r="U641" s="58"/>
      <c r="V641" s="58"/>
      <c r="W641" s="58"/>
    </row>
    <row r="642" spans="8:23" x14ac:dyDescent="0.2">
      <c r="H642" s="58"/>
      <c r="I642" s="58"/>
      <c r="J642" s="58"/>
      <c r="K642" s="58"/>
      <c r="N642" s="58"/>
      <c r="O642" s="58"/>
      <c r="U642" s="58"/>
      <c r="V642" s="58"/>
      <c r="W642" s="58"/>
    </row>
    <row r="643" spans="8:23" x14ac:dyDescent="0.2">
      <c r="H643" s="58"/>
      <c r="I643" s="58"/>
      <c r="J643" s="58"/>
      <c r="K643" s="58"/>
      <c r="N643" s="58"/>
      <c r="O643" s="58"/>
      <c r="U643" s="58"/>
      <c r="V643" s="58"/>
      <c r="W643" s="58"/>
    </row>
    <row r="644" spans="8:23" x14ac:dyDescent="0.2">
      <c r="H644" s="58"/>
      <c r="I644" s="58"/>
      <c r="J644" s="58"/>
      <c r="K644" s="58"/>
      <c r="N644" s="58"/>
      <c r="O644" s="58"/>
      <c r="U644" s="58"/>
      <c r="V644" s="58"/>
      <c r="W644" s="58"/>
    </row>
    <row r="645" spans="8:23" x14ac:dyDescent="0.2">
      <c r="H645" s="58"/>
      <c r="I645" s="58"/>
      <c r="J645" s="58"/>
      <c r="K645" s="58"/>
      <c r="N645" s="58"/>
      <c r="O645" s="58"/>
      <c r="U645" s="58"/>
      <c r="V645" s="58"/>
      <c r="W645" s="58"/>
    </row>
    <row r="646" spans="8:23" x14ac:dyDescent="0.2">
      <c r="H646" s="58"/>
      <c r="I646" s="58"/>
      <c r="J646" s="58"/>
      <c r="K646" s="58"/>
      <c r="N646" s="58"/>
      <c r="O646" s="58"/>
      <c r="U646" s="58"/>
      <c r="V646" s="58"/>
      <c r="W646" s="58"/>
    </row>
    <row r="647" spans="8:23" x14ac:dyDescent="0.2">
      <c r="H647" s="58"/>
      <c r="I647" s="58"/>
      <c r="J647" s="58"/>
      <c r="K647" s="58"/>
      <c r="N647" s="58"/>
      <c r="O647" s="58"/>
      <c r="U647" s="58"/>
      <c r="V647" s="58"/>
      <c r="W647" s="58"/>
    </row>
    <row r="648" spans="8:23" x14ac:dyDescent="0.2">
      <c r="H648" s="58"/>
      <c r="I648" s="58"/>
      <c r="J648" s="58"/>
      <c r="K648" s="58"/>
      <c r="N648" s="58"/>
      <c r="O648" s="58"/>
      <c r="U648" s="58"/>
      <c r="V648" s="58"/>
      <c r="W648" s="58"/>
    </row>
    <row r="649" spans="8:23" x14ac:dyDescent="0.2">
      <c r="H649" s="58"/>
      <c r="I649" s="58"/>
      <c r="J649" s="58"/>
      <c r="K649" s="58"/>
      <c r="N649" s="58"/>
      <c r="O649" s="58"/>
      <c r="U649" s="58"/>
      <c r="V649" s="58"/>
      <c r="W649" s="58"/>
    </row>
    <row r="650" spans="8:23" x14ac:dyDescent="0.2">
      <c r="H650" s="58"/>
      <c r="I650" s="58"/>
      <c r="J650" s="58"/>
      <c r="K650" s="58"/>
      <c r="N650" s="58"/>
      <c r="O650" s="58"/>
      <c r="U650" s="58"/>
      <c r="V650" s="58"/>
      <c r="W650" s="58"/>
    </row>
    <row r="651" spans="8:23" x14ac:dyDescent="0.2">
      <c r="H651" s="58"/>
      <c r="I651" s="58"/>
      <c r="J651" s="58"/>
      <c r="K651" s="58"/>
      <c r="N651" s="58"/>
      <c r="O651" s="58"/>
      <c r="U651" s="58"/>
      <c r="V651" s="58"/>
      <c r="W651" s="58"/>
    </row>
    <row r="652" spans="8:23" x14ac:dyDescent="0.2">
      <c r="H652" s="58"/>
      <c r="I652" s="58"/>
      <c r="J652" s="58"/>
      <c r="K652" s="58"/>
      <c r="N652" s="58"/>
      <c r="O652" s="58"/>
      <c r="U652" s="58"/>
      <c r="V652" s="58"/>
      <c r="W652" s="58"/>
    </row>
    <row r="653" spans="8:23" x14ac:dyDescent="0.2">
      <c r="H653" s="58"/>
      <c r="I653" s="58"/>
      <c r="J653" s="58"/>
      <c r="K653" s="58"/>
      <c r="N653" s="58"/>
      <c r="O653" s="58"/>
      <c r="U653" s="58"/>
      <c r="V653" s="58"/>
      <c r="W653" s="58"/>
    </row>
    <row r="654" spans="8:23" x14ac:dyDescent="0.2">
      <c r="H654" s="58"/>
      <c r="I654" s="58"/>
      <c r="J654" s="58"/>
      <c r="K654" s="58"/>
      <c r="N654" s="58"/>
      <c r="O654" s="58"/>
      <c r="U654" s="58"/>
      <c r="V654" s="58"/>
      <c r="W654" s="58"/>
    </row>
    <row r="655" spans="8:23" x14ac:dyDescent="0.2">
      <c r="H655" s="58"/>
      <c r="I655" s="58"/>
      <c r="J655" s="58"/>
      <c r="K655" s="58"/>
      <c r="N655" s="58"/>
      <c r="O655" s="58"/>
      <c r="U655" s="58"/>
      <c r="V655" s="58"/>
      <c r="W655" s="58"/>
    </row>
    <row r="656" spans="8:23" x14ac:dyDescent="0.2">
      <c r="H656" s="58"/>
      <c r="I656" s="58"/>
      <c r="J656" s="58"/>
      <c r="K656" s="58"/>
      <c r="N656" s="58"/>
      <c r="O656" s="58"/>
      <c r="U656" s="58"/>
      <c r="V656" s="58"/>
      <c r="W656" s="58"/>
    </row>
    <row r="657" spans="8:23" x14ac:dyDescent="0.2">
      <c r="H657" s="58"/>
      <c r="I657" s="58"/>
      <c r="J657" s="58"/>
      <c r="K657" s="58"/>
      <c r="N657" s="58"/>
      <c r="O657" s="58"/>
      <c r="U657" s="58"/>
      <c r="V657" s="58"/>
      <c r="W657" s="58"/>
    </row>
    <row r="658" spans="8:23" x14ac:dyDescent="0.2">
      <c r="H658" s="58"/>
      <c r="I658" s="58"/>
      <c r="J658" s="58"/>
      <c r="K658" s="58"/>
      <c r="N658" s="58"/>
      <c r="O658" s="58"/>
      <c r="U658" s="58"/>
      <c r="V658" s="58"/>
      <c r="W658" s="58"/>
    </row>
    <row r="659" spans="8:23" x14ac:dyDescent="0.2">
      <c r="H659" s="58"/>
      <c r="I659" s="58"/>
      <c r="J659" s="58"/>
      <c r="K659" s="58"/>
      <c r="N659" s="58"/>
      <c r="O659" s="58"/>
      <c r="U659" s="58"/>
      <c r="V659" s="58"/>
      <c r="W659" s="58"/>
    </row>
    <row r="660" spans="8:23" x14ac:dyDescent="0.2">
      <c r="H660" s="58"/>
      <c r="I660" s="58"/>
      <c r="J660" s="58"/>
      <c r="K660" s="58"/>
      <c r="N660" s="58"/>
      <c r="O660" s="58"/>
      <c r="U660" s="58"/>
      <c r="V660" s="58"/>
      <c r="W660" s="58"/>
    </row>
    <row r="661" spans="8:23" x14ac:dyDescent="0.2">
      <c r="H661" s="58"/>
      <c r="I661" s="58"/>
      <c r="J661" s="58"/>
      <c r="K661" s="58"/>
      <c r="N661" s="58"/>
      <c r="O661" s="58"/>
      <c r="U661" s="58"/>
      <c r="V661" s="58"/>
      <c r="W661" s="58"/>
    </row>
    <row r="662" spans="8:23" x14ac:dyDescent="0.2">
      <c r="H662" s="58"/>
      <c r="I662" s="58"/>
      <c r="J662" s="58"/>
      <c r="K662" s="58"/>
      <c r="N662" s="58"/>
      <c r="O662" s="58"/>
      <c r="U662" s="58"/>
      <c r="V662" s="58"/>
      <c r="W662" s="58"/>
    </row>
    <row r="663" spans="8:23" x14ac:dyDescent="0.2">
      <c r="H663" s="58"/>
      <c r="I663" s="58"/>
      <c r="J663" s="58"/>
      <c r="K663" s="58"/>
      <c r="N663" s="58"/>
      <c r="O663" s="58"/>
      <c r="U663" s="58"/>
      <c r="V663" s="58"/>
      <c r="W663" s="58"/>
    </row>
    <row r="664" spans="8:23" x14ac:dyDescent="0.2">
      <c r="H664" s="58"/>
      <c r="I664" s="58"/>
      <c r="J664" s="58"/>
      <c r="K664" s="58"/>
      <c r="N664" s="58"/>
      <c r="O664" s="58"/>
      <c r="U664" s="58"/>
      <c r="V664" s="58"/>
      <c r="W664" s="58"/>
    </row>
    <row r="665" spans="8:23" x14ac:dyDescent="0.2">
      <c r="H665" s="58"/>
      <c r="I665" s="58"/>
      <c r="J665" s="58"/>
      <c r="K665" s="58"/>
      <c r="N665" s="58"/>
      <c r="O665" s="58"/>
      <c r="U665" s="58"/>
      <c r="V665" s="58"/>
      <c r="W665" s="58"/>
    </row>
    <row r="666" spans="8:23" x14ac:dyDescent="0.2">
      <c r="H666" s="58"/>
      <c r="I666" s="58"/>
      <c r="J666" s="58"/>
      <c r="K666" s="58"/>
      <c r="N666" s="58"/>
      <c r="O666" s="58"/>
      <c r="U666" s="58"/>
      <c r="V666" s="58"/>
      <c r="W666" s="58"/>
    </row>
    <row r="667" spans="8:23" x14ac:dyDescent="0.2">
      <c r="H667" s="58"/>
      <c r="I667" s="58"/>
      <c r="J667" s="58"/>
      <c r="K667" s="58"/>
      <c r="N667" s="58"/>
      <c r="O667" s="58"/>
      <c r="U667" s="58"/>
      <c r="V667" s="58"/>
      <c r="W667" s="58"/>
    </row>
    <row r="668" spans="8:23" x14ac:dyDescent="0.2">
      <c r="H668" s="58"/>
      <c r="I668" s="58"/>
      <c r="J668" s="58"/>
      <c r="K668" s="58"/>
      <c r="N668" s="58"/>
      <c r="O668" s="58"/>
      <c r="U668" s="58"/>
      <c r="V668" s="58"/>
      <c r="W668" s="58"/>
    </row>
    <row r="669" spans="8:23" x14ac:dyDescent="0.2">
      <c r="H669" s="58"/>
      <c r="I669" s="58"/>
      <c r="J669" s="58"/>
      <c r="K669" s="58"/>
      <c r="N669" s="58"/>
      <c r="O669" s="58"/>
      <c r="U669" s="58"/>
      <c r="V669" s="58"/>
      <c r="W669" s="58"/>
    </row>
    <row r="670" spans="8:23" x14ac:dyDescent="0.2">
      <c r="H670" s="58"/>
      <c r="I670" s="58"/>
      <c r="J670" s="58"/>
      <c r="K670" s="58"/>
      <c r="N670" s="58"/>
      <c r="O670" s="58"/>
      <c r="U670" s="58"/>
      <c r="V670" s="58"/>
      <c r="W670" s="58"/>
    </row>
    <row r="671" spans="8:23" x14ac:dyDescent="0.2">
      <c r="H671" s="58"/>
      <c r="I671" s="58"/>
      <c r="J671" s="58"/>
      <c r="K671" s="58"/>
      <c r="N671" s="58"/>
      <c r="O671" s="58"/>
      <c r="U671" s="58"/>
      <c r="V671" s="58"/>
      <c r="W671" s="58"/>
    </row>
    <row r="672" spans="8:23" x14ac:dyDescent="0.2">
      <c r="H672" s="58"/>
      <c r="I672" s="58"/>
      <c r="J672" s="58"/>
      <c r="K672" s="58"/>
      <c r="N672" s="58"/>
      <c r="O672" s="58"/>
      <c r="U672" s="58"/>
      <c r="V672" s="58"/>
      <c r="W672" s="58"/>
    </row>
    <row r="673" spans="8:23" x14ac:dyDescent="0.2">
      <c r="H673" s="58"/>
      <c r="I673" s="58"/>
      <c r="J673" s="58"/>
      <c r="K673" s="58"/>
      <c r="N673" s="58"/>
      <c r="O673" s="58"/>
      <c r="U673" s="58"/>
      <c r="V673" s="58"/>
      <c r="W673" s="58"/>
    </row>
    <row r="674" spans="8:23" x14ac:dyDescent="0.2">
      <c r="H674" s="58"/>
      <c r="I674" s="58"/>
      <c r="J674" s="58"/>
      <c r="K674" s="58"/>
      <c r="N674" s="58"/>
      <c r="O674" s="58"/>
      <c r="U674" s="58"/>
      <c r="V674" s="58"/>
      <c r="W674" s="58"/>
    </row>
    <row r="675" spans="8:23" x14ac:dyDescent="0.2">
      <c r="H675" s="58"/>
      <c r="I675" s="58"/>
      <c r="J675" s="58"/>
      <c r="K675" s="58"/>
      <c r="N675" s="58"/>
      <c r="O675" s="58"/>
      <c r="U675" s="58"/>
      <c r="V675" s="58"/>
      <c r="W675" s="58"/>
    </row>
    <row r="676" spans="8:23" x14ac:dyDescent="0.2">
      <c r="H676" s="58"/>
      <c r="I676" s="58"/>
      <c r="J676" s="58"/>
      <c r="K676" s="58"/>
      <c r="N676" s="58"/>
      <c r="O676" s="58"/>
      <c r="U676" s="58"/>
      <c r="V676" s="58"/>
      <c r="W676" s="58"/>
    </row>
    <row r="677" spans="8:23" x14ac:dyDescent="0.2">
      <c r="H677" s="58"/>
      <c r="I677" s="58"/>
      <c r="J677" s="58"/>
      <c r="K677" s="58"/>
      <c r="N677" s="58"/>
      <c r="O677" s="58"/>
      <c r="U677" s="58"/>
      <c r="V677" s="58"/>
      <c r="W677" s="58"/>
    </row>
    <row r="678" spans="8:23" x14ac:dyDescent="0.2">
      <c r="H678" s="58"/>
      <c r="I678" s="58"/>
      <c r="J678" s="58"/>
      <c r="K678" s="58"/>
      <c r="N678" s="58"/>
      <c r="O678" s="58"/>
      <c r="U678" s="58"/>
      <c r="V678" s="58"/>
      <c r="W678" s="58"/>
    </row>
    <row r="679" spans="8:23" x14ac:dyDescent="0.2">
      <c r="H679" s="58"/>
      <c r="I679" s="58"/>
      <c r="J679" s="58"/>
      <c r="K679" s="58"/>
      <c r="N679" s="58"/>
      <c r="O679" s="58"/>
      <c r="U679" s="58"/>
      <c r="V679" s="58"/>
      <c r="W679" s="58"/>
    </row>
    <row r="680" spans="8:23" x14ac:dyDescent="0.2">
      <c r="H680" s="58"/>
      <c r="I680" s="58"/>
      <c r="J680" s="58"/>
      <c r="K680" s="58"/>
      <c r="N680" s="58"/>
      <c r="O680" s="58"/>
      <c r="U680" s="58"/>
      <c r="V680" s="58"/>
      <c r="W680" s="58"/>
    </row>
    <row r="681" spans="8:23" x14ac:dyDescent="0.2">
      <c r="H681" s="58"/>
      <c r="I681" s="58"/>
      <c r="J681" s="58"/>
      <c r="K681" s="58"/>
      <c r="N681" s="58"/>
      <c r="O681" s="58"/>
      <c r="U681" s="58"/>
      <c r="V681" s="58"/>
      <c r="W681" s="58"/>
    </row>
    <row r="682" spans="8:23" x14ac:dyDescent="0.2">
      <c r="H682" s="58"/>
      <c r="I682" s="58"/>
      <c r="J682" s="58"/>
      <c r="K682" s="58"/>
      <c r="N682" s="58"/>
      <c r="O682" s="58"/>
      <c r="U682" s="58"/>
      <c r="V682" s="58"/>
      <c r="W682" s="58"/>
    </row>
    <row r="683" spans="8:23" x14ac:dyDescent="0.2">
      <c r="H683" s="58"/>
      <c r="I683" s="58"/>
      <c r="J683" s="58"/>
      <c r="K683" s="58"/>
      <c r="N683" s="58"/>
      <c r="O683" s="58"/>
      <c r="U683" s="58"/>
      <c r="V683" s="58"/>
      <c r="W683" s="58"/>
    </row>
    <row r="684" spans="8:23" x14ac:dyDescent="0.2">
      <c r="H684" s="58"/>
      <c r="I684" s="58"/>
      <c r="J684" s="58"/>
      <c r="K684" s="58"/>
      <c r="N684" s="58"/>
      <c r="O684" s="58"/>
      <c r="U684" s="58"/>
      <c r="V684" s="58"/>
      <c r="W684" s="58"/>
    </row>
    <row r="685" spans="8:23" x14ac:dyDescent="0.2">
      <c r="H685" s="58"/>
      <c r="I685" s="58"/>
      <c r="J685" s="58"/>
      <c r="K685" s="58"/>
      <c r="N685" s="58"/>
      <c r="O685" s="58"/>
      <c r="U685" s="58"/>
      <c r="V685" s="58"/>
      <c r="W685" s="58"/>
    </row>
    <row r="686" spans="8:23" x14ac:dyDescent="0.2">
      <c r="H686" s="58"/>
      <c r="I686" s="58"/>
      <c r="J686" s="58"/>
      <c r="K686" s="58"/>
      <c r="N686" s="58"/>
      <c r="O686" s="58"/>
      <c r="U686" s="58"/>
      <c r="V686" s="58"/>
      <c r="W686" s="58"/>
    </row>
    <row r="687" spans="8:23" x14ac:dyDescent="0.2">
      <c r="H687" s="58"/>
      <c r="I687" s="58"/>
      <c r="J687" s="58"/>
      <c r="K687" s="58"/>
      <c r="N687" s="58"/>
      <c r="O687" s="58"/>
      <c r="U687" s="58"/>
      <c r="V687" s="58"/>
      <c r="W687" s="58"/>
    </row>
    <row r="688" spans="8:23" x14ac:dyDescent="0.2">
      <c r="H688" s="58"/>
      <c r="I688" s="58"/>
      <c r="J688" s="58"/>
      <c r="K688" s="58"/>
      <c r="N688" s="58"/>
      <c r="O688" s="58"/>
      <c r="U688" s="58"/>
      <c r="V688" s="58"/>
      <c r="W688" s="58"/>
    </row>
    <row r="689" spans="8:23" x14ac:dyDescent="0.2">
      <c r="H689" s="58"/>
      <c r="I689" s="58"/>
      <c r="J689" s="58"/>
      <c r="K689" s="58"/>
      <c r="N689" s="58"/>
      <c r="O689" s="58"/>
      <c r="U689" s="58"/>
      <c r="V689" s="58"/>
      <c r="W689" s="58"/>
    </row>
    <row r="690" spans="8:23" x14ac:dyDescent="0.2">
      <c r="H690" s="58"/>
      <c r="I690" s="58"/>
      <c r="J690" s="58"/>
      <c r="K690" s="58"/>
      <c r="N690" s="58"/>
      <c r="O690" s="58"/>
      <c r="U690" s="58"/>
      <c r="V690" s="58"/>
      <c r="W690" s="58"/>
    </row>
    <row r="691" spans="8:23" x14ac:dyDescent="0.2">
      <c r="H691" s="58"/>
      <c r="I691" s="58"/>
      <c r="J691" s="58"/>
      <c r="K691" s="58"/>
      <c r="N691" s="58"/>
      <c r="O691" s="58"/>
      <c r="U691" s="58"/>
      <c r="V691" s="58"/>
      <c r="W691" s="58"/>
    </row>
    <row r="692" spans="8:23" x14ac:dyDescent="0.2">
      <c r="H692" s="58"/>
      <c r="I692" s="58"/>
      <c r="J692" s="58"/>
      <c r="K692" s="58"/>
      <c r="N692" s="58"/>
      <c r="O692" s="58"/>
      <c r="U692" s="58"/>
      <c r="V692" s="58"/>
      <c r="W692" s="58"/>
    </row>
    <row r="693" spans="8:23" x14ac:dyDescent="0.2">
      <c r="H693" s="58"/>
      <c r="I693" s="58"/>
      <c r="J693" s="58"/>
      <c r="K693" s="58"/>
      <c r="N693" s="58"/>
      <c r="O693" s="58"/>
      <c r="U693" s="58"/>
      <c r="V693" s="58"/>
      <c r="W693" s="58"/>
    </row>
    <row r="694" spans="8:23" x14ac:dyDescent="0.2">
      <c r="H694" s="58"/>
      <c r="I694" s="58"/>
      <c r="J694" s="58"/>
      <c r="K694" s="58"/>
      <c r="N694" s="58"/>
      <c r="O694" s="58"/>
      <c r="U694" s="58"/>
      <c r="V694" s="58"/>
      <c r="W694" s="58"/>
    </row>
    <row r="695" spans="8:23" x14ac:dyDescent="0.2">
      <c r="H695" s="58"/>
      <c r="I695" s="58"/>
      <c r="J695" s="58"/>
      <c r="K695" s="58"/>
      <c r="N695" s="58"/>
      <c r="O695" s="58"/>
      <c r="U695" s="58"/>
      <c r="V695" s="58"/>
      <c r="W695" s="58"/>
    </row>
    <row r="696" spans="8:23" x14ac:dyDescent="0.2">
      <c r="H696" s="58"/>
      <c r="I696" s="58"/>
      <c r="J696" s="58"/>
      <c r="K696" s="58"/>
      <c r="N696" s="58"/>
      <c r="O696" s="58"/>
      <c r="U696" s="58"/>
      <c r="V696" s="58"/>
      <c r="W696" s="58"/>
    </row>
    <row r="697" spans="8:23" x14ac:dyDescent="0.2">
      <c r="H697" s="58"/>
      <c r="I697" s="58"/>
      <c r="J697" s="58"/>
      <c r="K697" s="58"/>
      <c r="N697" s="58"/>
      <c r="O697" s="58"/>
      <c r="U697" s="58"/>
      <c r="V697" s="58"/>
      <c r="W697" s="58"/>
    </row>
    <row r="698" spans="8:23" x14ac:dyDescent="0.2">
      <c r="H698" s="58"/>
      <c r="I698" s="58"/>
      <c r="J698" s="58"/>
      <c r="K698" s="58"/>
      <c r="N698" s="58"/>
      <c r="O698" s="58"/>
      <c r="U698" s="58"/>
      <c r="V698" s="58"/>
      <c r="W698" s="58"/>
    </row>
    <row r="699" spans="8:23" x14ac:dyDescent="0.2">
      <c r="H699" s="58"/>
      <c r="I699" s="58"/>
      <c r="J699" s="58"/>
      <c r="K699" s="58"/>
      <c r="N699" s="58"/>
      <c r="O699" s="58"/>
      <c r="U699" s="58"/>
      <c r="V699" s="58"/>
      <c r="W699" s="58"/>
    </row>
    <row r="700" spans="8:23" x14ac:dyDescent="0.2">
      <c r="H700" s="58"/>
      <c r="I700" s="58"/>
      <c r="J700" s="58"/>
      <c r="K700" s="58"/>
      <c r="N700" s="58"/>
      <c r="O700" s="58"/>
      <c r="U700" s="58"/>
      <c r="V700" s="58"/>
      <c r="W700" s="58"/>
    </row>
    <row r="701" spans="8:23" x14ac:dyDescent="0.2">
      <c r="H701" s="58"/>
      <c r="I701" s="58"/>
      <c r="J701" s="58"/>
      <c r="K701" s="58"/>
      <c r="N701" s="58"/>
      <c r="O701" s="58"/>
      <c r="U701" s="58"/>
      <c r="V701" s="58"/>
      <c r="W701" s="58"/>
    </row>
    <row r="702" spans="8:23" x14ac:dyDescent="0.2">
      <c r="H702" s="58"/>
      <c r="I702" s="58"/>
      <c r="J702" s="58"/>
      <c r="K702" s="58"/>
      <c r="N702" s="58"/>
      <c r="O702" s="58"/>
      <c r="U702" s="58"/>
      <c r="V702" s="58"/>
      <c r="W702" s="58"/>
    </row>
    <row r="703" spans="8:23" x14ac:dyDescent="0.2">
      <c r="H703" s="58"/>
      <c r="I703" s="58"/>
      <c r="J703" s="58"/>
      <c r="K703" s="58"/>
      <c r="N703" s="58"/>
      <c r="O703" s="58"/>
      <c r="U703" s="58"/>
      <c r="V703" s="58"/>
      <c r="W703" s="58"/>
    </row>
    <row r="704" spans="8:23" x14ac:dyDescent="0.2">
      <c r="H704" s="58"/>
      <c r="I704" s="58"/>
      <c r="J704" s="58"/>
      <c r="K704" s="58"/>
      <c r="N704" s="58"/>
      <c r="O704" s="58"/>
      <c r="U704" s="58"/>
      <c r="V704" s="58"/>
      <c r="W704" s="58"/>
    </row>
    <row r="705" spans="8:23" x14ac:dyDescent="0.2">
      <c r="H705" s="58"/>
      <c r="I705" s="58"/>
      <c r="J705" s="58"/>
      <c r="K705" s="58"/>
      <c r="N705" s="58"/>
      <c r="O705" s="58"/>
      <c r="U705" s="58"/>
      <c r="V705" s="58"/>
      <c r="W705" s="58"/>
    </row>
    <row r="706" spans="8:23" x14ac:dyDescent="0.2">
      <c r="H706" s="58"/>
      <c r="I706" s="58"/>
      <c r="J706" s="58"/>
      <c r="K706" s="58"/>
      <c r="N706" s="58"/>
      <c r="O706" s="58"/>
      <c r="U706" s="58"/>
      <c r="V706" s="58"/>
      <c r="W706" s="58"/>
    </row>
    <row r="707" spans="8:23" x14ac:dyDescent="0.2">
      <c r="H707" s="58"/>
      <c r="I707" s="58"/>
      <c r="J707" s="58"/>
      <c r="K707" s="58"/>
      <c r="N707" s="58"/>
      <c r="O707" s="58"/>
      <c r="U707" s="58"/>
      <c r="V707" s="58"/>
      <c r="W707" s="58"/>
    </row>
    <row r="708" spans="8:23" x14ac:dyDescent="0.2">
      <c r="H708" s="58"/>
      <c r="I708" s="58"/>
      <c r="J708" s="58"/>
      <c r="K708" s="58"/>
      <c r="N708" s="58"/>
      <c r="O708" s="58"/>
      <c r="U708" s="58"/>
      <c r="V708" s="58"/>
      <c r="W708" s="58"/>
    </row>
    <row r="709" spans="8:23" x14ac:dyDescent="0.2">
      <c r="H709" s="58"/>
      <c r="I709" s="58"/>
      <c r="J709" s="58"/>
      <c r="K709" s="58"/>
      <c r="N709" s="58"/>
      <c r="O709" s="58"/>
      <c r="U709" s="58"/>
      <c r="V709" s="58"/>
      <c r="W709" s="58"/>
    </row>
    <row r="710" spans="8:23" x14ac:dyDescent="0.2">
      <c r="H710" s="58"/>
      <c r="I710" s="58"/>
      <c r="J710" s="58"/>
      <c r="K710" s="58"/>
      <c r="N710" s="58"/>
      <c r="O710" s="58"/>
      <c r="U710" s="58"/>
      <c r="V710" s="58"/>
      <c r="W710" s="58"/>
    </row>
    <row r="711" spans="8:23" x14ac:dyDescent="0.2">
      <c r="H711" s="58"/>
      <c r="I711" s="58"/>
      <c r="J711" s="58"/>
      <c r="K711" s="58"/>
      <c r="N711" s="58"/>
      <c r="O711" s="58"/>
      <c r="U711" s="58"/>
      <c r="V711" s="58"/>
      <c r="W711" s="58"/>
    </row>
    <row r="712" spans="8:23" x14ac:dyDescent="0.2">
      <c r="H712" s="58"/>
      <c r="I712" s="58"/>
      <c r="J712" s="58"/>
      <c r="K712" s="58"/>
      <c r="N712" s="58"/>
      <c r="O712" s="58"/>
      <c r="U712" s="58"/>
      <c r="V712" s="58"/>
      <c r="W712" s="58"/>
    </row>
    <row r="713" spans="8:23" x14ac:dyDescent="0.2">
      <c r="H713" s="58"/>
      <c r="I713" s="58"/>
      <c r="J713" s="58"/>
      <c r="K713" s="58"/>
      <c r="N713" s="58"/>
      <c r="O713" s="58"/>
      <c r="U713" s="58"/>
      <c r="V713" s="58"/>
      <c r="W713" s="58"/>
    </row>
    <row r="714" spans="8:23" x14ac:dyDescent="0.2">
      <c r="H714" s="58"/>
      <c r="I714" s="58"/>
      <c r="J714" s="58"/>
      <c r="K714" s="58"/>
      <c r="N714" s="58"/>
      <c r="O714" s="58"/>
      <c r="U714" s="58"/>
      <c r="V714" s="58"/>
      <c r="W714" s="58"/>
    </row>
    <row r="715" spans="8:23" x14ac:dyDescent="0.2">
      <c r="H715" s="58"/>
      <c r="I715" s="58"/>
      <c r="J715" s="58"/>
      <c r="K715" s="58"/>
      <c r="N715" s="58"/>
      <c r="O715" s="58"/>
      <c r="U715" s="58"/>
      <c r="V715" s="58"/>
      <c r="W715" s="58"/>
    </row>
    <row r="716" spans="8:23" x14ac:dyDescent="0.2">
      <c r="H716" s="58"/>
      <c r="I716" s="58"/>
      <c r="J716" s="58"/>
      <c r="K716" s="58"/>
      <c r="N716" s="58"/>
      <c r="O716" s="58"/>
      <c r="U716" s="58"/>
      <c r="V716" s="58"/>
      <c r="W716" s="58"/>
    </row>
    <row r="717" spans="8:23" x14ac:dyDescent="0.2">
      <c r="H717" s="58"/>
      <c r="I717" s="58"/>
      <c r="J717" s="58"/>
      <c r="K717" s="58"/>
      <c r="N717" s="58"/>
      <c r="O717" s="58"/>
      <c r="U717" s="58"/>
      <c r="V717" s="58"/>
      <c r="W717" s="58"/>
    </row>
    <row r="718" spans="8:23" x14ac:dyDescent="0.2">
      <c r="H718" s="58"/>
      <c r="I718" s="58"/>
      <c r="J718" s="58"/>
      <c r="K718" s="58"/>
      <c r="N718" s="58"/>
      <c r="O718" s="58"/>
      <c r="U718" s="58"/>
      <c r="V718" s="58"/>
      <c r="W718" s="58"/>
    </row>
    <row r="719" spans="8:23" x14ac:dyDescent="0.2">
      <c r="H719" s="58"/>
      <c r="I719" s="58"/>
      <c r="J719" s="58"/>
      <c r="K719" s="58"/>
      <c r="N719" s="58"/>
      <c r="O719" s="58"/>
      <c r="U719" s="58"/>
      <c r="V719" s="58"/>
      <c r="W719" s="58"/>
    </row>
    <row r="720" spans="8:23" x14ac:dyDescent="0.2">
      <c r="H720" s="58"/>
      <c r="I720" s="58"/>
      <c r="J720" s="58"/>
      <c r="K720" s="58"/>
      <c r="N720" s="58"/>
      <c r="O720" s="58"/>
      <c r="U720" s="58"/>
      <c r="V720" s="58"/>
      <c r="W720" s="58"/>
    </row>
    <row r="721" spans="8:23" x14ac:dyDescent="0.2">
      <c r="H721" s="58"/>
      <c r="I721" s="58"/>
      <c r="J721" s="58"/>
      <c r="K721" s="58"/>
      <c r="N721" s="58"/>
      <c r="O721" s="58"/>
      <c r="U721" s="58"/>
      <c r="V721" s="58"/>
      <c r="W721" s="58"/>
    </row>
    <row r="722" spans="8:23" x14ac:dyDescent="0.2">
      <c r="H722" s="58"/>
      <c r="I722" s="58"/>
      <c r="J722" s="58"/>
      <c r="K722" s="58"/>
      <c r="N722" s="58"/>
      <c r="O722" s="58"/>
      <c r="U722" s="58"/>
      <c r="V722" s="58"/>
      <c r="W722" s="58"/>
    </row>
    <row r="723" spans="8:23" x14ac:dyDescent="0.2">
      <c r="H723" s="58"/>
      <c r="I723" s="58"/>
      <c r="J723" s="58"/>
      <c r="K723" s="58"/>
      <c r="N723" s="58"/>
      <c r="O723" s="58"/>
      <c r="U723" s="58"/>
      <c r="V723" s="58"/>
      <c r="W723" s="58"/>
    </row>
    <row r="724" spans="8:23" x14ac:dyDescent="0.2">
      <c r="H724" s="58"/>
      <c r="I724" s="58"/>
      <c r="J724" s="58"/>
      <c r="K724" s="58"/>
      <c r="N724" s="58"/>
      <c r="O724" s="58"/>
      <c r="U724" s="58"/>
      <c r="V724" s="58"/>
      <c r="W724" s="58"/>
    </row>
    <row r="725" spans="8:23" x14ac:dyDescent="0.2">
      <c r="H725" s="58"/>
      <c r="I725" s="58"/>
      <c r="J725" s="58"/>
      <c r="K725" s="58"/>
      <c r="N725" s="58"/>
      <c r="O725" s="58"/>
      <c r="U725" s="58"/>
      <c r="V725" s="58"/>
      <c r="W725" s="58"/>
    </row>
    <row r="726" spans="8:23" x14ac:dyDescent="0.2">
      <c r="H726" s="58"/>
      <c r="I726" s="58"/>
      <c r="J726" s="58"/>
      <c r="K726" s="58"/>
      <c r="N726" s="58"/>
      <c r="O726" s="58"/>
      <c r="U726" s="58"/>
      <c r="V726" s="58"/>
      <c r="W726" s="58"/>
    </row>
    <row r="727" spans="8:23" x14ac:dyDescent="0.2">
      <c r="H727" s="58"/>
      <c r="I727" s="58"/>
      <c r="J727" s="58"/>
      <c r="K727" s="58"/>
      <c r="N727" s="58"/>
      <c r="O727" s="58"/>
      <c r="U727" s="58"/>
      <c r="V727" s="58"/>
      <c r="W727" s="58"/>
    </row>
    <row r="728" spans="8:23" x14ac:dyDescent="0.2">
      <c r="H728" s="58"/>
      <c r="I728" s="58"/>
      <c r="J728" s="58"/>
      <c r="K728" s="58"/>
      <c r="N728" s="58"/>
      <c r="O728" s="58"/>
      <c r="U728" s="58"/>
      <c r="V728" s="58"/>
      <c r="W728" s="58"/>
    </row>
    <row r="729" spans="8:23" x14ac:dyDescent="0.2">
      <c r="H729" s="58"/>
      <c r="I729" s="58"/>
      <c r="J729" s="58"/>
      <c r="K729" s="58"/>
      <c r="N729" s="58"/>
      <c r="O729" s="58"/>
      <c r="U729" s="58"/>
      <c r="V729" s="58"/>
      <c r="W729" s="58"/>
    </row>
    <row r="730" spans="8:23" x14ac:dyDescent="0.2">
      <c r="H730" s="58"/>
      <c r="I730" s="58"/>
      <c r="J730" s="58"/>
      <c r="K730" s="58"/>
      <c r="N730" s="58"/>
      <c r="O730" s="58"/>
      <c r="U730" s="58"/>
      <c r="V730" s="58"/>
      <c r="W730" s="58"/>
    </row>
    <row r="731" spans="8:23" x14ac:dyDescent="0.2">
      <c r="H731" s="58"/>
      <c r="I731" s="58"/>
      <c r="J731" s="58"/>
      <c r="K731" s="58"/>
      <c r="N731" s="58"/>
      <c r="O731" s="58"/>
      <c r="U731" s="58"/>
      <c r="V731" s="58"/>
      <c r="W731" s="58"/>
    </row>
    <row r="732" spans="8:23" x14ac:dyDescent="0.2">
      <c r="H732" s="58"/>
      <c r="I732" s="58"/>
      <c r="J732" s="58"/>
      <c r="K732" s="58"/>
      <c r="N732" s="58"/>
      <c r="O732" s="58"/>
      <c r="U732" s="58"/>
      <c r="V732" s="58"/>
      <c r="W732" s="58"/>
    </row>
    <row r="733" spans="8:23" x14ac:dyDescent="0.2">
      <c r="H733" s="58"/>
      <c r="I733" s="58"/>
      <c r="J733" s="58"/>
      <c r="K733" s="58"/>
      <c r="N733" s="58"/>
      <c r="O733" s="58"/>
      <c r="U733" s="58"/>
      <c r="V733" s="58"/>
      <c r="W733" s="58"/>
    </row>
    <row r="734" spans="8:23" x14ac:dyDescent="0.2">
      <c r="H734" s="58"/>
      <c r="I734" s="58"/>
      <c r="J734" s="58"/>
      <c r="K734" s="58"/>
      <c r="N734" s="58"/>
      <c r="O734" s="58"/>
      <c r="U734" s="58"/>
      <c r="V734" s="58"/>
      <c r="W734" s="58"/>
    </row>
    <row r="735" spans="8:23" x14ac:dyDescent="0.2">
      <c r="H735" s="58"/>
      <c r="I735" s="58"/>
      <c r="J735" s="58"/>
      <c r="K735" s="58"/>
      <c r="N735" s="58"/>
      <c r="O735" s="58"/>
      <c r="U735" s="58"/>
      <c r="V735" s="58"/>
      <c r="W735" s="58"/>
    </row>
    <row r="736" spans="8:23" x14ac:dyDescent="0.2">
      <c r="H736" s="58"/>
      <c r="I736" s="58"/>
      <c r="J736" s="58"/>
      <c r="K736" s="58"/>
      <c r="N736" s="58"/>
      <c r="O736" s="58"/>
      <c r="U736" s="58"/>
      <c r="V736" s="58"/>
      <c r="W736" s="58"/>
    </row>
    <row r="737" spans="8:23" x14ac:dyDescent="0.2">
      <c r="H737" s="58"/>
      <c r="I737" s="58"/>
      <c r="J737" s="58"/>
      <c r="K737" s="58"/>
      <c r="N737" s="58"/>
      <c r="O737" s="58"/>
      <c r="U737" s="58"/>
      <c r="V737" s="58"/>
      <c r="W737" s="58"/>
    </row>
    <row r="738" spans="8:23" x14ac:dyDescent="0.2">
      <c r="H738" s="58"/>
      <c r="I738" s="58"/>
      <c r="J738" s="58"/>
      <c r="K738" s="58"/>
      <c r="N738" s="58"/>
      <c r="O738" s="58"/>
      <c r="U738" s="58"/>
      <c r="V738" s="58"/>
      <c r="W738" s="58"/>
    </row>
    <row r="739" spans="8:23" x14ac:dyDescent="0.2">
      <c r="H739" s="58"/>
      <c r="I739" s="58"/>
      <c r="J739" s="58"/>
      <c r="K739" s="58"/>
      <c r="N739" s="58"/>
      <c r="O739" s="58"/>
      <c r="U739" s="58"/>
      <c r="V739" s="58"/>
      <c r="W739" s="58"/>
    </row>
    <row r="740" spans="8:23" x14ac:dyDescent="0.2">
      <c r="H740" s="58"/>
      <c r="I740" s="58"/>
      <c r="J740" s="58"/>
      <c r="K740" s="58"/>
      <c r="N740" s="58"/>
      <c r="O740" s="58"/>
      <c r="U740" s="58"/>
      <c r="V740" s="58"/>
      <c r="W740" s="58"/>
    </row>
    <row r="741" spans="8:23" x14ac:dyDescent="0.2">
      <c r="H741" s="58"/>
      <c r="I741" s="58"/>
      <c r="J741" s="58"/>
      <c r="K741" s="58"/>
      <c r="N741" s="58"/>
      <c r="O741" s="58"/>
      <c r="U741" s="58"/>
      <c r="V741" s="58"/>
      <c r="W741" s="58"/>
    </row>
    <row r="742" spans="8:23" x14ac:dyDescent="0.2">
      <c r="H742" s="58"/>
      <c r="I742" s="58"/>
      <c r="J742" s="58"/>
      <c r="K742" s="58"/>
      <c r="N742" s="58"/>
      <c r="O742" s="58"/>
      <c r="U742" s="58"/>
      <c r="V742" s="58"/>
      <c r="W742" s="58"/>
    </row>
    <row r="743" spans="8:23" x14ac:dyDescent="0.2">
      <c r="H743" s="58"/>
      <c r="I743" s="58"/>
      <c r="J743" s="58"/>
      <c r="K743" s="58"/>
      <c r="N743" s="58"/>
      <c r="O743" s="58"/>
      <c r="U743" s="58"/>
      <c r="V743" s="58"/>
      <c r="W743" s="58"/>
    </row>
    <row r="744" spans="8:23" x14ac:dyDescent="0.2">
      <c r="H744" s="58"/>
      <c r="I744" s="58"/>
      <c r="J744" s="58"/>
      <c r="K744" s="58"/>
      <c r="N744" s="58"/>
      <c r="O744" s="58"/>
      <c r="U744" s="58"/>
      <c r="V744" s="58"/>
      <c r="W744" s="58"/>
    </row>
    <row r="745" spans="8:23" x14ac:dyDescent="0.2">
      <c r="H745" s="58"/>
      <c r="I745" s="58"/>
      <c r="J745" s="58"/>
      <c r="K745" s="58"/>
      <c r="N745" s="58"/>
      <c r="O745" s="58"/>
      <c r="U745" s="58"/>
      <c r="V745" s="58"/>
      <c r="W745" s="58"/>
    </row>
    <row r="746" spans="8:23" x14ac:dyDescent="0.2">
      <c r="H746" s="58"/>
      <c r="I746" s="58"/>
      <c r="J746" s="58"/>
      <c r="K746" s="58"/>
      <c r="N746" s="58"/>
      <c r="O746" s="58"/>
      <c r="U746" s="58"/>
      <c r="V746" s="58"/>
      <c r="W746" s="58"/>
    </row>
    <row r="747" spans="8:23" x14ac:dyDescent="0.2">
      <c r="H747" s="58"/>
      <c r="I747" s="58"/>
      <c r="J747" s="58"/>
      <c r="K747" s="58"/>
      <c r="N747" s="58"/>
      <c r="O747" s="58"/>
      <c r="U747" s="58"/>
      <c r="V747" s="58"/>
      <c r="W747" s="58"/>
    </row>
    <row r="748" spans="8:23" x14ac:dyDescent="0.2">
      <c r="H748" s="58"/>
      <c r="I748" s="58"/>
      <c r="J748" s="58"/>
      <c r="K748" s="58"/>
      <c r="N748" s="58"/>
      <c r="O748" s="58"/>
      <c r="U748" s="58"/>
      <c r="V748" s="58"/>
      <c r="W748" s="58"/>
    </row>
    <row r="749" spans="8:23" x14ac:dyDescent="0.2">
      <c r="H749" s="58"/>
      <c r="I749" s="58"/>
      <c r="J749" s="58"/>
      <c r="K749" s="58"/>
      <c r="N749" s="58"/>
      <c r="O749" s="58"/>
      <c r="U749" s="58"/>
      <c r="V749" s="58"/>
      <c r="W749" s="58"/>
    </row>
    <row r="750" spans="8:23" x14ac:dyDescent="0.2">
      <c r="H750" s="58"/>
      <c r="I750" s="58"/>
      <c r="J750" s="58"/>
      <c r="K750" s="58"/>
      <c r="N750" s="58"/>
      <c r="O750" s="58"/>
      <c r="U750" s="58"/>
      <c r="V750" s="58"/>
      <c r="W750" s="58"/>
    </row>
    <row r="751" spans="8:23" x14ac:dyDescent="0.2">
      <c r="H751" s="58"/>
      <c r="I751" s="58"/>
      <c r="J751" s="58"/>
      <c r="K751" s="58"/>
      <c r="N751" s="58"/>
      <c r="O751" s="58"/>
      <c r="U751" s="58"/>
      <c r="V751" s="58"/>
      <c r="W751" s="58"/>
    </row>
    <row r="752" spans="8:23" x14ac:dyDescent="0.2">
      <c r="H752" s="58"/>
      <c r="I752" s="58"/>
      <c r="J752" s="58"/>
      <c r="K752" s="58"/>
      <c r="N752" s="58"/>
      <c r="O752" s="58"/>
      <c r="U752" s="58"/>
      <c r="V752" s="58"/>
      <c r="W752" s="58"/>
    </row>
    <row r="753" spans="8:23" x14ac:dyDescent="0.2">
      <c r="H753" s="58"/>
      <c r="I753" s="58"/>
      <c r="J753" s="58"/>
      <c r="K753" s="58"/>
      <c r="N753" s="58"/>
      <c r="O753" s="58"/>
      <c r="U753" s="58"/>
      <c r="V753" s="58"/>
      <c r="W753" s="58"/>
    </row>
    <row r="754" spans="8:23" x14ac:dyDescent="0.2">
      <c r="H754" s="58"/>
      <c r="I754" s="58"/>
      <c r="J754" s="58"/>
      <c r="K754" s="58"/>
      <c r="N754" s="58"/>
      <c r="O754" s="58"/>
      <c r="U754" s="58"/>
      <c r="V754" s="58"/>
      <c r="W754" s="58"/>
    </row>
    <row r="755" spans="8:23" x14ac:dyDescent="0.2">
      <c r="H755" s="58"/>
      <c r="I755" s="58"/>
      <c r="J755" s="58"/>
      <c r="K755" s="58"/>
      <c r="N755" s="58"/>
      <c r="O755" s="58"/>
      <c r="U755" s="58"/>
      <c r="V755" s="58"/>
      <c r="W755" s="58"/>
    </row>
    <row r="756" spans="8:23" x14ac:dyDescent="0.2">
      <c r="H756" s="58"/>
      <c r="I756" s="58"/>
      <c r="J756" s="58"/>
      <c r="K756" s="58"/>
      <c r="N756" s="58"/>
      <c r="O756" s="58"/>
      <c r="U756" s="58"/>
      <c r="V756" s="58"/>
      <c r="W756" s="58"/>
    </row>
    <row r="757" spans="8:23" x14ac:dyDescent="0.2">
      <c r="H757" s="58"/>
      <c r="I757" s="58"/>
      <c r="J757" s="58"/>
      <c r="K757" s="58"/>
      <c r="N757" s="58"/>
      <c r="O757" s="58"/>
      <c r="U757" s="58"/>
      <c r="V757" s="58"/>
      <c r="W757" s="58"/>
    </row>
    <row r="758" spans="8:23" x14ac:dyDescent="0.2">
      <c r="H758" s="58"/>
      <c r="I758" s="58"/>
      <c r="J758" s="58"/>
      <c r="K758" s="58"/>
      <c r="N758" s="58"/>
      <c r="O758" s="58"/>
      <c r="U758" s="58"/>
      <c r="V758" s="58"/>
      <c r="W758" s="58"/>
    </row>
    <row r="759" spans="8:23" x14ac:dyDescent="0.2">
      <c r="H759" s="58"/>
      <c r="I759" s="58"/>
      <c r="J759" s="58"/>
      <c r="K759" s="58"/>
      <c r="N759" s="58"/>
      <c r="O759" s="58"/>
      <c r="U759" s="58"/>
      <c r="V759" s="58"/>
      <c r="W759" s="58"/>
    </row>
    <row r="760" spans="8:23" x14ac:dyDescent="0.2">
      <c r="H760" s="58"/>
      <c r="I760" s="58"/>
      <c r="J760" s="58"/>
      <c r="K760" s="58"/>
      <c r="N760" s="58"/>
      <c r="O760" s="58"/>
      <c r="U760" s="58"/>
      <c r="V760" s="58"/>
      <c r="W760" s="58"/>
    </row>
    <row r="761" spans="8:23" x14ac:dyDescent="0.2">
      <c r="H761" s="58"/>
      <c r="I761" s="58"/>
      <c r="J761" s="58"/>
      <c r="K761" s="58"/>
      <c r="N761" s="58"/>
      <c r="O761" s="58"/>
      <c r="U761" s="58"/>
      <c r="V761" s="58"/>
      <c r="W761" s="58"/>
    </row>
    <row r="762" spans="8:23" x14ac:dyDescent="0.2">
      <c r="H762" s="58"/>
      <c r="I762" s="58"/>
      <c r="J762" s="58"/>
      <c r="K762" s="58"/>
      <c r="N762" s="58"/>
      <c r="O762" s="58"/>
      <c r="U762" s="58"/>
      <c r="V762" s="58"/>
      <c r="W762" s="58"/>
    </row>
    <row r="763" spans="8:23" x14ac:dyDescent="0.2">
      <c r="H763" s="58"/>
      <c r="I763" s="58"/>
      <c r="J763" s="58"/>
      <c r="K763" s="58"/>
      <c r="N763" s="58"/>
      <c r="O763" s="58"/>
      <c r="U763" s="58"/>
      <c r="V763" s="58"/>
      <c r="W763" s="58"/>
    </row>
    <row r="764" spans="8:23" x14ac:dyDescent="0.2">
      <c r="H764" s="58"/>
      <c r="I764" s="58"/>
      <c r="J764" s="58"/>
      <c r="K764" s="58"/>
      <c r="N764" s="58"/>
      <c r="O764" s="58"/>
      <c r="U764" s="58"/>
      <c r="V764" s="58"/>
      <c r="W764" s="58"/>
    </row>
    <row r="765" spans="8:23" x14ac:dyDescent="0.2">
      <c r="H765" s="58"/>
      <c r="I765" s="58"/>
      <c r="J765" s="58"/>
      <c r="K765" s="58"/>
      <c r="N765" s="58"/>
      <c r="O765" s="58"/>
      <c r="U765" s="58"/>
      <c r="V765" s="58"/>
      <c r="W765" s="58"/>
    </row>
    <row r="766" spans="8:23" x14ac:dyDescent="0.2">
      <c r="H766" s="58"/>
      <c r="I766" s="58"/>
      <c r="J766" s="58"/>
      <c r="K766" s="58"/>
      <c r="N766" s="58"/>
      <c r="O766" s="58"/>
      <c r="U766" s="58"/>
      <c r="V766" s="58"/>
      <c r="W766" s="58"/>
    </row>
    <row r="767" spans="8:23" x14ac:dyDescent="0.2">
      <c r="H767" s="58"/>
      <c r="I767" s="58"/>
      <c r="J767" s="58"/>
      <c r="K767" s="58"/>
      <c r="N767" s="58"/>
      <c r="O767" s="58"/>
      <c r="U767" s="58"/>
      <c r="V767" s="58"/>
      <c r="W767" s="58"/>
    </row>
    <row r="768" spans="8:23" x14ac:dyDescent="0.2">
      <c r="H768" s="58"/>
      <c r="I768" s="58"/>
      <c r="J768" s="58"/>
      <c r="K768" s="58"/>
      <c r="N768" s="58"/>
      <c r="O768" s="58"/>
      <c r="U768" s="58"/>
      <c r="V768" s="58"/>
      <c r="W768" s="58"/>
    </row>
    <row r="769" spans="8:23" x14ac:dyDescent="0.2">
      <c r="H769" s="58"/>
      <c r="I769" s="58"/>
      <c r="J769" s="58"/>
      <c r="K769" s="58"/>
      <c r="N769" s="58"/>
      <c r="O769" s="58"/>
      <c r="U769" s="58"/>
      <c r="V769" s="58"/>
      <c r="W769" s="58"/>
    </row>
    <row r="770" spans="8:23" x14ac:dyDescent="0.2">
      <c r="H770" s="58"/>
      <c r="I770" s="58"/>
      <c r="J770" s="58"/>
      <c r="K770" s="58"/>
      <c r="N770" s="58"/>
      <c r="O770" s="58"/>
      <c r="U770" s="58"/>
      <c r="V770" s="58"/>
      <c r="W770" s="58"/>
    </row>
    <row r="771" spans="8:23" x14ac:dyDescent="0.2">
      <c r="H771" s="58"/>
      <c r="I771" s="58"/>
      <c r="J771" s="58"/>
      <c r="K771" s="58"/>
      <c r="N771" s="58"/>
      <c r="O771" s="58"/>
      <c r="U771" s="58"/>
      <c r="V771" s="58"/>
      <c r="W771" s="58"/>
    </row>
    <row r="772" spans="8:23" x14ac:dyDescent="0.2">
      <c r="H772" s="58"/>
      <c r="I772" s="58"/>
      <c r="J772" s="58"/>
      <c r="K772" s="58"/>
      <c r="N772" s="58"/>
      <c r="O772" s="58"/>
      <c r="U772" s="58"/>
      <c r="V772" s="58"/>
      <c r="W772" s="58"/>
    </row>
    <row r="773" spans="8:23" x14ac:dyDescent="0.2">
      <c r="H773" s="58"/>
      <c r="I773" s="58"/>
      <c r="J773" s="58"/>
      <c r="K773" s="58"/>
      <c r="N773" s="58"/>
      <c r="O773" s="58"/>
      <c r="U773" s="58"/>
      <c r="V773" s="58"/>
      <c r="W773" s="58"/>
    </row>
    <row r="774" spans="8:23" x14ac:dyDescent="0.2">
      <c r="H774" s="58"/>
      <c r="I774" s="58"/>
      <c r="J774" s="58"/>
      <c r="K774" s="58"/>
      <c r="N774" s="58"/>
      <c r="O774" s="58"/>
      <c r="U774" s="58"/>
      <c r="V774" s="58"/>
      <c r="W774" s="58"/>
    </row>
    <row r="775" spans="8:23" x14ac:dyDescent="0.2">
      <c r="H775" s="58"/>
      <c r="I775" s="58"/>
      <c r="J775" s="58"/>
      <c r="K775" s="58"/>
      <c r="N775" s="58"/>
      <c r="O775" s="58"/>
      <c r="U775" s="58"/>
      <c r="V775" s="58"/>
      <c r="W775" s="58"/>
    </row>
    <row r="776" spans="8:23" x14ac:dyDescent="0.2">
      <c r="H776" s="58"/>
      <c r="I776" s="58"/>
      <c r="J776" s="58"/>
      <c r="K776" s="58"/>
      <c r="N776" s="58"/>
      <c r="O776" s="58"/>
      <c r="U776" s="58"/>
      <c r="V776" s="58"/>
      <c r="W776" s="58"/>
    </row>
    <row r="777" spans="8:23" x14ac:dyDescent="0.2">
      <c r="H777" s="58"/>
      <c r="I777" s="58"/>
      <c r="J777" s="58"/>
      <c r="K777" s="58"/>
      <c r="N777" s="58"/>
      <c r="O777" s="58"/>
      <c r="U777" s="58"/>
      <c r="V777" s="58"/>
      <c r="W777" s="58"/>
    </row>
    <row r="778" spans="8:23" x14ac:dyDescent="0.2">
      <c r="H778" s="58"/>
      <c r="I778" s="58"/>
      <c r="J778" s="58"/>
      <c r="K778" s="58"/>
      <c r="N778" s="58"/>
      <c r="O778" s="58"/>
      <c r="U778" s="58"/>
      <c r="V778" s="58"/>
      <c r="W778" s="58"/>
    </row>
    <row r="779" spans="8:23" x14ac:dyDescent="0.2">
      <c r="H779" s="58"/>
      <c r="I779" s="58"/>
      <c r="J779" s="58"/>
      <c r="K779" s="58"/>
      <c r="N779" s="58"/>
      <c r="O779" s="58"/>
      <c r="U779" s="58"/>
      <c r="V779" s="58"/>
      <c r="W779" s="58"/>
    </row>
    <row r="780" spans="8:23" x14ac:dyDescent="0.2">
      <c r="H780" s="58"/>
      <c r="I780" s="58"/>
      <c r="J780" s="58"/>
      <c r="K780" s="58"/>
      <c r="N780" s="58"/>
      <c r="O780" s="58"/>
      <c r="U780" s="58"/>
      <c r="V780" s="58"/>
      <c r="W780" s="58"/>
    </row>
    <row r="781" spans="8:23" x14ac:dyDescent="0.2">
      <c r="H781" s="58"/>
      <c r="I781" s="58"/>
      <c r="J781" s="58"/>
      <c r="K781" s="58"/>
      <c r="N781" s="58"/>
      <c r="O781" s="58"/>
      <c r="U781" s="58"/>
      <c r="V781" s="58"/>
      <c r="W781" s="58"/>
    </row>
    <row r="782" spans="8:23" x14ac:dyDescent="0.2">
      <c r="H782" s="58"/>
      <c r="I782" s="58"/>
      <c r="J782" s="58"/>
      <c r="K782" s="58"/>
      <c r="N782" s="58"/>
      <c r="O782" s="58"/>
      <c r="U782" s="58"/>
      <c r="V782" s="58"/>
      <c r="W782" s="58"/>
    </row>
    <row r="783" spans="8:23" x14ac:dyDescent="0.2">
      <c r="H783" s="58"/>
      <c r="I783" s="58"/>
      <c r="J783" s="58"/>
      <c r="K783" s="58"/>
      <c r="N783" s="58"/>
      <c r="O783" s="58"/>
      <c r="U783" s="58"/>
      <c r="V783" s="58"/>
      <c r="W783" s="58"/>
    </row>
    <row r="784" spans="8:23" x14ac:dyDescent="0.2">
      <c r="H784" s="58"/>
      <c r="I784" s="58"/>
      <c r="J784" s="58"/>
      <c r="K784" s="58"/>
      <c r="N784" s="58"/>
      <c r="O784" s="58"/>
      <c r="U784" s="58"/>
      <c r="V784" s="58"/>
      <c r="W784" s="58"/>
    </row>
    <row r="785" spans="8:23" x14ac:dyDescent="0.2">
      <c r="H785" s="58"/>
      <c r="I785" s="58"/>
      <c r="J785" s="58"/>
      <c r="K785" s="58"/>
      <c r="N785" s="58"/>
      <c r="O785" s="58"/>
      <c r="U785" s="58"/>
      <c r="V785" s="58"/>
      <c r="W785" s="58"/>
    </row>
    <row r="786" spans="8:23" x14ac:dyDescent="0.2">
      <c r="H786" s="58"/>
      <c r="I786" s="58"/>
      <c r="J786" s="58"/>
      <c r="K786" s="58"/>
      <c r="N786" s="58"/>
      <c r="O786" s="58"/>
      <c r="U786" s="58"/>
      <c r="V786" s="58"/>
      <c r="W786" s="58"/>
    </row>
    <row r="787" spans="8:23" x14ac:dyDescent="0.2">
      <c r="H787" s="58"/>
      <c r="I787" s="58"/>
      <c r="J787" s="58"/>
      <c r="K787" s="58"/>
      <c r="N787" s="58"/>
      <c r="O787" s="58"/>
      <c r="U787" s="58"/>
      <c r="V787" s="58"/>
      <c r="W787" s="58"/>
    </row>
    <row r="788" spans="8:23" x14ac:dyDescent="0.2">
      <c r="H788" s="58"/>
      <c r="I788" s="58"/>
      <c r="J788" s="58"/>
      <c r="K788" s="58"/>
      <c r="N788" s="58"/>
      <c r="O788" s="58"/>
      <c r="U788" s="58"/>
      <c r="V788" s="58"/>
      <c r="W788" s="58"/>
    </row>
    <row r="789" spans="8:23" x14ac:dyDescent="0.2">
      <c r="H789" s="58"/>
      <c r="I789" s="58"/>
      <c r="J789" s="58"/>
      <c r="K789" s="58"/>
      <c r="N789" s="58"/>
      <c r="O789" s="58"/>
      <c r="U789" s="58"/>
      <c r="V789" s="58"/>
      <c r="W789" s="58"/>
    </row>
    <row r="790" spans="8:23" x14ac:dyDescent="0.2">
      <c r="H790" s="58"/>
      <c r="I790" s="58"/>
      <c r="J790" s="58"/>
      <c r="K790" s="58"/>
      <c r="N790" s="58"/>
      <c r="O790" s="58"/>
      <c r="U790" s="58"/>
      <c r="V790" s="58"/>
      <c r="W790" s="58"/>
    </row>
    <row r="791" spans="8:23" x14ac:dyDescent="0.2">
      <c r="H791" s="58"/>
      <c r="I791" s="58"/>
      <c r="J791" s="58"/>
      <c r="K791" s="58"/>
      <c r="N791" s="58"/>
      <c r="O791" s="58"/>
      <c r="U791" s="58"/>
      <c r="V791" s="58"/>
      <c r="W791" s="58"/>
    </row>
    <row r="792" spans="8:23" x14ac:dyDescent="0.2">
      <c r="H792" s="58"/>
      <c r="I792" s="58"/>
      <c r="J792" s="58"/>
      <c r="K792" s="58"/>
      <c r="N792" s="58"/>
      <c r="O792" s="58"/>
      <c r="U792" s="58"/>
      <c r="V792" s="58"/>
      <c r="W792" s="58"/>
    </row>
    <row r="793" spans="8:23" x14ac:dyDescent="0.2">
      <c r="H793" s="58"/>
      <c r="I793" s="58"/>
      <c r="J793" s="58"/>
      <c r="K793" s="58"/>
      <c r="N793" s="58"/>
      <c r="O793" s="58"/>
      <c r="U793" s="58"/>
      <c r="V793" s="58"/>
      <c r="W793" s="58"/>
    </row>
    <row r="794" spans="8:23" x14ac:dyDescent="0.2">
      <c r="H794" s="58"/>
      <c r="I794" s="58"/>
      <c r="J794" s="58"/>
      <c r="K794" s="58"/>
      <c r="N794" s="58"/>
      <c r="O794" s="58"/>
      <c r="U794" s="58"/>
      <c r="V794" s="58"/>
      <c r="W794" s="58"/>
    </row>
    <row r="795" spans="8:23" x14ac:dyDescent="0.2">
      <c r="H795" s="58"/>
      <c r="I795" s="58"/>
      <c r="J795" s="58"/>
      <c r="K795" s="58"/>
      <c r="N795" s="58"/>
      <c r="O795" s="58"/>
      <c r="U795" s="58"/>
      <c r="V795" s="58"/>
      <c r="W795" s="58"/>
    </row>
    <row r="796" spans="8:23" x14ac:dyDescent="0.2">
      <c r="H796" s="58"/>
      <c r="I796" s="58"/>
      <c r="J796" s="58"/>
      <c r="K796" s="58"/>
      <c r="N796" s="58"/>
      <c r="O796" s="58"/>
      <c r="U796" s="58"/>
      <c r="V796" s="58"/>
      <c r="W796" s="58"/>
    </row>
    <row r="797" spans="8:23" x14ac:dyDescent="0.2">
      <c r="H797" s="58"/>
      <c r="I797" s="58"/>
      <c r="J797" s="58"/>
      <c r="K797" s="58"/>
      <c r="N797" s="58"/>
      <c r="O797" s="58"/>
      <c r="U797" s="58"/>
      <c r="V797" s="58"/>
      <c r="W797" s="58"/>
    </row>
    <row r="798" spans="8:23" x14ac:dyDescent="0.2">
      <c r="H798" s="58"/>
      <c r="I798" s="58"/>
      <c r="J798" s="58"/>
      <c r="K798" s="58"/>
      <c r="N798" s="58"/>
      <c r="O798" s="58"/>
      <c r="U798" s="58"/>
      <c r="V798" s="58"/>
      <c r="W798" s="58"/>
    </row>
    <row r="799" spans="8:23" x14ac:dyDescent="0.2">
      <c r="H799" s="58"/>
      <c r="I799" s="58"/>
      <c r="J799" s="58"/>
      <c r="K799" s="58"/>
      <c r="N799" s="58"/>
      <c r="O799" s="58"/>
      <c r="U799" s="58"/>
      <c r="V799" s="58"/>
      <c r="W799" s="58"/>
    </row>
    <row r="800" spans="8:23" x14ac:dyDescent="0.2">
      <c r="H800" s="58"/>
      <c r="I800" s="58"/>
      <c r="J800" s="58"/>
      <c r="K800" s="58"/>
      <c r="N800" s="58"/>
      <c r="O800" s="58"/>
      <c r="U800" s="58"/>
      <c r="V800" s="58"/>
      <c r="W800" s="58"/>
    </row>
    <row r="801" spans="8:23" x14ac:dyDescent="0.2">
      <c r="H801" s="58"/>
      <c r="I801" s="58"/>
      <c r="J801" s="58"/>
      <c r="K801" s="58"/>
      <c r="N801" s="58"/>
      <c r="O801" s="58"/>
      <c r="U801" s="58"/>
      <c r="V801" s="58"/>
      <c r="W801" s="58"/>
    </row>
    <row r="802" spans="8:23" x14ac:dyDescent="0.2">
      <c r="H802" s="58"/>
      <c r="I802" s="58"/>
      <c r="J802" s="58"/>
      <c r="K802" s="58"/>
      <c r="N802" s="58"/>
      <c r="O802" s="58"/>
      <c r="U802" s="58"/>
      <c r="V802" s="58"/>
      <c r="W802" s="58"/>
    </row>
    <row r="803" spans="8:23" x14ac:dyDescent="0.2">
      <c r="H803" s="58"/>
      <c r="I803" s="58"/>
      <c r="J803" s="58"/>
      <c r="K803" s="58"/>
      <c r="N803" s="58"/>
      <c r="O803" s="58"/>
      <c r="U803" s="58"/>
      <c r="V803" s="58"/>
      <c r="W803" s="58"/>
    </row>
    <row r="804" spans="8:23" x14ac:dyDescent="0.2">
      <c r="H804" s="58"/>
      <c r="I804" s="58"/>
      <c r="J804" s="58"/>
      <c r="K804" s="58"/>
      <c r="N804" s="58"/>
      <c r="O804" s="58"/>
      <c r="U804" s="58"/>
      <c r="V804" s="58"/>
      <c r="W804" s="58"/>
    </row>
    <row r="805" spans="8:23" x14ac:dyDescent="0.2">
      <c r="H805" s="58"/>
      <c r="I805" s="58"/>
      <c r="J805" s="58"/>
      <c r="K805" s="58"/>
      <c r="N805" s="58"/>
      <c r="O805" s="58"/>
      <c r="U805" s="58"/>
      <c r="V805" s="58"/>
      <c r="W805" s="58"/>
    </row>
    <row r="806" spans="8:23" x14ac:dyDescent="0.2">
      <c r="H806" s="58"/>
      <c r="I806" s="58"/>
      <c r="J806" s="58"/>
      <c r="K806" s="58"/>
      <c r="N806" s="58"/>
      <c r="O806" s="58"/>
      <c r="U806" s="58"/>
      <c r="V806" s="58"/>
      <c r="W806" s="58"/>
    </row>
    <row r="807" spans="8:23" x14ac:dyDescent="0.2">
      <c r="H807" s="58"/>
      <c r="I807" s="58"/>
      <c r="J807" s="58"/>
      <c r="K807" s="58"/>
      <c r="N807" s="58"/>
      <c r="O807" s="58"/>
      <c r="U807" s="58"/>
      <c r="V807" s="58"/>
      <c r="W807" s="58"/>
    </row>
    <row r="808" spans="8:23" x14ac:dyDescent="0.2">
      <c r="H808" s="58"/>
      <c r="I808" s="58"/>
      <c r="J808" s="58"/>
      <c r="K808" s="58"/>
      <c r="N808" s="58"/>
      <c r="O808" s="58"/>
      <c r="U808" s="58"/>
      <c r="V808" s="58"/>
      <c r="W808" s="58"/>
    </row>
    <row r="809" spans="8:23" x14ac:dyDescent="0.2">
      <c r="H809" s="58"/>
      <c r="I809" s="58"/>
      <c r="J809" s="58"/>
      <c r="K809" s="58"/>
      <c r="N809" s="58"/>
      <c r="O809" s="58"/>
      <c r="U809" s="58"/>
      <c r="V809" s="58"/>
      <c r="W809" s="58"/>
    </row>
    <row r="810" spans="8:23" x14ac:dyDescent="0.2">
      <c r="H810" s="58"/>
      <c r="I810" s="58"/>
      <c r="J810" s="58"/>
      <c r="K810" s="58"/>
      <c r="N810" s="58"/>
      <c r="O810" s="58"/>
      <c r="U810" s="58"/>
      <c r="V810" s="58"/>
      <c r="W810" s="58"/>
    </row>
    <row r="811" spans="8:23" x14ac:dyDescent="0.2">
      <c r="H811" s="58"/>
      <c r="I811" s="58"/>
      <c r="J811" s="58"/>
      <c r="K811" s="58"/>
      <c r="N811" s="58"/>
      <c r="O811" s="58"/>
      <c r="U811" s="58"/>
      <c r="V811" s="58"/>
      <c r="W811" s="58"/>
    </row>
    <row r="812" spans="8:23" x14ac:dyDescent="0.2">
      <c r="H812" s="58"/>
      <c r="I812" s="58"/>
      <c r="J812" s="58"/>
      <c r="K812" s="58"/>
      <c r="N812" s="58"/>
      <c r="O812" s="58"/>
      <c r="U812" s="58"/>
      <c r="V812" s="58"/>
      <c r="W812" s="58"/>
    </row>
    <row r="813" spans="8:23" x14ac:dyDescent="0.2">
      <c r="H813" s="58"/>
      <c r="I813" s="58"/>
      <c r="J813" s="58"/>
      <c r="K813" s="58"/>
      <c r="N813" s="58"/>
      <c r="O813" s="58"/>
      <c r="U813" s="58"/>
      <c r="V813" s="58"/>
      <c r="W813" s="58"/>
    </row>
    <row r="814" spans="8:23" x14ac:dyDescent="0.2">
      <c r="H814" s="58"/>
      <c r="I814" s="58"/>
      <c r="J814" s="58"/>
      <c r="K814" s="58"/>
      <c r="N814" s="58"/>
      <c r="O814" s="58"/>
      <c r="U814" s="58"/>
      <c r="V814" s="58"/>
      <c r="W814" s="58"/>
    </row>
    <row r="815" spans="8:23" x14ac:dyDescent="0.2">
      <c r="H815" s="58"/>
      <c r="I815" s="58"/>
      <c r="J815" s="58"/>
      <c r="K815" s="58"/>
      <c r="N815" s="58"/>
      <c r="O815" s="58"/>
      <c r="U815" s="58"/>
      <c r="V815" s="58"/>
      <c r="W815" s="58"/>
    </row>
    <row r="816" spans="8:23" x14ac:dyDescent="0.2">
      <c r="H816" s="58"/>
      <c r="I816" s="58"/>
      <c r="J816" s="58"/>
      <c r="K816" s="58"/>
      <c r="N816" s="58"/>
      <c r="O816" s="58"/>
      <c r="U816" s="58"/>
      <c r="V816" s="58"/>
      <c r="W816" s="58"/>
    </row>
    <row r="817" spans="8:23" x14ac:dyDescent="0.2">
      <c r="H817" s="58"/>
      <c r="I817" s="58"/>
      <c r="J817" s="58"/>
      <c r="K817" s="58"/>
      <c r="N817" s="58"/>
      <c r="O817" s="58"/>
      <c r="U817" s="58"/>
      <c r="V817" s="58"/>
      <c r="W817" s="58"/>
    </row>
    <row r="818" spans="8:23" x14ac:dyDescent="0.2">
      <c r="H818" s="58"/>
      <c r="I818" s="58"/>
      <c r="J818" s="58"/>
      <c r="K818" s="58"/>
      <c r="N818" s="58"/>
      <c r="O818" s="58"/>
      <c r="U818" s="58"/>
      <c r="V818" s="58"/>
      <c r="W818" s="58"/>
    </row>
    <row r="819" spans="8:23" x14ac:dyDescent="0.2">
      <c r="H819" s="58"/>
      <c r="I819" s="58"/>
      <c r="J819" s="58"/>
      <c r="K819" s="58"/>
      <c r="N819" s="58"/>
      <c r="O819" s="58"/>
      <c r="U819" s="58"/>
      <c r="V819" s="58"/>
      <c r="W819" s="58"/>
    </row>
    <row r="820" spans="8:23" x14ac:dyDescent="0.2">
      <c r="H820" s="58"/>
      <c r="I820" s="58"/>
      <c r="J820" s="58"/>
      <c r="K820" s="58"/>
      <c r="N820" s="58"/>
      <c r="O820" s="58"/>
      <c r="U820" s="58"/>
      <c r="V820" s="58"/>
      <c r="W820" s="58"/>
    </row>
    <row r="821" spans="8:23" x14ac:dyDescent="0.2">
      <c r="H821" s="58"/>
      <c r="I821" s="58"/>
      <c r="J821" s="58"/>
      <c r="K821" s="58"/>
      <c r="N821" s="58"/>
      <c r="O821" s="58"/>
      <c r="U821" s="58"/>
      <c r="V821" s="58"/>
      <c r="W821" s="58"/>
    </row>
    <row r="822" spans="8:23" x14ac:dyDescent="0.2">
      <c r="H822" s="58"/>
      <c r="I822" s="58"/>
      <c r="J822" s="58"/>
      <c r="K822" s="58"/>
      <c r="N822" s="58"/>
      <c r="O822" s="58"/>
      <c r="U822" s="58"/>
      <c r="V822" s="58"/>
      <c r="W822" s="58"/>
    </row>
    <row r="823" spans="8:23" x14ac:dyDescent="0.2">
      <c r="H823" s="58"/>
      <c r="I823" s="58"/>
      <c r="J823" s="58"/>
      <c r="K823" s="58"/>
      <c r="N823" s="58"/>
      <c r="O823" s="58"/>
      <c r="U823" s="58"/>
      <c r="V823" s="58"/>
      <c r="W823" s="58"/>
    </row>
    <row r="824" spans="8:23" x14ac:dyDescent="0.2">
      <c r="H824" s="58"/>
      <c r="I824" s="58"/>
      <c r="J824" s="58"/>
      <c r="K824" s="58"/>
      <c r="N824" s="58"/>
      <c r="O824" s="58"/>
      <c r="U824" s="58"/>
      <c r="V824" s="58"/>
      <c r="W824" s="58"/>
    </row>
    <row r="825" spans="8:23" x14ac:dyDescent="0.2">
      <c r="H825" s="58"/>
      <c r="I825" s="58"/>
      <c r="J825" s="58"/>
      <c r="K825" s="58"/>
      <c r="N825" s="58"/>
      <c r="O825" s="58"/>
      <c r="U825" s="58"/>
      <c r="V825" s="58"/>
      <c r="W825" s="58"/>
    </row>
    <row r="826" spans="8:23" x14ac:dyDescent="0.2">
      <c r="H826" s="58"/>
      <c r="I826" s="58"/>
      <c r="J826" s="58"/>
      <c r="K826" s="58"/>
      <c r="N826" s="58"/>
      <c r="O826" s="58"/>
      <c r="U826" s="58"/>
      <c r="V826" s="58"/>
      <c r="W826" s="58"/>
    </row>
    <row r="827" spans="8:23" x14ac:dyDescent="0.2">
      <c r="H827" s="58"/>
      <c r="I827" s="58"/>
      <c r="J827" s="58"/>
      <c r="K827" s="58"/>
      <c r="N827" s="58"/>
      <c r="O827" s="58"/>
      <c r="U827" s="58"/>
      <c r="V827" s="58"/>
      <c r="W827" s="58"/>
    </row>
    <row r="828" spans="8:23" x14ac:dyDescent="0.2">
      <c r="H828" s="58"/>
      <c r="I828" s="58"/>
      <c r="J828" s="58"/>
      <c r="K828" s="58"/>
      <c r="N828" s="58"/>
      <c r="O828" s="58"/>
      <c r="U828" s="58"/>
      <c r="V828" s="58"/>
      <c r="W828" s="58"/>
    </row>
    <row r="829" spans="8:23" x14ac:dyDescent="0.2">
      <c r="H829" s="58"/>
      <c r="I829" s="58"/>
      <c r="J829" s="58"/>
      <c r="K829" s="58"/>
      <c r="N829" s="58"/>
      <c r="O829" s="58"/>
      <c r="U829" s="58"/>
      <c r="V829" s="58"/>
      <c r="W829" s="58"/>
    </row>
    <row r="830" spans="8:23" x14ac:dyDescent="0.2">
      <c r="H830" s="58"/>
      <c r="I830" s="58"/>
      <c r="J830" s="58"/>
      <c r="K830" s="58"/>
      <c r="N830" s="58"/>
      <c r="O830" s="58"/>
      <c r="U830" s="58"/>
      <c r="V830" s="58"/>
      <c r="W830" s="58"/>
    </row>
    <row r="831" spans="8:23" x14ac:dyDescent="0.2">
      <c r="H831" s="58"/>
      <c r="I831" s="58"/>
      <c r="J831" s="58"/>
      <c r="K831" s="58"/>
      <c r="N831" s="58"/>
      <c r="O831" s="58"/>
      <c r="U831" s="58"/>
      <c r="V831" s="58"/>
      <c r="W831" s="58"/>
    </row>
    <row r="832" spans="8:23" x14ac:dyDescent="0.2">
      <c r="H832" s="58"/>
      <c r="I832" s="58"/>
      <c r="J832" s="58"/>
      <c r="K832" s="58"/>
      <c r="N832" s="58"/>
      <c r="O832" s="58"/>
      <c r="U832" s="58"/>
      <c r="V832" s="58"/>
      <c r="W832" s="58"/>
    </row>
    <row r="833" spans="8:23" x14ac:dyDescent="0.2">
      <c r="H833" s="58"/>
      <c r="I833" s="58"/>
      <c r="J833" s="58"/>
      <c r="K833" s="58"/>
      <c r="N833" s="58"/>
      <c r="O833" s="58"/>
      <c r="U833" s="58"/>
      <c r="V833" s="58"/>
      <c r="W833" s="58"/>
    </row>
    <row r="834" spans="8:23" x14ac:dyDescent="0.2">
      <c r="H834" s="58"/>
      <c r="I834" s="58"/>
      <c r="J834" s="58"/>
      <c r="K834" s="58"/>
      <c r="N834" s="58"/>
      <c r="O834" s="58"/>
      <c r="U834" s="58"/>
      <c r="V834" s="58"/>
      <c r="W834" s="58"/>
    </row>
    <row r="835" spans="8:23" x14ac:dyDescent="0.2">
      <c r="H835" s="58"/>
      <c r="I835" s="58"/>
      <c r="J835" s="58"/>
      <c r="K835" s="58"/>
      <c r="N835" s="58"/>
      <c r="O835" s="58"/>
      <c r="U835" s="58"/>
      <c r="V835" s="58"/>
      <c r="W835" s="58"/>
    </row>
    <row r="836" spans="8:23" x14ac:dyDescent="0.2">
      <c r="H836" s="58"/>
      <c r="I836" s="58"/>
      <c r="J836" s="58"/>
      <c r="K836" s="58"/>
      <c r="N836" s="58"/>
      <c r="O836" s="58"/>
      <c r="U836" s="58"/>
      <c r="V836" s="58"/>
      <c r="W836" s="58"/>
    </row>
    <row r="837" spans="8:23" x14ac:dyDescent="0.2">
      <c r="H837" s="58"/>
      <c r="I837" s="58"/>
      <c r="J837" s="58"/>
      <c r="K837" s="58"/>
      <c r="N837" s="58"/>
      <c r="O837" s="58"/>
      <c r="U837" s="58"/>
      <c r="V837" s="58"/>
      <c r="W837" s="58"/>
    </row>
    <row r="838" spans="8:23" x14ac:dyDescent="0.2">
      <c r="H838" s="58"/>
      <c r="I838" s="58"/>
      <c r="J838" s="58"/>
      <c r="K838" s="58"/>
      <c r="N838" s="58"/>
      <c r="O838" s="58"/>
      <c r="U838" s="58"/>
      <c r="V838" s="58"/>
      <c r="W838" s="58"/>
    </row>
    <row r="839" spans="8:23" x14ac:dyDescent="0.2">
      <c r="H839" s="58"/>
      <c r="I839" s="58"/>
      <c r="J839" s="58"/>
      <c r="K839" s="58"/>
      <c r="N839" s="58"/>
      <c r="O839" s="58"/>
      <c r="U839" s="58"/>
      <c r="V839" s="58"/>
      <c r="W839" s="58"/>
    </row>
    <row r="840" spans="8:23" x14ac:dyDescent="0.2">
      <c r="H840" s="58"/>
      <c r="I840" s="58"/>
      <c r="J840" s="58"/>
      <c r="K840" s="58"/>
      <c r="N840" s="58"/>
      <c r="O840" s="58"/>
      <c r="U840" s="58"/>
      <c r="V840" s="58"/>
      <c r="W840" s="58"/>
    </row>
    <row r="841" spans="8:23" x14ac:dyDescent="0.2">
      <c r="H841" s="58"/>
      <c r="I841" s="58"/>
      <c r="J841" s="58"/>
      <c r="K841" s="58"/>
      <c r="N841" s="58"/>
      <c r="O841" s="58"/>
      <c r="U841" s="58"/>
      <c r="V841" s="58"/>
      <c r="W841" s="58"/>
    </row>
    <row r="842" spans="8:23" x14ac:dyDescent="0.2">
      <c r="H842" s="58"/>
      <c r="I842" s="58"/>
      <c r="J842" s="58"/>
      <c r="K842" s="58"/>
      <c r="N842" s="58"/>
      <c r="O842" s="58"/>
      <c r="U842" s="58"/>
      <c r="V842" s="58"/>
      <c r="W842" s="58"/>
    </row>
    <row r="843" spans="8:23" x14ac:dyDescent="0.2">
      <c r="H843" s="58"/>
      <c r="I843" s="58"/>
      <c r="J843" s="58"/>
      <c r="K843" s="58"/>
      <c r="N843" s="58"/>
      <c r="O843" s="58"/>
      <c r="U843" s="58"/>
      <c r="V843" s="58"/>
      <c r="W843" s="58"/>
    </row>
    <row r="844" spans="8:23" x14ac:dyDescent="0.2">
      <c r="H844" s="58"/>
      <c r="I844" s="58"/>
      <c r="J844" s="58"/>
      <c r="K844" s="58"/>
      <c r="N844" s="58"/>
      <c r="O844" s="58"/>
      <c r="U844" s="58"/>
      <c r="V844" s="58"/>
      <c r="W844" s="58"/>
    </row>
    <row r="845" spans="8:23" x14ac:dyDescent="0.2">
      <c r="H845" s="58"/>
      <c r="I845" s="58"/>
      <c r="J845" s="58"/>
      <c r="K845" s="58"/>
      <c r="N845" s="58"/>
      <c r="O845" s="58"/>
      <c r="U845" s="58"/>
      <c r="V845" s="58"/>
      <c r="W845" s="58"/>
    </row>
    <row r="846" spans="8:23" x14ac:dyDescent="0.2">
      <c r="H846" s="58"/>
      <c r="I846" s="58"/>
      <c r="J846" s="58"/>
      <c r="K846" s="58"/>
      <c r="N846" s="58"/>
      <c r="O846" s="58"/>
      <c r="U846" s="58"/>
      <c r="V846" s="58"/>
      <c r="W846" s="58"/>
    </row>
    <row r="847" spans="8:23" x14ac:dyDescent="0.2">
      <c r="H847" s="58"/>
      <c r="I847" s="58"/>
      <c r="J847" s="58"/>
      <c r="K847" s="58"/>
      <c r="N847" s="58"/>
      <c r="O847" s="58"/>
      <c r="U847" s="58"/>
      <c r="V847" s="58"/>
      <c r="W847" s="58"/>
    </row>
    <row r="848" spans="8:23" x14ac:dyDescent="0.2">
      <c r="H848" s="58"/>
      <c r="I848" s="58"/>
      <c r="J848" s="58"/>
      <c r="K848" s="58"/>
      <c r="N848" s="58"/>
      <c r="O848" s="58"/>
      <c r="U848" s="58"/>
      <c r="V848" s="58"/>
      <c r="W848" s="58"/>
    </row>
    <row r="849" spans="8:23" x14ac:dyDescent="0.2">
      <c r="H849" s="58"/>
      <c r="I849" s="58"/>
      <c r="J849" s="58"/>
      <c r="K849" s="58"/>
      <c r="N849" s="58"/>
      <c r="O849" s="58"/>
      <c r="U849" s="58"/>
      <c r="V849" s="58"/>
      <c r="W849" s="58"/>
    </row>
    <row r="850" spans="8:23" x14ac:dyDescent="0.2">
      <c r="H850" s="58"/>
      <c r="I850" s="58"/>
      <c r="J850" s="58"/>
      <c r="K850" s="58"/>
      <c r="N850" s="58"/>
      <c r="O850" s="58"/>
      <c r="U850" s="58"/>
      <c r="V850" s="58"/>
      <c r="W850" s="58"/>
    </row>
    <row r="851" spans="8:23" x14ac:dyDescent="0.2">
      <c r="H851" s="58"/>
      <c r="I851" s="58"/>
      <c r="J851" s="58"/>
      <c r="K851" s="58"/>
      <c r="N851" s="58"/>
      <c r="O851" s="58"/>
      <c r="U851" s="58"/>
      <c r="V851" s="58"/>
      <c r="W851" s="58"/>
    </row>
    <row r="852" spans="8:23" x14ac:dyDescent="0.2">
      <c r="H852" s="58"/>
      <c r="I852" s="58"/>
      <c r="J852" s="58"/>
      <c r="K852" s="58"/>
      <c r="N852" s="58"/>
      <c r="O852" s="58"/>
      <c r="U852" s="58"/>
      <c r="V852" s="58"/>
      <c r="W852" s="58"/>
    </row>
    <row r="853" spans="8:23" x14ac:dyDescent="0.2">
      <c r="H853" s="58"/>
      <c r="I853" s="58"/>
      <c r="J853" s="58"/>
      <c r="K853" s="58"/>
      <c r="N853" s="58"/>
      <c r="O853" s="58"/>
      <c r="U853" s="58"/>
      <c r="V853" s="58"/>
      <c r="W853" s="58"/>
    </row>
    <row r="854" spans="8:23" x14ac:dyDescent="0.2">
      <c r="H854" s="58"/>
      <c r="I854" s="58"/>
      <c r="J854" s="58"/>
      <c r="K854" s="58"/>
      <c r="N854" s="58"/>
      <c r="O854" s="58"/>
      <c r="U854" s="58"/>
      <c r="V854" s="58"/>
      <c r="W854" s="58"/>
    </row>
    <row r="855" spans="8:23" x14ac:dyDescent="0.2">
      <c r="H855" s="58"/>
      <c r="I855" s="58"/>
      <c r="J855" s="58"/>
      <c r="K855" s="58"/>
      <c r="N855" s="58"/>
      <c r="O855" s="58"/>
      <c r="U855" s="58"/>
      <c r="V855" s="58"/>
      <c r="W855" s="58"/>
    </row>
    <row r="856" spans="8:23" x14ac:dyDescent="0.2">
      <c r="H856" s="58"/>
      <c r="I856" s="58"/>
      <c r="J856" s="58"/>
      <c r="K856" s="58"/>
      <c r="N856" s="58"/>
      <c r="O856" s="58"/>
      <c r="U856" s="58"/>
      <c r="V856" s="58"/>
      <c r="W856" s="58"/>
    </row>
    <row r="857" spans="8:23" x14ac:dyDescent="0.2">
      <c r="H857" s="58"/>
      <c r="I857" s="58"/>
      <c r="J857" s="58"/>
      <c r="K857" s="58"/>
      <c r="N857" s="58"/>
      <c r="O857" s="58"/>
      <c r="U857" s="58"/>
      <c r="V857" s="58"/>
      <c r="W857" s="58"/>
    </row>
    <row r="858" spans="8:23" x14ac:dyDescent="0.2">
      <c r="H858" s="58"/>
      <c r="I858" s="58"/>
      <c r="J858" s="58"/>
      <c r="K858" s="58"/>
      <c r="N858" s="58"/>
      <c r="O858" s="58"/>
      <c r="U858" s="58"/>
      <c r="V858" s="58"/>
      <c r="W858" s="58"/>
    </row>
    <row r="859" spans="8:23" x14ac:dyDescent="0.2">
      <c r="H859" s="58"/>
      <c r="I859" s="58"/>
      <c r="J859" s="58"/>
      <c r="K859" s="58"/>
      <c r="N859" s="58"/>
      <c r="O859" s="58"/>
      <c r="U859" s="58"/>
      <c r="V859" s="58"/>
      <c r="W859" s="58"/>
    </row>
    <row r="860" spans="8:23" x14ac:dyDescent="0.2">
      <c r="H860" s="58"/>
      <c r="I860" s="58"/>
      <c r="J860" s="58"/>
      <c r="K860" s="58"/>
      <c r="N860" s="58"/>
      <c r="O860" s="58"/>
      <c r="U860" s="58"/>
      <c r="V860" s="58"/>
      <c r="W860" s="58"/>
    </row>
    <row r="861" spans="8:23" x14ac:dyDescent="0.2">
      <c r="H861" s="58"/>
      <c r="I861" s="58"/>
      <c r="J861" s="58"/>
      <c r="K861" s="58"/>
      <c r="N861" s="58"/>
      <c r="O861" s="58"/>
      <c r="U861" s="58"/>
      <c r="V861" s="58"/>
      <c r="W861" s="58"/>
    </row>
    <row r="862" spans="8:23" x14ac:dyDescent="0.2">
      <c r="H862" s="58"/>
      <c r="I862" s="58"/>
      <c r="J862" s="58"/>
      <c r="K862" s="58"/>
      <c r="N862" s="58"/>
      <c r="O862" s="58"/>
      <c r="U862" s="58"/>
      <c r="V862" s="58"/>
      <c r="W862" s="58"/>
    </row>
    <row r="863" spans="8:23" x14ac:dyDescent="0.2">
      <c r="H863" s="58"/>
      <c r="I863" s="58"/>
      <c r="J863" s="58"/>
      <c r="K863" s="58"/>
      <c r="N863" s="58"/>
      <c r="O863" s="58"/>
      <c r="U863" s="58"/>
      <c r="V863" s="58"/>
      <c r="W863" s="58"/>
    </row>
    <row r="864" spans="8:23" x14ac:dyDescent="0.2">
      <c r="H864" s="58"/>
      <c r="I864" s="58"/>
      <c r="J864" s="58"/>
      <c r="K864" s="58"/>
      <c r="N864" s="58"/>
      <c r="O864" s="58"/>
      <c r="U864" s="58"/>
      <c r="V864" s="58"/>
      <c r="W864" s="58"/>
    </row>
    <row r="865" spans="8:23" x14ac:dyDescent="0.2">
      <c r="H865" s="58"/>
      <c r="I865" s="58"/>
      <c r="J865" s="58"/>
      <c r="K865" s="58"/>
      <c r="N865" s="58"/>
      <c r="O865" s="58"/>
      <c r="U865" s="58"/>
      <c r="V865" s="58"/>
      <c r="W865" s="58"/>
    </row>
    <row r="866" spans="8:23" x14ac:dyDescent="0.2">
      <c r="H866" s="58"/>
      <c r="I866" s="58"/>
      <c r="J866" s="58"/>
      <c r="K866" s="58"/>
      <c r="N866" s="58"/>
      <c r="O866" s="58"/>
      <c r="U866" s="58"/>
      <c r="V866" s="58"/>
      <c r="W866" s="58"/>
    </row>
    <row r="867" spans="8:23" x14ac:dyDescent="0.2">
      <c r="H867" s="58"/>
      <c r="I867" s="58"/>
      <c r="J867" s="58"/>
      <c r="K867" s="58"/>
      <c r="N867" s="58"/>
      <c r="O867" s="58"/>
      <c r="U867" s="58"/>
      <c r="V867" s="58"/>
      <c r="W867" s="58"/>
    </row>
    <row r="868" spans="8:23" x14ac:dyDescent="0.2">
      <c r="H868" s="58"/>
      <c r="I868" s="58"/>
      <c r="J868" s="58"/>
      <c r="K868" s="58"/>
      <c r="N868" s="58"/>
      <c r="O868" s="58"/>
      <c r="U868" s="58"/>
      <c r="V868" s="58"/>
      <c r="W868" s="58"/>
    </row>
    <row r="869" spans="8:23" x14ac:dyDescent="0.2">
      <c r="H869" s="58"/>
      <c r="I869" s="58"/>
      <c r="J869" s="58"/>
      <c r="K869" s="58"/>
      <c r="N869" s="58"/>
      <c r="O869" s="58"/>
      <c r="U869" s="58"/>
      <c r="V869" s="58"/>
      <c r="W869" s="58"/>
    </row>
    <row r="870" spans="8:23" x14ac:dyDescent="0.2">
      <c r="H870" s="58"/>
      <c r="I870" s="58"/>
      <c r="J870" s="58"/>
      <c r="K870" s="58"/>
      <c r="N870" s="58"/>
      <c r="O870" s="58"/>
      <c r="U870" s="58"/>
      <c r="V870" s="58"/>
      <c r="W870" s="58"/>
    </row>
    <row r="871" spans="8:23" x14ac:dyDescent="0.2">
      <c r="H871" s="58"/>
      <c r="I871" s="58"/>
      <c r="J871" s="58"/>
      <c r="K871" s="58"/>
      <c r="N871" s="58"/>
      <c r="O871" s="58"/>
      <c r="U871" s="58"/>
      <c r="V871" s="58"/>
      <c r="W871" s="58"/>
    </row>
    <row r="872" spans="8:23" x14ac:dyDescent="0.2">
      <c r="H872" s="58"/>
      <c r="I872" s="58"/>
      <c r="J872" s="58"/>
      <c r="K872" s="58"/>
      <c r="N872" s="58"/>
      <c r="O872" s="58"/>
      <c r="U872" s="58"/>
      <c r="V872" s="58"/>
      <c r="W872" s="58"/>
    </row>
    <row r="873" spans="8:23" x14ac:dyDescent="0.2">
      <c r="H873" s="58"/>
      <c r="I873" s="58"/>
      <c r="J873" s="58"/>
      <c r="K873" s="58"/>
      <c r="N873" s="58"/>
      <c r="O873" s="58"/>
      <c r="U873" s="58"/>
      <c r="V873" s="58"/>
      <c r="W873" s="58"/>
    </row>
    <row r="874" spans="8:23" x14ac:dyDescent="0.2">
      <c r="H874" s="58"/>
      <c r="I874" s="58"/>
      <c r="J874" s="58"/>
      <c r="K874" s="58"/>
      <c r="N874" s="58"/>
      <c r="O874" s="58"/>
      <c r="U874" s="58"/>
      <c r="V874" s="58"/>
      <c r="W874" s="58"/>
    </row>
    <row r="875" spans="8:23" x14ac:dyDescent="0.2">
      <c r="H875" s="58"/>
      <c r="I875" s="58"/>
      <c r="J875" s="58"/>
      <c r="K875" s="58"/>
      <c r="N875" s="58"/>
      <c r="O875" s="58"/>
      <c r="U875" s="58"/>
      <c r="V875" s="58"/>
      <c r="W875" s="58"/>
    </row>
    <row r="876" spans="8:23" x14ac:dyDescent="0.2">
      <c r="H876" s="58"/>
      <c r="I876" s="58"/>
      <c r="J876" s="58"/>
      <c r="K876" s="58"/>
      <c r="N876" s="58"/>
      <c r="O876" s="58"/>
      <c r="U876" s="58"/>
      <c r="V876" s="58"/>
      <c r="W876" s="58"/>
    </row>
    <row r="877" spans="8:23" x14ac:dyDescent="0.2">
      <c r="H877" s="58"/>
      <c r="I877" s="58"/>
      <c r="J877" s="58"/>
      <c r="K877" s="58"/>
      <c r="N877" s="58"/>
      <c r="O877" s="58"/>
      <c r="U877" s="58"/>
      <c r="V877" s="58"/>
      <c r="W877" s="58"/>
    </row>
    <row r="878" spans="8:23" x14ac:dyDescent="0.2">
      <c r="H878" s="58"/>
      <c r="I878" s="58"/>
      <c r="J878" s="58"/>
      <c r="K878" s="58"/>
      <c r="N878" s="58"/>
      <c r="O878" s="58"/>
      <c r="U878" s="58"/>
      <c r="V878" s="58"/>
      <c r="W878" s="58"/>
    </row>
    <row r="879" spans="8:23" x14ac:dyDescent="0.2">
      <c r="H879" s="58"/>
      <c r="I879" s="58"/>
      <c r="J879" s="58"/>
      <c r="K879" s="58"/>
      <c r="N879" s="58"/>
      <c r="O879" s="58"/>
      <c r="U879" s="58"/>
      <c r="V879" s="58"/>
      <c r="W879" s="58"/>
    </row>
    <row r="880" spans="8:23" x14ac:dyDescent="0.2">
      <c r="H880" s="58"/>
      <c r="I880" s="58"/>
      <c r="J880" s="58"/>
      <c r="K880" s="58"/>
      <c r="N880" s="58"/>
      <c r="O880" s="58"/>
      <c r="U880" s="58"/>
      <c r="V880" s="58"/>
      <c r="W880" s="58"/>
    </row>
    <row r="881" spans="8:23" x14ac:dyDescent="0.2">
      <c r="H881" s="58"/>
      <c r="I881" s="58"/>
      <c r="J881" s="58"/>
      <c r="K881" s="58"/>
      <c r="N881" s="58"/>
      <c r="O881" s="58"/>
      <c r="U881" s="58"/>
      <c r="V881" s="58"/>
      <c r="W881" s="58"/>
    </row>
    <row r="882" spans="8:23" x14ac:dyDescent="0.2">
      <c r="H882" s="58"/>
      <c r="I882" s="58"/>
      <c r="J882" s="58"/>
      <c r="K882" s="58"/>
      <c r="N882" s="58"/>
      <c r="O882" s="58"/>
      <c r="U882" s="58"/>
      <c r="V882" s="58"/>
      <c r="W882" s="58"/>
    </row>
    <row r="883" spans="8:23" x14ac:dyDescent="0.2">
      <c r="H883" s="58"/>
      <c r="I883" s="58"/>
      <c r="J883" s="58"/>
      <c r="K883" s="58"/>
      <c r="N883" s="58"/>
      <c r="O883" s="58"/>
      <c r="U883" s="58"/>
      <c r="V883" s="58"/>
      <c r="W883" s="58"/>
    </row>
    <row r="884" spans="8:23" x14ac:dyDescent="0.2">
      <c r="H884" s="58"/>
      <c r="I884" s="58"/>
      <c r="J884" s="58"/>
      <c r="K884" s="58"/>
      <c r="N884" s="58"/>
      <c r="O884" s="58"/>
      <c r="U884" s="58"/>
      <c r="V884" s="58"/>
      <c r="W884" s="58"/>
    </row>
    <row r="885" spans="8:23" x14ac:dyDescent="0.2">
      <c r="H885" s="58"/>
      <c r="I885" s="58"/>
      <c r="J885" s="58"/>
      <c r="K885" s="58"/>
      <c r="N885" s="58"/>
      <c r="O885" s="58"/>
      <c r="U885" s="58"/>
      <c r="V885" s="58"/>
      <c r="W885" s="58"/>
    </row>
    <row r="886" spans="8:23" x14ac:dyDescent="0.2">
      <c r="H886" s="58"/>
      <c r="I886" s="58"/>
      <c r="J886" s="58"/>
      <c r="K886" s="58"/>
      <c r="N886" s="58"/>
      <c r="O886" s="58"/>
      <c r="U886" s="58"/>
      <c r="V886" s="58"/>
      <c r="W886" s="58"/>
    </row>
    <row r="887" spans="8:23" x14ac:dyDescent="0.2">
      <c r="H887" s="58"/>
      <c r="I887" s="58"/>
      <c r="J887" s="58"/>
      <c r="K887" s="58"/>
      <c r="N887" s="58"/>
      <c r="O887" s="58"/>
      <c r="U887" s="58"/>
      <c r="V887" s="58"/>
      <c r="W887" s="58"/>
    </row>
    <row r="888" spans="8:23" x14ac:dyDescent="0.2">
      <c r="H888" s="58"/>
      <c r="I888" s="58"/>
      <c r="J888" s="58"/>
      <c r="K888" s="58"/>
      <c r="N888" s="58"/>
      <c r="O888" s="58"/>
      <c r="U888" s="58"/>
      <c r="V888" s="58"/>
      <c r="W888" s="58"/>
    </row>
    <row r="889" spans="8:23" x14ac:dyDescent="0.2">
      <c r="H889" s="58"/>
      <c r="I889" s="58"/>
      <c r="J889" s="58"/>
      <c r="K889" s="58"/>
      <c r="N889" s="58"/>
      <c r="O889" s="58"/>
      <c r="U889" s="58"/>
      <c r="V889" s="58"/>
      <c r="W889" s="58"/>
    </row>
    <row r="890" spans="8:23" x14ac:dyDescent="0.2">
      <c r="H890" s="58"/>
      <c r="I890" s="58"/>
      <c r="J890" s="58"/>
      <c r="K890" s="58"/>
      <c r="N890" s="58"/>
      <c r="O890" s="58"/>
      <c r="U890" s="58"/>
      <c r="V890" s="58"/>
      <c r="W890" s="58"/>
    </row>
    <row r="891" spans="8:23" x14ac:dyDescent="0.2">
      <c r="H891" s="58"/>
      <c r="I891" s="58"/>
      <c r="J891" s="58"/>
      <c r="K891" s="58"/>
      <c r="N891" s="58"/>
      <c r="O891" s="58"/>
      <c r="U891" s="58"/>
      <c r="V891" s="58"/>
      <c r="W891" s="58"/>
    </row>
    <row r="892" spans="8:23" x14ac:dyDescent="0.2">
      <c r="H892" s="58"/>
      <c r="I892" s="58"/>
      <c r="J892" s="58"/>
      <c r="K892" s="58"/>
      <c r="N892" s="58"/>
      <c r="O892" s="58"/>
      <c r="U892" s="58"/>
      <c r="V892" s="58"/>
      <c r="W892" s="58"/>
    </row>
    <row r="893" spans="8:23" x14ac:dyDescent="0.2">
      <c r="H893" s="58"/>
      <c r="I893" s="58"/>
      <c r="J893" s="58"/>
      <c r="K893" s="58"/>
      <c r="N893" s="58"/>
      <c r="O893" s="58"/>
      <c r="U893" s="58"/>
      <c r="V893" s="58"/>
      <c r="W893" s="58"/>
    </row>
    <row r="894" spans="8:23" x14ac:dyDescent="0.2">
      <c r="H894" s="58"/>
      <c r="I894" s="58"/>
      <c r="J894" s="58"/>
      <c r="K894" s="58"/>
      <c r="N894" s="58"/>
      <c r="O894" s="58"/>
      <c r="U894" s="58"/>
      <c r="V894" s="58"/>
      <c r="W894" s="58"/>
    </row>
    <row r="895" spans="8:23" x14ac:dyDescent="0.2">
      <c r="H895" s="58"/>
      <c r="I895" s="58"/>
      <c r="J895" s="58"/>
      <c r="K895" s="58"/>
      <c r="N895" s="58"/>
      <c r="O895" s="58"/>
      <c r="U895" s="58"/>
      <c r="V895" s="58"/>
      <c r="W895" s="58"/>
    </row>
    <row r="896" spans="8:23" x14ac:dyDescent="0.2">
      <c r="H896" s="58"/>
      <c r="I896" s="58"/>
      <c r="J896" s="58"/>
      <c r="K896" s="58"/>
      <c r="N896" s="58"/>
      <c r="O896" s="58"/>
      <c r="U896" s="58"/>
      <c r="V896" s="58"/>
      <c r="W896" s="58"/>
    </row>
    <row r="897" spans="8:23" x14ac:dyDescent="0.2">
      <c r="H897" s="58"/>
      <c r="I897" s="58"/>
      <c r="J897" s="58"/>
      <c r="K897" s="58"/>
      <c r="N897" s="58"/>
      <c r="O897" s="58"/>
      <c r="U897" s="58"/>
      <c r="V897" s="58"/>
      <c r="W897" s="58"/>
    </row>
    <row r="898" spans="8:23" x14ac:dyDescent="0.2">
      <c r="H898" s="58"/>
      <c r="I898" s="58"/>
      <c r="J898" s="58"/>
      <c r="K898" s="58"/>
      <c r="N898" s="58"/>
      <c r="O898" s="58"/>
      <c r="U898" s="58"/>
      <c r="V898" s="58"/>
      <c r="W898" s="58"/>
    </row>
    <row r="899" spans="8:23" x14ac:dyDescent="0.2">
      <c r="H899" s="58"/>
      <c r="I899" s="58"/>
      <c r="J899" s="58"/>
      <c r="K899" s="58"/>
      <c r="N899" s="58"/>
      <c r="O899" s="58"/>
      <c r="U899" s="58"/>
      <c r="V899" s="58"/>
      <c r="W899" s="58"/>
    </row>
    <row r="900" spans="8:23" x14ac:dyDescent="0.2">
      <c r="H900" s="58"/>
      <c r="I900" s="58"/>
      <c r="J900" s="58"/>
      <c r="K900" s="58"/>
      <c r="N900" s="58"/>
      <c r="O900" s="58"/>
      <c r="U900" s="58"/>
      <c r="V900" s="58"/>
      <c r="W900" s="58"/>
    </row>
    <row r="901" spans="8:23" x14ac:dyDescent="0.2">
      <c r="H901" s="58"/>
      <c r="I901" s="58"/>
      <c r="J901" s="58"/>
      <c r="K901" s="58"/>
      <c r="N901" s="58"/>
      <c r="O901" s="58"/>
      <c r="U901" s="58"/>
      <c r="V901" s="58"/>
      <c r="W901" s="58"/>
    </row>
    <row r="902" spans="8:23" x14ac:dyDescent="0.2">
      <c r="H902" s="58"/>
      <c r="I902" s="58"/>
      <c r="J902" s="58"/>
      <c r="K902" s="58"/>
      <c r="N902" s="58"/>
      <c r="O902" s="58"/>
      <c r="U902" s="58"/>
      <c r="V902" s="58"/>
      <c r="W902" s="58"/>
    </row>
    <row r="903" spans="8:23" x14ac:dyDescent="0.2">
      <c r="H903" s="58"/>
      <c r="I903" s="58"/>
      <c r="J903" s="58"/>
      <c r="K903" s="58"/>
      <c r="N903" s="58"/>
      <c r="O903" s="58"/>
      <c r="U903" s="58"/>
      <c r="V903" s="58"/>
      <c r="W903" s="58"/>
    </row>
    <row r="904" spans="8:23" x14ac:dyDescent="0.2">
      <c r="H904" s="58"/>
      <c r="I904" s="58"/>
      <c r="J904" s="58"/>
      <c r="K904" s="58"/>
      <c r="N904" s="58"/>
      <c r="O904" s="58"/>
      <c r="U904" s="58"/>
      <c r="V904" s="58"/>
      <c r="W904" s="58"/>
    </row>
    <row r="905" spans="8:23" x14ac:dyDescent="0.2">
      <c r="H905" s="58"/>
      <c r="I905" s="58"/>
      <c r="J905" s="58"/>
      <c r="K905" s="58"/>
      <c r="N905" s="58"/>
      <c r="O905" s="58"/>
      <c r="U905" s="58"/>
      <c r="V905" s="58"/>
      <c r="W905" s="58"/>
    </row>
    <row r="906" spans="8:23" x14ac:dyDescent="0.2">
      <c r="H906" s="58"/>
      <c r="I906" s="58"/>
      <c r="J906" s="58"/>
      <c r="K906" s="58"/>
      <c r="N906" s="58"/>
      <c r="O906" s="58"/>
      <c r="U906" s="58"/>
      <c r="V906" s="58"/>
      <c r="W906" s="58"/>
    </row>
    <row r="907" spans="8:23" x14ac:dyDescent="0.2">
      <c r="H907" s="58"/>
      <c r="I907" s="58"/>
      <c r="J907" s="58"/>
      <c r="K907" s="58"/>
      <c r="N907" s="58"/>
      <c r="O907" s="58"/>
      <c r="U907" s="58"/>
      <c r="V907" s="58"/>
      <c r="W907" s="58"/>
    </row>
    <row r="908" spans="8:23" x14ac:dyDescent="0.2">
      <c r="H908" s="58"/>
      <c r="I908" s="58"/>
      <c r="J908" s="58"/>
      <c r="K908" s="58"/>
      <c r="N908" s="58"/>
      <c r="O908" s="58"/>
      <c r="U908" s="58"/>
      <c r="V908" s="58"/>
      <c r="W908" s="58"/>
    </row>
    <row r="909" spans="8:23" x14ac:dyDescent="0.2">
      <c r="H909" s="58"/>
      <c r="I909" s="58"/>
      <c r="J909" s="58"/>
      <c r="K909" s="58"/>
      <c r="N909" s="58"/>
      <c r="O909" s="58"/>
      <c r="U909" s="58"/>
      <c r="V909" s="58"/>
      <c r="W909" s="58"/>
    </row>
    <row r="910" spans="8:23" x14ac:dyDescent="0.2">
      <c r="H910" s="58"/>
      <c r="I910" s="58"/>
      <c r="J910" s="58"/>
      <c r="K910" s="58"/>
      <c r="N910" s="58"/>
      <c r="O910" s="58"/>
      <c r="U910" s="58"/>
      <c r="V910" s="58"/>
      <c r="W910" s="58"/>
    </row>
    <row r="911" spans="8:23" x14ac:dyDescent="0.2">
      <c r="H911" s="58"/>
      <c r="I911" s="58"/>
      <c r="J911" s="58"/>
      <c r="K911" s="58"/>
      <c r="N911" s="58"/>
      <c r="O911" s="58"/>
      <c r="U911" s="58"/>
      <c r="V911" s="58"/>
      <c r="W911" s="58"/>
    </row>
    <row r="912" spans="8:23" x14ac:dyDescent="0.2">
      <c r="H912" s="58"/>
      <c r="I912" s="58"/>
      <c r="J912" s="58"/>
      <c r="K912" s="58"/>
      <c r="N912" s="58"/>
      <c r="O912" s="58"/>
      <c r="U912" s="58"/>
      <c r="V912" s="58"/>
      <c r="W912" s="58"/>
    </row>
    <row r="913" spans="8:23" x14ac:dyDescent="0.2">
      <c r="H913" s="58"/>
      <c r="I913" s="58"/>
      <c r="J913" s="58"/>
      <c r="K913" s="58"/>
      <c r="N913" s="58"/>
      <c r="O913" s="58"/>
      <c r="U913" s="58"/>
      <c r="V913" s="58"/>
      <c r="W913" s="58"/>
    </row>
    <row r="914" spans="8:23" x14ac:dyDescent="0.2">
      <c r="H914" s="58"/>
      <c r="I914" s="58"/>
      <c r="J914" s="58"/>
      <c r="K914" s="58"/>
      <c r="N914" s="58"/>
      <c r="O914" s="58"/>
      <c r="U914" s="58"/>
      <c r="V914" s="58"/>
      <c r="W914" s="58"/>
    </row>
    <row r="915" spans="8:23" x14ac:dyDescent="0.2">
      <c r="H915" s="58"/>
      <c r="I915" s="58"/>
      <c r="J915" s="58"/>
      <c r="K915" s="58"/>
      <c r="N915" s="58"/>
      <c r="O915" s="58"/>
      <c r="U915" s="58"/>
      <c r="V915" s="58"/>
      <c r="W915" s="58"/>
    </row>
    <row r="916" spans="8:23" x14ac:dyDescent="0.2">
      <c r="H916" s="58"/>
      <c r="I916" s="58"/>
      <c r="J916" s="58"/>
      <c r="K916" s="58"/>
      <c r="N916" s="58"/>
      <c r="O916" s="58"/>
      <c r="U916" s="58"/>
      <c r="V916" s="58"/>
      <c r="W916" s="58"/>
    </row>
    <row r="917" spans="8:23" x14ac:dyDescent="0.2">
      <c r="H917" s="58"/>
      <c r="I917" s="58"/>
      <c r="J917" s="58"/>
      <c r="K917" s="58"/>
      <c r="N917" s="58"/>
      <c r="O917" s="58"/>
      <c r="U917" s="58"/>
      <c r="V917" s="58"/>
      <c r="W917" s="58"/>
    </row>
    <row r="918" spans="8:23" x14ac:dyDescent="0.2">
      <c r="H918" s="58"/>
      <c r="I918" s="58"/>
      <c r="J918" s="58"/>
      <c r="K918" s="58"/>
      <c r="N918" s="58"/>
      <c r="O918" s="58"/>
      <c r="U918" s="58"/>
      <c r="V918" s="58"/>
      <c r="W918" s="58"/>
    </row>
    <row r="919" spans="8:23" x14ac:dyDescent="0.2">
      <c r="H919" s="58"/>
      <c r="I919" s="58"/>
      <c r="J919" s="58"/>
      <c r="K919" s="58"/>
      <c r="N919" s="58"/>
      <c r="O919" s="58"/>
      <c r="U919" s="58"/>
      <c r="V919" s="58"/>
      <c r="W919" s="58"/>
    </row>
    <row r="920" spans="8:23" x14ac:dyDescent="0.2">
      <c r="H920" s="58"/>
      <c r="I920" s="58"/>
      <c r="J920" s="58"/>
      <c r="K920" s="58"/>
      <c r="N920" s="58"/>
      <c r="O920" s="58"/>
      <c r="U920" s="58"/>
      <c r="V920" s="58"/>
      <c r="W920" s="58"/>
    </row>
    <row r="921" spans="8:23" x14ac:dyDescent="0.2">
      <c r="H921" s="58"/>
      <c r="I921" s="58"/>
      <c r="J921" s="58"/>
      <c r="K921" s="58"/>
      <c r="N921" s="58"/>
      <c r="O921" s="58"/>
      <c r="U921" s="58"/>
      <c r="V921" s="58"/>
      <c r="W921" s="58"/>
    </row>
    <row r="922" spans="8:23" x14ac:dyDescent="0.2">
      <c r="H922" s="58"/>
      <c r="I922" s="58"/>
      <c r="J922" s="58"/>
      <c r="K922" s="58"/>
      <c r="N922" s="58"/>
      <c r="O922" s="58"/>
      <c r="U922" s="58"/>
      <c r="V922" s="58"/>
      <c r="W922" s="58"/>
    </row>
    <row r="923" spans="8:23" x14ac:dyDescent="0.2">
      <c r="H923" s="58"/>
      <c r="I923" s="58"/>
      <c r="J923" s="58"/>
      <c r="K923" s="58"/>
      <c r="N923" s="58"/>
      <c r="O923" s="58"/>
      <c r="U923" s="58"/>
      <c r="V923" s="58"/>
      <c r="W923" s="58"/>
    </row>
    <row r="924" spans="8:23" x14ac:dyDescent="0.2">
      <c r="H924" s="58"/>
      <c r="I924" s="58"/>
      <c r="J924" s="58"/>
      <c r="K924" s="58"/>
      <c r="N924" s="58"/>
      <c r="O924" s="58"/>
      <c r="U924" s="58"/>
      <c r="V924" s="58"/>
      <c r="W924" s="58"/>
    </row>
    <row r="925" spans="8:23" x14ac:dyDescent="0.2">
      <c r="H925" s="58"/>
      <c r="I925" s="58"/>
      <c r="J925" s="58"/>
      <c r="K925" s="58"/>
      <c r="N925" s="58"/>
      <c r="O925" s="58"/>
      <c r="U925" s="58"/>
      <c r="V925" s="58"/>
      <c r="W925" s="58"/>
    </row>
    <row r="926" spans="8:23" x14ac:dyDescent="0.2">
      <c r="H926" s="58"/>
      <c r="I926" s="58"/>
      <c r="J926" s="58"/>
      <c r="K926" s="58"/>
      <c r="N926" s="58"/>
      <c r="O926" s="58"/>
      <c r="U926" s="58"/>
      <c r="V926" s="58"/>
      <c r="W926" s="58"/>
    </row>
    <row r="927" spans="8:23" x14ac:dyDescent="0.2">
      <c r="H927" s="58"/>
      <c r="I927" s="58"/>
      <c r="J927" s="58"/>
      <c r="K927" s="58"/>
      <c r="N927" s="58"/>
      <c r="O927" s="58"/>
      <c r="U927" s="58"/>
      <c r="V927" s="58"/>
      <c r="W927" s="58"/>
    </row>
    <row r="928" spans="8:23" x14ac:dyDescent="0.2">
      <c r="H928" s="58"/>
      <c r="I928" s="58"/>
      <c r="J928" s="58"/>
      <c r="K928" s="58"/>
      <c r="N928" s="58"/>
      <c r="O928" s="58"/>
      <c r="U928" s="58"/>
      <c r="V928" s="58"/>
      <c r="W928" s="58"/>
    </row>
    <row r="929" spans="8:23" x14ac:dyDescent="0.2">
      <c r="H929" s="58"/>
      <c r="I929" s="58"/>
      <c r="J929" s="58"/>
      <c r="K929" s="58"/>
      <c r="N929" s="58"/>
      <c r="O929" s="58"/>
      <c r="U929" s="58"/>
      <c r="V929" s="58"/>
      <c r="W929" s="58"/>
    </row>
    <row r="930" spans="8:23" x14ac:dyDescent="0.2">
      <c r="H930" s="58"/>
      <c r="I930" s="58"/>
      <c r="J930" s="58"/>
      <c r="K930" s="58"/>
      <c r="N930" s="58"/>
      <c r="O930" s="58"/>
      <c r="U930" s="58"/>
      <c r="V930" s="58"/>
      <c r="W930" s="58"/>
    </row>
    <row r="931" spans="8:23" x14ac:dyDescent="0.2">
      <c r="H931" s="58"/>
      <c r="I931" s="58"/>
      <c r="J931" s="58"/>
      <c r="K931" s="58"/>
      <c r="N931" s="58"/>
      <c r="O931" s="58"/>
      <c r="U931" s="58"/>
      <c r="V931" s="58"/>
      <c r="W931" s="58"/>
    </row>
    <row r="932" spans="8:23" x14ac:dyDescent="0.2">
      <c r="H932" s="58"/>
      <c r="I932" s="58"/>
      <c r="J932" s="58"/>
      <c r="K932" s="58"/>
      <c r="N932" s="58"/>
      <c r="O932" s="58"/>
      <c r="U932" s="58"/>
      <c r="V932" s="58"/>
      <c r="W932" s="58"/>
    </row>
    <row r="933" spans="8:23" x14ac:dyDescent="0.2">
      <c r="H933" s="58"/>
      <c r="I933" s="58"/>
      <c r="J933" s="58"/>
      <c r="K933" s="58"/>
      <c r="N933" s="58"/>
      <c r="O933" s="58"/>
      <c r="U933" s="58"/>
      <c r="V933" s="58"/>
      <c r="W933" s="58"/>
    </row>
    <row r="934" spans="8:23" x14ac:dyDescent="0.2">
      <c r="H934" s="58"/>
      <c r="I934" s="58"/>
      <c r="J934" s="58"/>
      <c r="K934" s="58"/>
      <c r="N934" s="58"/>
      <c r="O934" s="58"/>
      <c r="U934" s="58"/>
      <c r="V934" s="58"/>
      <c r="W934" s="58"/>
    </row>
    <row r="935" spans="8:23" x14ac:dyDescent="0.2">
      <c r="H935" s="58"/>
      <c r="I935" s="58"/>
      <c r="J935" s="58"/>
      <c r="K935" s="58"/>
      <c r="N935" s="58"/>
      <c r="O935" s="58"/>
      <c r="U935" s="58"/>
      <c r="V935" s="58"/>
      <c r="W935" s="58"/>
    </row>
    <row r="936" spans="8:23" x14ac:dyDescent="0.2">
      <c r="H936" s="58"/>
      <c r="I936" s="58"/>
      <c r="J936" s="58"/>
      <c r="K936" s="58"/>
      <c r="N936" s="58"/>
      <c r="O936" s="58"/>
      <c r="U936" s="58"/>
      <c r="V936" s="58"/>
      <c r="W936" s="58"/>
    </row>
    <row r="937" spans="8:23" x14ac:dyDescent="0.2">
      <c r="H937" s="58"/>
      <c r="I937" s="58"/>
      <c r="J937" s="58"/>
      <c r="K937" s="58"/>
      <c r="N937" s="58"/>
      <c r="O937" s="58"/>
      <c r="U937" s="58"/>
      <c r="V937" s="58"/>
      <c r="W937" s="58"/>
    </row>
    <row r="938" spans="8:23" x14ac:dyDescent="0.2">
      <c r="H938" s="58"/>
      <c r="I938" s="58"/>
      <c r="J938" s="58"/>
      <c r="K938" s="58"/>
      <c r="N938" s="58"/>
      <c r="O938" s="58"/>
      <c r="U938" s="58"/>
      <c r="V938" s="58"/>
      <c r="W938" s="58"/>
    </row>
    <row r="939" spans="8:23" x14ac:dyDescent="0.2">
      <c r="H939" s="58"/>
      <c r="I939" s="58"/>
      <c r="J939" s="58"/>
      <c r="K939" s="58"/>
      <c r="N939" s="58"/>
      <c r="O939" s="58"/>
      <c r="U939" s="58"/>
      <c r="V939" s="58"/>
      <c r="W939" s="58"/>
    </row>
    <row r="940" spans="8:23" x14ac:dyDescent="0.2">
      <c r="H940" s="58"/>
      <c r="I940" s="58"/>
      <c r="J940" s="58"/>
      <c r="K940" s="58"/>
      <c r="N940" s="58"/>
      <c r="O940" s="58"/>
      <c r="U940" s="58"/>
      <c r="V940" s="58"/>
      <c r="W940" s="58"/>
    </row>
    <row r="941" spans="8:23" x14ac:dyDescent="0.2">
      <c r="H941" s="58"/>
      <c r="I941" s="58"/>
      <c r="J941" s="58"/>
      <c r="K941" s="58"/>
      <c r="N941" s="58"/>
      <c r="O941" s="58"/>
      <c r="U941" s="58"/>
      <c r="V941" s="58"/>
      <c r="W941" s="58"/>
    </row>
    <row r="942" spans="8:23" x14ac:dyDescent="0.2">
      <c r="H942" s="58"/>
      <c r="I942" s="58"/>
      <c r="J942" s="58"/>
      <c r="K942" s="58"/>
      <c r="N942" s="58"/>
      <c r="O942" s="58"/>
      <c r="U942" s="58"/>
      <c r="V942" s="58"/>
      <c r="W942" s="58"/>
    </row>
    <row r="943" spans="8:23" x14ac:dyDescent="0.2">
      <c r="H943" s="58"/>
      <c r="I943" s="58"/>
      <c r="J943" s="58"/>
      <c r="K943" s="58"/>
      <c r="N943" s="58"/>
      <c r="O943" s="58"/>
      <c r="U943" s="58"/>
      <c r="V943" s="58"/>
      <c r="W943" s="58"/>
    </row>
    <row r="944" spans="8:23" x14ac:dyDescent="0.2">
      <c r="H944" s="58"/>
      <c r="I944" s="58"/>
      <c r="J944" s="58"/>
      <c r="K944" s="58"/>
      <c r="N944" s="58"/>
      <c r="O944" s="58"/>
      <c r="U944" s="58"/>
      <c r="V944" s="58"/>
      <c r="W944" s="58"/>
    </row>
    <row r="945" spans="8:23" x14ac:dyDescent="0.2">
      <c r="H945" s="58"/>
      <c r="I945" s="58"/>
      <c r="J945" s="58"/>
      <c r="K945" s="58"/>
      <c r="N945" s="58"/>
      <c r="O945" s="58"/>
      <c r="U945" s="58"/>
      <c r="V945" s="58"/>
      <c r="W945" s="58"/>
    </row>
    <row r="946" spans="8:23" x14ac:dyDescent="0.2">
      <c r="H946" s="58"/>
      <c r="I946" s="58"/>
      <c r="J946" s="58"/>
      <c r="K946" s="58"/>
      <c r="N946" s="58"/>
      <c r="O946" s="58"/>
      <c r="U946" s="58"/>
      <c r="V946" s="58"/>
      <c r="W946" s="58"/>
    </row>
    <row r="947" spans="8:23" x14ac:dyDescent="0.2">
      <c r="H947" s="58"/>
      <c r="I947" s="58"/>
      <c r="J947" s="58"/>
      <c r="K947" s="58"/>
      <c r="N947" s="58"/>
      <c r="O947" s="58"/>
      <c r="U947" s="58"/>
      <c r="V947" s="58"/>
      <c r="W947" s="58"/>
    </row>
    <row r="948" spans="8:23" x14ac:dyDescent="0.2">
      <c r="H948" s="58"/>
      <c r="I948" s="58"/>
      <c r="J948" s="58"/>
      <c r="K948" s="58"/>
      <c r="N948" s="58"/>
      <c r="O948" s="58"/>
      <c r="U948" s="58"/>
      <c r="V948" s="58"/>
      <c r="W948" s="58"/>
    </row>
    <row r="949" spans="8:23" x14ac:dyDescent="0.2">
      <c r="H949" s="58"/>
      <c r="I949" s="58"/>
      <c r="J949" s="58"/>
      <c r="K949" s="58"/>
      <c r="N949" s="58"/>
      <c r="O949" s="58"/>
      <c r="U949" s="58"/>
      <c r="V949" s="58"/>
      <c r="W949" s="58"/>
    </row>
    <row r="950" spans="8:23" x14ac:dyDescent="0.2">
      <c r="H950" s="58"/>
      <c r="I950" s="58"/>
      <c r="J950" s="58"/>
      <c r="K950" s="58"/>
      <c r="N950" s="58"/>
      <c r="O950" s="58"/>
      <c r="U950" s="58"/>
      <c r="V950" s="58"/>
      <c r="W950" s="58"/>
    </row>
    <row r="951" spans="8:23" x14ac:dyDescent="0.2">
      <c r="H951" s="58"/>
      <c r="I951" s="58"/>
      <c r="J951" s="58"/>
      <c r="K951" s="58"/>
      <c r="N951" s="58"/>
      <c r="O951" s="58"/>
      <c r="U951" s="58"/>
      <c r="V951" s="58"/>
      <c r="W951" s="58"/>
    </row>
    <row r="952" spans="8:23" x14ac:dyDescent="0.2">
      <c r="H952" s="58"/>
      <c r="I952" s="58"/>
      <c r="J952" s="58"/>
      <c r="K952" s="58"/>
      <c r="N952" s="58"/>
      <c r="O952" s="58"/>
      <c r="U952" s="58"/>
      <c r="V952" s="58"/>
      <c r="W952" s="58"/>
    </row>
    <row r="953" spans="8:23" x14ac:dyDescent="0.2">
      <c r="H953" s="58"/>
      <c r="I953" s="58"/>
      <c r="J953" s="58"/>
      <c r="K953" s="58"/>
      <c r="N953" s="58"/>
      <c r="O953" s="58"/>
      <c r="U953" s="58"/>
      <c r="V953" s="58"/>
      <c r="W953" s="58"/>
    </row>
    <row r="954" spans="8:23" x14ac:dyDescent="0.2">
      <c r="H954" s="58"/>
      <c r="I954" s="58"/>
      <c r="J954" s="58"/>
      <c r="K954" s="58"/>
      <c r="N954" s="58"/>
      <c r="O954" s="58"/>
      <c r="U954" s="58"/>
      <c r="V954" s="58"/>
      <c r="W954" s="58"/>
    </row>
    <row r="955" spans="8:23" x14ac:dyDescent="0.2">
      <c r="H955" s="58"/>
      <c r="I955" s="58"/>
      <c r="J955" s="58"/>
      <c r="K955" s="58"/>
      <c r="N955" s="58"/>
      <c r="O955" s="58"/>
      <c r="U955" s="58"/>
      <c r="V955" s="58"/>
      <c r="W955" s="58"/>
    </row>
    <row r="956" spans="8:23" x14ac:dyDescent="0.2">
      <c r="H956" s="58"/>
      <c r="I956" s="58"/>
      <c r="J956" s="58"/>
      <c r="K956" s="58"/>
      <c r="N956" s="58"/>
      <c r="O956" s="58"/>
      <c r="U956" s="58"/>
      <c r="V956" s="58"/>
      <c r="W956" s="58"/>
    </row>
    <row r="957" spans="8:23" x14ac:dyDescent="0.2">
      <c r="H957" s="58"/>
      <c r="I957" s="58"/>
      <c r="J957" s="58"/>
      <c r="K957" s="58"/>
      <c r="N957" s="58"/>
      <c r="O957" s="58"/>
      <c r="U957" s="58"/>
      <c r="V957" s="58"/>
      <c r="W957" s="58"/>
    </row>
    <row r="958" spans="8:23" x14ac:dyDescent="0.2">
      <c r="H958" s="58"/>
      <c r="I958" s="58"/>
      <c r="J958" s="58"/>
      <c r="K958" s="58"/>
      <c r="N958" s="58"/>
      <c r="O958" s="58"/>
      <c r="U958" s="58"/>
      <c r="V958" s="58"/>
      <c r="W958" s="58"/>
    </row>
    <row r="959" spans="8:23" x14ac:dyDescent="0.2">
      <c r="H959" s="58"/>
      <c r="I959" s="58"/>
      <c r="J959" s="58"/>
      <c r="K959" s="58"/>
      <c r="N959" s="58"/>
      <c r="O959" s="58"/>
      <c r="U959" s="58"/>
      <c r="V959" s="58"/>
      <c r="W959" s="58"/>
    </row>
    <row r="960" spans="8:23" x14ac:dyDescent="0.2">
      <c r="H960" s="58"/>
      <c r="I960" s="58"/>
      <c r="J960" s="58"/>
      <c r="K960" s="58"/>
      <c r="N960" s="58"/>
      <c r="O960" s="58"/>
      <c r="U960" s="58"/>
      <c r="V960" s="58"/>
      <c r="W960" s="58"/>
    </row>
    <row r="961" spans="8:23" x14ac:dyDescent="0.2">
      <c r="H961" s="58"/>
      <c r="I961" s="58"/>
      <c r="J961" s="58"/>
      <c r="K961" s="58"/>
      <c r="N961" s="58"/>
      <c r="O961" s="58"/>
      <c r="U961" s="58"/>
      <c r="V961" s="58"/>
      <c r="W961" s="58"/>
    </row>
    <row r="962" spans="8:23" x14ac:dyDescent="0.2">
      <c r="H962" s="58"/>
      <c r="I962" s="58"/>
      <c r="J962" s="58"/>
      <c r="K962" s="58"/>
      <c r="N962" s="58"/>
      <c r="O962" s="58"/>
      <c r="U962" s="58"/>
      <c r="V962" s="58"/>
      <c r="W962" s="58"/>
    </row>
    <row r="963" spans="8:23" x14ac:dyDescent="0.2">
      <c r="H963" s="58"/>
      <c r="I963" s="58"/>
      <c r="J963" s="58"/>
      <c r="K963" s="58"/>
      <c r="N963" s="58"/>
      <c r="O963" s="58"/>
      <c r="U963" s="58"/>
      <c r="V963" s="58"/>
      <c r="W963" s="58"/>
    </row>
    <row r="964" spans="8:23" x14ac:dyDescent="0.2">
      <c r="H964" s="58"/>
      <c r="I964" s="58"/>
      <c r="J964" s="58"/>
      <c r="K964" s="58"/>
      <c r="N964" s="58"/>
      <c r="O964" s="58"/>
      <c r="U964" s="58"/>
      <c r="V964" s="58"/>
      <c r="W964" s="58"/>
    </row>
    <row r="965" spans="8:23" x14ac:dyDescent="0.2">
      <c r="H965" s="58"/>
      <c r="I965" s="58"/>
      <c r="J965" s="58"/>
      <c r="K965" s="58"/>
      <c r="N965" s="58"/>
      <c r="O965" s="58"/>
      <c r="U965" s="58"/>
      <c r="V965" s="58"/>
      <c r="W965" s="58"/>
    </row>
    <row r="966" spans="8:23" x14ac:dyDescent="0.2">
      <c r="H966" s="58"/>
      <c r="I966" s="58"/>
      <c r="J966" s="58"/>
      <c r="K966" s="58"/>
      <c r="N966" s="58"/>
      <c r="O966" s="58"/>
      <c r="U966" s="58"/>
      <c r="V966" s="58"/>
      <c r="W966" s="58"/>
    </row>
    <row r="967" spans="8:23" x14ac:dyDescent="0.2">
      <c r="H967" s="58"/>
      <c r="I967" s="58"/>
      <c r="J967" s="58"/>
      <c r="K967" s="58"/>
      <c r="N967" s="58"/>
      <c r="O967" s="58"/>
      <c r="U967" s="58"/>
      <c r="V967" s="58"/>
      <c r="W967" s="58"/>
    </row>
    <row r="968" spans="8:23" x14ac:dyDescent="0.2">
      <c r="H968" s="58"/>
      <c r="I968" s="58"/>
      <c r="J968" s="58"/>
      <c r="K968" s="58"/>
      <c r="N968" s="58"/>
      <c r="O968" s="58"/>
      <c r="U968" s="58"/>
      <c r="V968" s="58"/>
      <c r="W968" s="58"/>
    </row>
    <row r="969" spans="8:23" x14ac:dyDescent="0.2">
      <c r="H969" s="58"/>
      <c r="I969" s="58"/>
      <c r="J969" s="58"/>
      <c r="K969" s="58"/>
      <c r="N969" s="58"/>
      <c r="O969" s="58"/>
      <c r="U969" s="58"/>
      <c r="V969" s="58"/>
      <c r="W969" s="58"/>
    </row>
    <row r="970" spans="8:23" x14ac:dyDescent="0.2">
      <c r="H970" s="58"/>
      <c r="I970" s="58"/>
      <c r="J970" s="58"/>
      <c r="K970" s="58"/>
      <c r="N970" s="58"/>
      <c r="O970" s="58"/>
      <c r="U970" s="58"/>
      <c r="V970" s="58"/>
      <c r="W970" s="58"/>
    </row>
    <row r="971" spans="8:23" x14ac:dyDescent="0.2">
      <c r="H971" s="58"/>
      <c r="I971" s="58"/>
      <c r="J971" s="58"/>
      <c r="K971" s="58"/>
      <c r="N971" s="58"/>
      <c r="O971" s="58"/>
      <c r="U971" s="58"/>
      <c r="V971" s="58"/>
      <c r="W971" s="58"/>
    </row>
    <row r="972" spans="8:23" x14ac:dyDescent="0.2">
      <c r="H972" s="58"/>
      <c r="I972" s="58"/>
      <c r="J972" s="58"/>
      <c r="K972" s="58"/>
      <c r="N972" s="58"/>
      <c r="O972" s="58"/>
      <c r="U972" s="58"/>
      <c r="V972" s="58"/>
      <c r="W972" s="58"/>
    </row>
    <row r="973" spans="8:23" x14ac:dyDescent="0.2">
      <c r="H973" s="58"/>
      <c r="I973" s="58"/>
      <c r="J973" s="58"/>
      <c r="K973" s="58"/>
      <c r="N973" s="58"/>
      <c r="O973" s="58"/>
      <c r="U973" s="58"/>
      <c r="V973" s="58"/>
      <c r="W973" s="58"/>
    </row>
    <row r="974" spans="8:23" x14ac:dyDescent="0.2">
      <c r="H974" s="58"/>
      <c r="I974" s="58"/>
      <c r="J974" s="58"/>
      <c r="K974" s="58"/>
      <c r="N974" s="58"/>
      <c r="O974" s="58"/>
      <c r="U974" s="58"/>
      <c r="V974" s="58"/>
      <c r="W974" s="58"/>
    </row>
    <row r="975" spans="8:23" x14ac:dyDescent="0.2">
      <c r="H975" s="58"/>
      <c r="I975" s="58"/>
      <c r="J975" s="58"/>
      <c r="K975" s="58"/>
      <c r="N975" s="58"/>
      <c r="O975" s="58"/>
      <c r="U975" s="58"/>
      <c r="V975" s="58"/>
      <c r="W975" s="58"/>
    </row>
    <row r="976" spans="8:23" x14ac:dyDescent="0.2">
      <c r="H976" s="58"/>
      <c r="I976" s="58"/>
      <c r="J976" s="58"/>
      <c r="K976" s="58"/>
      <c r="N976" s="58"/>
      <c r="O976" s="58"/>
      <c r="U976" s="58"/>
      <c r="V976" s="58"/>
      <c r="W976" s="58"/>
    </row>
    <row r="977" spans="8:23" x14ac:dyDescent="0.2">
      <c r="H977" s="58"/>
      <c r="I977" s="58"/>
      <c r="J977" s="58"/>
      <c r="K977" s="58"/>
      <c r="N977" s="58"/>
      <c r="O977" s="58"/>
      <c r="U977" s="58"/>
      <c r="V977" s="58"/>
      <c r="W977" s="58"/>
    </row>
    <row r="978" spans="8:23" x14ac:dyDescent="0.2">
      <c r="H978" s="58"/>
      <c r="I978" s="58"/>
      <c r="J978" s="58"/>
      <c r="K978" s="58"/>
      <c r="N978" s="58"/>
      <c r="O978" s="58"/>
      <c r="U978" s="58"/>
      <c r="V978" s="58"/>
      <c r="W978" s="58"/>
    </row>
    <row r="979" spans="8:23" x14ac:dyDescent="0.2">
      <c r="H979" s="58"/>
      <c r="I979" s="58"/>
      <c r="J979" s="58"/>
      <c r="K979" s="58"/>
      <c r="N979" s="58"/>
      <c r="O979" s="58"/>
      <c r="U979" s="58"/>
      <c r="V979" s="58"/>
      <c r="W979" s="58"/>
    </row>
    <row r="980" spans="8:23" x14ac:dyDescent="0.2">
      <c r="H980" s="58"/>
      <c r="I980" s="58"/>
      <c r="J980" s="58"/>
      <c r="K980" s="58"/>
      <c r="N980" s="58"/>
      <c r="O980" s="58"/>
      <c r="U980" s="58"/>
      <c r="V980" s="58"/>
      <c r="W980" s="58"/>
    </row>
    <row r="981" spans="8:23" x14ac:dyDescent="0.2">
      <c r="H981" s="58"/>
      <c r="I981" s="58"/>
      <c r="J981" s="58"/>
      <c r="K981" s="58"/>
      <c r="N981" s="58"/>
      <c r="O981" s="58"/>
      <c r="U981" s="58"/>
      <c r="V981" s="58"/>
      <c r="W981" s="58"/>
    </row>
    <row r="982" spans="8:23" x14ac:dyDescent="0.2">
      <c r="H982" s="58"/>
      <c r="I982" s="58"/>
      <c r="J982" s="58"/>
      <c r="K982" s="58"/>
      <c r="N982" s="58"/>
      <c r="O982" s="58"/>
      <c r="U982" s="58"/>
      <c r="V982" s="58"/>
      <c r="W982" s="58"/>
    </row>
    <row r="983" spans="8:23" x14ac:dyDescent="0.2">
      <c r="H983" s="58"/>
      <c r="I983" s="58"/>
      <c r="J983" s="58"/>
      <c r="K983" s="58"/>
      <c r="N983" s="58"/>
      <c r="O983" s="58"/>
      <c r="U983" s="58"/>
      <c r="V983" s="58"/>
      <c r="W983" s="58"/>
    </row>
    <row r="984" spans="8:23" x14ac:dyDescent="0.2">
      <c r="H984" s="58"/>
      <c r="I984" s="58"/>
      <c r="J984" s="58"/>
      <c r="K984" s="58"/>
      <c r="N984" s="58"/>
      <c r="O984" s="58"/>
      <c r="U984" s="58"/>
      <c r="V984" s="58"/>
      <c r="W984" s="58"/>
    </row>
    <row r="985" spans="8:23" x14ac:dyDescent="0.2">
      <c r="H985" s="58"/>
      <c r="I985" s="58"/>
      <c r="J985" s="58"/>
      <c r="K985" s="58"/>
      <c r="N985" s="58"/>
      <c r="O985" s="58"/>
      <c r="U985" s="58"/>
      <c r="V985" s="58"/>
      <c r="W985" s="58"/>
    </row>
    <row r="986" spans="8:23" x14ac:dyDescent="0.2">
      <c r="H986" s="58"/>
      <c r="I986" s="58"/>
      <c r="J986" s="58"/>
      <c r="K986" s="58"/>
      <c r="N986" s="58"/>
      <c r="O986" s="58"/>
      <c r="U986" s="58"/>
      <c r="V986" s="58"/>
      <c r="W986" s="58"/>
    </row>
    <row r="987" spans="8:23" x14ac:dyDescent="0.2">
      <c r="H987" s="58"/>
      <c r="I987" s="58"/>
      <c r="J987" s="58"/>
      <c r="K987" s="58"/>
      <c r="N987" s="58"/>
      <c r="O987" s="58"/>
      <c r="U987" s="58"/>
      <c r="V987" s="58"/>
      <c r="W987" s="58"/>
    </row>
    <row r="988" spans="8:23" x14ac:dyDescent="0.2">
      <c r="H988" s="58"/>
      <c r="I988" s="58"/>
      <c r="J988" s="58"/>
      <c r="K988" s="58"/>
      <c r="N988" s="58"/>
      <c r="O988" s="58"/>
      <c r="U988" s="58"/>
      <c r="V988" s="58"/>
      <c r="W988" s="58"/>
    </row>
    <row r="989" spans="8:23" x14ac:dyDescent="0.2">
      <c r="H989" s="58"/>
      <c r="I989" s="58"/>
      <c r="J989" s="58"/>
      <c r="K989" s="58"/>
      <c r="N989" s="58"/>
      <c r="O989" s="58"/>
      <c r="U989" s="58"/>
      <c r="V989" s="58"/>
      <c r="W989" s="58"/>
    </row>
    <row r="990" spans="8:23" x14ac:dyDescent="0.2">
      <c r="H990" s="58"/>
      <c r="I990" s="58"/>
      <c r="J990" s="58"/>
      <c r="K990" s="58"/>
      <c r="N990" s="58"/>
      <c r="O990" s="58"/>
      <c r="U990" s="58"/>
      <c r="V990" s="58"/>
      <c r="W990" s="58"/>
    </row>
    <row r="991" spans="8:23" x14ac:dyDescent="0.2">
      <c r="H991" s="58"/>
      <c r="I991" s="58"/>
      <c r="J991" s="58"/>
      <c r="K991" s="58"/>
      <c r="N991" s="58"/>
      <c r="O991" s="58"/>
      <c r="U991" s="58"/>
      <c r="V991" s="58"/>
      <c r="W991" s="58"/>
    </row>
    <row r="992" spans="8:23" x14ac:dyDescent="0.2">
      <c r="H992" s="58"/>
      <c r="I992" s="58"/>
      <c r="J992" s="58"/>
      <c r="K992" s="58"/>
      <c r="N992" s="58"/>
      <c r="O992" s="58"/>
      <c r="U992" s="58"/>
      <c r="V992" s="58"/>
      <c r="W992" s="58"/>
    </row>
    <row r="993" spans="8:23" x14ac:dyDescent="0.2">
      <c r="H993" s="58"/>
      <c r="I993" s="58"/>
      <c r="J993" s="58"/>
      <c r="K993" s="58"/>
      <c r="N993" s="58"/>
      <c r="O993" s="58"/>
      <c r="U993" s="58"/>
      <c r="V993" s="58"/>
      <c r="W993" s="58"/>
    </row>
    <row r="994" spans="8:23" x14ac:dyDescent="0.2">
      <c r="H994" s="58"/>
      <c r="I994" s="58"/>
      <c r="J994" s="58"/>
      <c r="K994" s="58"/>
      <c r="N994" s="58"/>
      <c r="O994" s="58"/>
      <c r="U994" s="58"/>
      <c r="V994" s="58"/>
      <c r="W994" s="58"/>
    </row>
    <row r="995" spans="8:23" x14ac:dyDescent="0.2">
      <c r="H995" s="58"/>
      <c r="I995" s="58"/>
      <c r="J995" s="58"/>
      <c r="K995" s="58"/>
      <c r="N995" s="58"/>
      <c r="O995" s="58"/>
      <c r="U995" s="58"/>
      <c r="V995" s="58"/>
      <c r="W995" s="58"/>
    </row>
    <row r="996" spans="8:23" x14ac:dyDescent="0.2">
      <c r="H996" s="58"/>
      <c r="I996" s="58"/>
      <c r="J996" s="58"/>
      <c r="K996" s="58"/>
      <c r="N996" s="58"/>
      <c r="O996" s="58"/>
      <c r="U996" s="58"/>
      <c r="V996" s="58"/>
      <c r="W996" s="58"/>
    </row>
    <row r="997" spans="8:23" x14ac:dyDescent="0.2">
      <c r="H997" s="58"/>
      <c r="I997" s="58"/>
      <c r="J997" s="58"/>
      <c r="K997" s="58"/>
      <c r="N997" s="58"/>
      <c r="O997" s="58"/>
      <c r="U997" s="58"/>
      <c r="V997" s="58"/>
      <c r="W997" s="58"/>
    </row>
    <row r="998" spans="8:23" x14ac:dyDescent="0.2">
      <c r="H998" s="58"/>
      <c r="I998" s="58"/>
      <c r="J998" s="58"/>
      <c r="K998" s="58"/>
      <c r="N998" s="58"/>
      <c r="O998" s="58"/>
      <c r="U998" s="58"/>
      <c r="V998" s="58"/>
      <c r="W998" s="58"/>
    </row>
    <row r="999" spans="8:23" x14ac:dyDescent="0.2">
      <c r="H999" s="58"/>
      <c r="I999" s="58"/>
      <c r="J999" s="58"/>
      <c r="K999" s="58"/>
      <c r="N999" s="58"/>
      <c r="O999" s="58"/>
      <c r="U999" s="58"/>
      <c r="V999" s="58"/>
      <c r="W999" s="58"/>
    </row>
    <row r="1000" spans="8:23" x14ac:dyDescent="0.2">
      <c r="H1000" s="58"/>
      <c r="I1000" s="58"/>
      <c r="J1000" s="58"/>
      <c r="K1000" s="58"/>
      <c r="N1000" s="58"/>
      <c r="O1000" s="58"/>
      <c r="U1000" s="58"/>
      <c r="V1000" s="58"/>
      <c r="W1000" s="58"/>
    </row>
    <row r="1001" spans="8:23" x14ac:dyDescent="0.2">
      <c r="H1001" s="58"/>
      <c r="I1001" s="58"/>
      <c r="J1001" s="58"/>
      <c r="K1001" s="58"/>
      <c r="N1001" s="58"/>
      <c r="O1001" s="58"/>
      <c r="U1001" s="58"/>
      <c r="V1001" s="58"/>
      <c r="W1001" s="58"/>
    </row>
    <row r="1002" spans="8:23" x14ac:dyDescent="0.2">
      <c r="H1002" s="58"/>
      <c r="I1002" s="58"/>
      <c r="J1002" s="58"/>
      <c r="K1002" s="58"/>
      <c r="N1002" s="58"/>
      <c r="O1002" s="58"/>
      <c r="U1002" s="58"/>
      <c r="V1002" s="58"/>
      <c r="W1002" s="58"/>
    </row>
    <row r="1003" spans="8:23" x14ac:dyDescent="0.2">
      <c r="H1003" s="58"/>
      <c r="I1003" s="58"/>
      <c r="J1003" s="58"/>
      <c r="K1003" s="58"/>
      <c r="N1003" s="58"/>
      <c r="O1003" s="58"/>
      <c r="U1003" s="58"/>
      <c r="V1003" s="58"/>
      <c r="W1003" s="58"/>
    </row>
    <row r="1004" spans="8:23" x14ac:dyDescent="0.2">
      <c r="H1004" s="58"/>
      <c r="I1004" s="58"/>
      <c r="J1004" s="58"/>
      <c r="K1004" s="58"/>
      <c r="N1004" s="58"/>
      <c r="O1004" s="58"/>
      <c r="U1004" s="58"/>
      <c r="V1004" s="58"/>
      <c r="W1004" s="58"/>
    </row>
    <row r="1005" spans="8:23" x14ac:dyDescent="0.2">
      <c r="H1005" s="58"/>
      <c r="I1005" s="58"/>
      <c r="J1005" s="58"/>
      <c r="K1005" s="58"/>
      <c r="N1005" s="58"/>
      <c r="O1005" s="58"/>
      <c r="U1005" s="58"/>
      <c r="V1005" s="58"/>
      <c r="W1005" s="58"/>
    </row>
    <row r="1006" spans="8:23" x14ac:dyDescent="0.2">
      <c r="H1006" s="58"/>
      <c r="I1006" s="58"/>
      <c r="J1006" s="58"/>
      <c r="K1006" s="58"/>
      <c r="N1006" s="58"/>
      <c r="O1006" s="58"/>
      <c r="U1006" s="58"/>
      <c r="V1006" s="58"/>
      <c r="W1006" s="58"/>
    </row>
    <row r="1007" spans="8:23" x14ac:dyDescent="0.2">
      <c r="H1007" s="58"/>
      <c r="I1007" s="58"/>
      <c r="J1007" s="58"/>
      <c r="K1007" s="58"/>
      <c r="N1007" s="58"/>
      <c r="O1007" s="58"/>
      <c r="U1007" s="58"/>
      <c r="V1007" s="58"/>
      <c r="W1007" s="58"/>
    </row>
    <row r="1008" spans="8:23" x14ac:dyDescent="0.2">
      <c r="H1008" s="58"/>
      <c r="I1008" s="58"/>
      <c r="J1008" s="58"/>
      <c r="K1008" s="58"/>
      <c r="N1008" s="58"/>
      <c r="O1008" s="58"/>
      <c r="U1008" s="58"/>
      <c r="V1008" s="58"/>
      <c r="W1008" s="58"/>
    </row>
    <row r="1009" spans="8:23" x14ac:dyDescent="0.2">
      <c r="H1009" s="58"/>
      <c r="I1009" s="58"/>
      <c r="J1009" s="58"/>
      <c r="K1009" s="58"/>
      <c r="N1009" s="58"/>
      <c r="O1009" s="58"/>
      <c r="U1009" s="58"/>
      <c r="V1009" s="58"/>
      <c r="W1009" s="58"/>
    </row>
    <row r="1010" spans="8:23" x14ac:dyDescent="0.2">
      <c r="H1010" s="58"/>
      <c r="I1010" s="58"/>
      <c r="J1010" s="58"/>
      <c r="K1010" s="58"/>
      <c r="N1010" s="58"/>
      <c r="O1010" s="58"/>
      <c r="U1010" s="58"/>
      <c r="V1010" s="58"/>
      <c r="W1010" s="58"/>
    </row>
    <row r="1011" spans="8:23" x14ac:dyDescent="0.2">
      <c r="H1011" s="58"/>
      <c r="I1011" s="58"/>
      <c r="J1011" s="58"/>
      <c r="K1011" s="58"/>
      <c r="N1011" s="58"/>
      <c r="O1011" s="58"/>
      <c r="U1011" s="58"/>
      <c r="V1011" s="58"/>
      <c r="W1011" s="58"/>
    </row>
    <row r="1012" spans="8:23" x14ac:dyDescent="0.2">
      <c r="H1012" s="58"/>
      <c r="I1012" s="58"/>
      <c r="J1012" s="58"/>
      <c r="K1012" s="58"/>
      <c r="N1012" s="58"/>
      <c r="O1012" s="58"/>
      <c r="U1012" s="58"/>
      <c r="V1012" s="58"/>
      <c r="W1012" s="58"/>
    </row>
    <row r="1013" spans="8:23" x14ac:dyDescent="0.2">
      <c r="H1013" s="58"/>
      <c r="I1013" s="58"/>
      <c r="J1013" s="58"/>
      <c r="K1013" s="58"/>
      <c r="N1013" s="58"/>
      <c r="O1013" s="58"/>
      <c r="U1013" s="58"/>
      <c r="V1013" s="58"/>
      <c r="W1013" s="58"/>
    </row>
    <row r="1014" spans="8:23" x14ac:dyDescent="0.2">
      <c r="H1014" s="58"/>
      <c r="I1014" s="58"/>
      <c r="J1014" s="58"/>
      <c r="K1014" s="58"/>
      <c r="N1014" s="58"/>
      <c r="O1014" s="58"/>
      <c r="U1014" s="58"/>
      <c r="V1014" s="58"/>
      <c r="W1014" s="58"/>
    </row>
    <row r="1015" spans="8:23" x14ac:dyDescent="0.2">
      <c r="H1015" s="58"/>
      <c r="I1015" s="58"/>
      <c r="J1015" s="58"/>
      <c r="K1015" s="58"/>
      <c r="N1015" s="58"/>
      <c r="O1015" s="58"/>
      <c r="U1015" s="58"/>
      <c r="V1015" s="58"/>
      <c r="W1015" s="58"/>
    </row>
    <row r="1016" spans="8:23" x14ac:dyDescent="0.2">
      <c r="H1016" s="58"/>
      <c r="I1016" s="58"/>
      <c r="J1016" s="58"/>
      <c r="K1016" s="58"/>
      <c r="N1016" s="58"/>
      <c r="O1016" s="58"/>
      <c r="U1016" s="58"/>
      <c r="V1016" s="58"/>
      <c r="W1016" s="58"/>
    </row>
    <row r="1017" spans="8:23" x14ac:dyDescent="0.2">
      <c r="H1017" s="58"/>
      <c r="I1017" s="58"/>
      <c r="J1017" s="58"/>
      <c r="K1017" s="58"/>
      <c r="N1017" s="58"/>
      <c r="O1017" s="58"/>
      <c r="U1017" s="58"/>
      <c r="V1017" s="58"/>
      <c r="W1017" s="58"/>
    </row>
    <row r="1018" spans="8:23" x14ac:dyDescent="0.2">
      <c r="H1018" s="58"/>
      <c r="I1018" s="58"/>
      <c r="J1018" s="58"/>
      <c r="K1018" s="58"/>
      <c r="N1018" s="58"/>
      <c r="O1018" s="58"/>
      <c r="U1018" s="58"/>
      <c r="V1018" s="58"/>
      <c r="W1018" s="58"/>
    </row>
    <row r="1019" spans="8:23" x14ac:dyDescent="0.2">
      <c r="H1019" s="58"/>
      <c r="I1019" s="58"/>
      <c r="J1019" s="58"/>
      <c r="K1019" s="58"/>
      <c r="N1019" s="58"/>
      <c r="O1019" s="58"/>
      <c r="U1019" s="58"/>
      <c r="V1019" s="58"/>
      <c r="W1019" s="58"/>
    </row>
    <row r="1020" spans="8:23" x14ac:dyDescent="0.2">
      <c r="H1020" s="58"/>
      <c r="I1020" s="58"/>
      <c r="J1020" s="58"/>
      <c r="K1020" s="58"/>
      <c r="N1020" s="58"/>
      <c r="O1020" s="58"/>
      <c r="U1020" s="58"/>
      <c r="V1020" s="58"/>
      <c r="W1020" s="58"/>
    </row>
    <row r="1021" spans="8:23" x14ac:dyDescent="0.2">
      <c r="H1021" s="58"/>
      <c r="I1021" s="58"/>
      <c r="J1021" s="58"/>
      <c r="K1021" s="58"/>
      <c r="N1021" s="58"/>
      <c r="O1021" s="58"/>
      <c r="U1021" s="58"/>
      <c r="V1021" s="58"/>
      <c r="W1021" s="58"/>
    </row>
    <row r="1022" spans="8:23" x14ac:dyDescent="0.2">
      <c r="H1022" s="58"/>
      <c r="I1022" s="58"/>
      <c r="J1022" s="58"/>
      <c r="K1022" s="58"/>
      <c r="N1022" s="58"/>
      <c r="O1022" s="58"/>
      <c r="U1022" s="58"/>
      <c r="V1022" s="58"/>
      <c r="W1022" s="58"/>
    </row>
    <row r="1023" spans="8:23" x14ac:dyDescent="0.2">
      <c r="H1023" s="58"/>
      <c r="I1023" s="58"/>
      <c r="J1023" s="58"/>
      <c r="K1023" s="58"/>
      <c r="N1023" s="58"/>
      <c r="O1023" s="58"/>
      <c r="U1023" s="58"/>
      <c r="V1023" s="58"/>
      <c r="W1023" s="58"/>
    </row>
    <row r="1024" spans="8:23" x14ac:dyDescent="0.2">
      <c r="H1024" s="58"/>
      <c r="I1024" s="58"/>
      <c r="J1024" s="58"/>
      <c r="K1024" s="58"/>
      <c r="N1024" s="58"/>
      <c r="O1024" s="58"/>
      <c r="U1024" s="58"/>
      <c r="V1024" s="58"/>
      <c r="W1024" s="58"/>
    </row>
    <row r="1025" spans="8:23" x14ac:dyDescent="0.2">
      <c r="H1025" s="58"/>
      <c r="I1025" s="58"/>
      <c r="J1025" s="58"/>
      <c r="K1025" s="58"/>
      <c r="N1025" s="58"/>
      <c r="O1025" s="58"/>
      <c r="U1025" s="58"/>
      <c r="V1025" s="58"/>
      <c r="W1025" s="58"/>
    </row>
    <row r="1026" spans="8:23" x14ac:dyDescent="0.2">
      <c r="H1026" s="58"/>
      <c r="I1026" s="58"/>
      <c r="J1026" s="58"/>
      <c r="K1026" s="58"/>
      <c r="N1026" s="58"/>
      <c r="O1026" s="58"/>
      <c r="U1026" s="58"/>
      <c r="V1026" s="58"/>
      <c r="W1026" s="58"/>
    </row>
    <row r="1027" spans="8:23" x14ac:dyDescent="0.2">
      <c r="H1027" s="58"/>
      <c r="I1027" s="58"/>
      <c r="J1027" s="58"/>
      <c r="K1027" s="58"/>
      <c r="N1027" s="58"/>
      <c r="O1027" s="58"/>
      <c r="U1027" s="58"/>
      <c r="V1027" s="58"/>
      <c r="W1027" s="58"/>
    </row>
    <row r="1028" spans="8:23" x14ac:dyDescent="0.2">
      <c r="H1028" s="58"/>
      <c r="I1028" s="58"/>
      <c r="J1028" s="58"/>
      <c r="K1028" s="58"/>
      <c r="N1028" s="58"/>
      <c r="O1028" s="58"/>
      <c r="U1028" s="58"/>
      <c r="V1028" s="58"/>
      <c r="W1028" s="58"/>
    </row>
    <row r="1029" spans="8:23" x14ac:dyDescent="0.2">
      <c r="H1029" s="58"/>
      <c r="I1029" s="58"/>
      <c r="J1029" s="58"/>
      <c r="K1029" s="58"/>
      <c r="N1029" s="58"/>
      <c r="O1029" s="58"/>
      <c r="U1029" s="58"/>
      <c r="V1029" s="58"/>
      <c r="W1029" s="58"/>
    </row>
    <row r="1030" spans="8:23" x14ac:dyDescent="0.2">
      <c r="H1030" s="58"/>
      <c r="I1030" s="58"/>
      <c r="J1030" s="58"/>
      <c r="K1030" s="58"/>
      <c r="N1030" s="58"/>
      <c r="O1030" s="58"/>
      <c r="U1030" s="58"/>
      <c r="V1030" s="58"/>
      <c r="W1030" s="58"/>
    </row>
    <row r="1031" spans="8:23" x14ac:dyDescent="0.2">
      <c r="H1031" s="58"/>
      <c r="I1031" s="58"/>
      <c r="J1031" s="58"/>
      <c r="K1031" s="58"/>
      <c r="N1031" s="58"/>
      <c r="O1031" s="58"/>
      <c r="U1031" s="58"/>
      <c r="V1031" s="58"/>
      <c r="W1031" s="58"/>
    </row>
    <row r="1032" spans="8:23" x14ac:dyDescent="0.2">
      <c r="H1032" s="58"/>
      <c r="I1032" s="58"/>
      <c r="J1032" s="58"/>
      <c r="K1032" s="58"/>
      <c r="N1032" s="58"/>
      <c r="O1032" s="58"/>
      <c r="U1032" s="58"/>
      <c r="V1032" s="58"/>
      <c r="W1032" s="58"/>
    </row>
    <row r="1033" spans="8:23" x14ac:dyDescent="0.2">
      <c r="H1033" s="58"/>
      <c r="I1033" s="58"/>
      <c r="J1033" s="58"/>
      <c r="K1033" s="58"/>
      <c r="N1033" s="58"/>
      <c r="O1033" s="58"/>
      <c r="U1033" s="58"/>
      <c r="V1033" s="58"/>
      <c r="W1033" s="58"/>
    </row>
    <row r="1034" spans="8:23" x14ac:dyDescent="0.2">
      <c r="H1034" s="58"/>
      <c r="I1034" s="58"/>
      <c r="J1034" s="58"/>
      <c r="K1034" s="58"/>
      <c r="N1034" s="58"/>
      <c r="O1034" s="58"/>
      <c r="U1034" s="58"/>
      <c r="V1034" s="58"/>
      <c r="W1034" s="58"/>
    </row>
    <row r="1035" spans="8:23" x14ac:dyDescent="0.2">
      <c r="H1035" s="58"/>
      <c r="I1035" s="58"/>
      <c r="J1035" s="58"/>
      <c r="K1035" s="58"/>
      <c r="N1035" s="58"/>
      <c r="O1035" s="58"/>
      <c r="U1035" s="58"/>
      <c r="V1035" s="58"/>
      <c r="W1035" s="58"/>
    </row>
    <row r="1036" spans="8:23" x14ac:dyDescent="0.2">
      <c r="H1036" s="58"/>
      <c r="I1036" s="58"/>
      <c r="J1036" s="58"/>
      <c r="K1036" s="58"/>
      <c r="N1036" s="58"/>
      <c r="O1036" s="58"/>
      <c r="U1036" s="58"/>
      <c r="V1036" s="58"/>
      <c r="W1036" s="58"/>
    </row>
    <row r="1037" spans="8:23" x14ac:dyDescent="0.2">
      <c r="H1037" s="58"/>
      <c r="I1037" s="58"/>
      <c r="J1037" s="58"/>
      <c r="K1037" s="58"/>
      <c r="N1037" s="58"/>
      <c r="O1037" s="58"/>
      <c r="U1037" s="58"/>
      <c r="V1037" s="58"/>
      <c r="W1037" s="58"/>
    </row>
    <row r="1038" spans="8:23" x14ac:dyDescent="0.2">
      <c r="H1038" s="58"/>
      <c r="I1038" s="58"/>
      <c r="J1038" s="58"/>
      <c r="K1038" s="58"/>
      <c r="N1038" s="58"/>
      <c r="O1038" s="58"/>
      <c r="U1038" s="58"/>
      <c r="V1038" s="58"/>
      <c r="W1038" s="58"/>
    </row>
    <row r="1039" spans="8:23" x14ac:dyDescent="0.2">
      <c r="H1039" s="58"/>
      <c r="I1039" s="58"/>
      <c r="J1039" s="58"/>
      <c r="K1039" s="58"/>
      <c r="N1039" s="58"/>
      <c r="O1039" s="58"/>
      <c r="U1039" s="58"/>
      <c r="V1039" s="58"/>
      <c r="W1039" s="58"/>
    </row>
    <row r="1040" spans="8:23" x14ac:dyDescent="0.2">
      <c r="H1040" s="58"/>
      <c r="I1040" s="58"/>
      <c r="J1040" s="58"/>
      <c r="K1040" s="58"/>
      <c r="N1040" s="58"/>
      <c r="O1040" s="58"/>
      <c r="U1040" s="58"/>
      <c r="V1040" s="58"/>
      <c r="W1040" s="58"/>
    </row>
    <row r="1041" spans="8:23" x14ac:dyDescent="0.2">
      <c r="H1041" s="58"/>
      <c r="I1041" s="58"/>
      <c r="J1041" s="58"/>
      <c r="K1041" s="58"/>
      <c r="N1041" s="58"/>
      <c r="O1041" s="58"/>
      <c r="U1041" s="58"/>
      <c r="V1041" s="58"/>
      <c r="W1041" s="58"/>
    </row>
    <row r="1042" spans="8:23" x14ac:dyDescent="0.2">
      <c r="H1042" s="58"/>
      <c r="I1042" s="58"/>
      <c r="J1042" s="58"/>
      <c r="K1042" s="58"/>
      <c r="N1042" s="58"/>
      <c r="O1042" s="58"/>
      <c r="U1042" s="58"/>
      <c r="V1042" s="58"/>
      <c r="W1042" s="58"/>
    </row>
    <row r="1043" spans="8:23" x14ac:dyDescent="0.2">
      <c r="H1043" s="58"/>
      <c r="I1043" s="58"/>
      <c r="J1043" s="58"/>
      <c r="K1043" s="58"/>
      <c r="N1043" s="58"/>
      <c r="O1043" s="58"/>
      <c r="U1043" s="58"/>
      <c r="V1043" s="58"/>
      <c r="W1043" s="58"/>
    </row>
    <row r="1044" spans="8:23" x14ac:dyDescent="0.2">
      <c r="H1044" s="58"/>
      <c r="I1044" s="58"/>
      <c r="J1044" s="58"/>
      <c r="K1044" s="58"/>
      <c r="N1044" s="58"/>
      <c r="O1044" s="58"/>
      <c r="U1044" s="58"/>
      <c r="V1044" s="58"/>
      <c r="W1044" s="58"/>
    </row>
    <row r="1045" spans="8:23" x14ac:dyDescent="0.2">
      <c r="H1045" s="58"/>
      <c r="I1045" s="58"/>
      <c r="J1045" s="58"/>
      <c r="K1045" s="58"/>
      <c r="N1045" s="58"/>
      <c r="O1045" s="58"/>
      <c r="U1045" s="58"/>
      <c r="V1045" s="58"/>
      <c r="W1045" s="58"/>
    </row>
    <row r="1046" spans="8:23" x14ac:dyDescent="0.2">
      <c r="H1046" s="58"/>
      <c r="I1046" s="58"/>
      <c r="J1046" s="58"/>
      <c r="K1046" s="58"/>
      <c r="N1046" s="58"/>
      <c r="O1046" s="58"/>
      <c r="U1046" s="58"/>
      <c r="V1046" s="58"/>
      <c r="W1046" s="58"/>
    </row>
    <row r="1047" spans="8:23" x14ac:dyDescent="0.2">
      <c r="H1047" s="58"/>
      <c r="I1047" s="58"/>
      <c r="J1047" s="58"/>
      <c r="K1047" s="58"/>
      <c r="N1047" s="58"/>
      <c r="O1047" s="58"/>
      <c r="U1047" s="58"/>
      <c r="V1047" s="58"/>
      <c r="W1047" s="58"/>
    </row>
    <row r="1048" spans="8:23" x14ac:dyDescent="0.2">
      <c r="H1048" s="58"/>
      <c r="I1048" s="58"/>
      <c r="J1048" s="58"/>
      <c r="K1048" s="58"/>
      <c r="N1048" s="58"/>
      <c r="O1048" s="58"/>
      <c r="U1048" s="58"/>
      <c r="V1048" s="58"/>
      <c r="W1048" s="58"/>
    </row>
    <row r="1049" spans="8:23" x14ac:dyDescent="0.2">
      <c r="H1049" s="58"/>
      <c r="I1049" s="58"/>
      <c r="J1049" s="58"/>
      <c r="K1049" s="58"/>
      <c r="N1049" s="58"/>
      <c r="O1049" s="58"/>
      <c r="U1049" s="58"/>
      <c r="V1049" s="58"/>
      <c r="W1049" s="58"/>
    </row>
    <row r="1050" spans="8:23" x14ac:dyDescent="0.2">
      <c r="H1050" s="58"/>
      <c r="I1050" s="58"/>
      <c r="J1050" s="58"/>
      <c r="K1050" s="58"/>
      <c r="N1050" s="58"/>
      <c r="O1050" s="58"/>
      <c r="U1050" s="58"/>
      <c r="V1050" s="58"/>
      <c r="W1050" s="58"/>
    </row>
    <row r="1051" spans="8:23" x14ac:dyDescent="0.2">
      <c r="H1051" s="58"/>
      <c r="I1051" s="58"/>
      <c r="J1051" s="58"/>
      <c r="K1051" s="58"/>
      <c r="N1051" s="58"/>
      <c r="O1051" s="58"/>
      <c r="U1051" s="58"/>
      <c r="V1051" s="58"/>
      <c r="W1051" s="58"/>
    </row>
    <row r="1052" spans="8:23" x14ac:dyDescent="0.2">
      <c r="H1052" s="58"/>
      <c r="I1052" s="58"/>
      <c r="J1052" s="58"/>
      <c r="K1052" s="58"/>
      <c r="N1052" s="58"/>
      <c r="O1052" s="58"/>
      <c r="U1052" s="58"/>
      <c r="V1052" s="58"/>
      <c r="W1052" s="58"/>
    </row>
    <row r="1053" spans="8:23" x14ac:dyDescent="0.2">
      <c r="H1053" s="58"/>
      <c r="I1053" s="58"/>
      <c r="J1053" s="58"/>
      <c r="K1053" s="58"/>
      <c r="N1053" s="58"/>
      <c r="O1053" s="58"/>
      <c r="U1053" s="58"/>
      <c r="V1053" s="58"/>
      <c r="W1053" s="58"/>
    </row>
    <row r="1054" spans="8:23" x14ac:dyDescent="0.2">
      <c r="H1054" s="58"/>
      <c r="I1054" s="58"/>
      <c r="J1054" s="58"/>
      <c r="K1054" s="58"/>
      <c r="N1054" s="58"/>
      <c r="O1054" s="58"/>
      <c r="U1054" s="58"/>
      <c r="V1054" s="58"/>
      <c r="W1054" s="58"/>
    </row>
    <row r="1055" spans="8:23" x14ac:dyDescent="0.2">
      <c r="H1055" s="58"/>
      <c r="I1055" s="58"/>
      <c r="J1055" s="58"/>
      <c r="K1055" s="58"/>
      <c r="N1055" s="58"/>
      <c r="O1055" s="58"/>
      <c r="U1055" s="58"/>
      <c r="V1055" s="58"/>
      <c r="W1055" s="58"/>
    </row>
    <row r="1056" spans="8:23" x14ac:dyDescent="0.2">
      <c r="H1056" s="58"/>
      <c r="I1056" s="58"/>
      <c r="J1056" s="58"/>
      <c r="K1056" s="58"/>
      <c r="N1056" s="58"/>
      <c r="O1056" s="58"/>
      <c r="U1056" s="58"/>
      <c r="V1056" s="58"/>
      <c r="W1056" s="58"/>
    </row>
    <row r="1057" spans="8:23" x14ac:dyDescent="0.2">
      <c r="H1057" s="58"/>
      <c r="I1057" s="58"/>
      <c r="J1057" s="58"/>
      <c r="K1057" s="58"/>
      <c r="N1057" s="58"/>
      <c r="O1057" s="58"/>
      <c r="U1057" s="58"/>
      <c r="V1057" s="58"/>
      <c r="W1057" s="58"/>
    </row>
    <row r="1058" spans="8:23" x14ac:dyDescent="0.2">
      <c r="H1058" s="58"/>
      <c r="I1058" s="58"/>
      <c r="J1058" s="58"/>
      <c r="K1058" s="58"/>
      <c r="N1058" s="58"/>
      <c r="O1058" s="58"/>
      <c r="U1058" s="58"/>
      <c r="V1058" s="58"/>
      <c r="W1058" s="58"/>
    </row>
    <row r="1059" spans="8:23" x14ac:dyDescent="0.2">
      <c r="H1059" s="58"/>
      <c r="I1059" s="58"/>
      <c r="J1059" s="58"/>
      <c r="K1059" s="58"/>
      <c r="N1059" s="58"/>
      <c r="O1059" s="58"/>
      <c r="U1059" s="58"/>
      <c r="V1059" s="58"/>
      <c r="W1059" s="58"/>
    </row>
    <row r="1060" spans="8:23" x14ac:dyDescent="0.2">
      <c r="H1060" s="58"/>
      <c r="I1060" s="58"/>
      <c r="J1060" s="58"/>
      <c r="K1060" s="58"/>
      <c r="N1060" s="58"/>
      <c r="O1060" s="58"/>
      <c r="U1060" s="58"/>
      <c r="V1060" s="58"/>
      <c r="W1060" s="58"/>
    </row>
    <row r="1061" spans="8:23" x14ac:dyDescent="0.2">
      <c r="H1061" s="58"/>
      <c r="I1061" s="58"/>
      <c r="J1061" s="58"/>
      <c r="K1061" s="58"/>
      <c r="N1061" s="58"/>
      <c r="O1061" s="58"/>
      <c r="U1061" s="58"/>
      <c r="V1061" s="58"/>
      <c r="W1061" s="58"/>
    </row>
    <row r="1062" spans="8:23" x14ac:dyDescent="0.2">
      <c r="H1062" s="58"/>
      <c r="I1062" s="58"/>
      <c r="J1062" s="58"/>
      <c r="K1062" s="58"/>
      <c r="N1062" s="58"/>
      <c r="O1062" s="58"/>
      <c r="U1062" s="58"/>
      <c r="V1062" s="58"/>
      <c r="W1062" s="58"/>
    </row>
    <row r="1063" spans="8:23" x14ac:dyDescent="0.2">
      <c r="H1063" s="58"/>
      <c r="I1063" s="58"/>
      <c r="J1063" s="58"/>
      <c r="K1063" s="58"/>
      <c r="N1063" s="58"/>
      <c r="O1063" s="58"/>
      <c r="U1063" s="58"/>
      <c r="V1063" s="58"/>
      <c r="W1063" s="58"/>
    </row>
    <row r="1064" spans="8:23" x14ac:dyDescent="0.2">
      <c r="H1064" s="58"/>
      <c r="I1064" s="58"/>
      <c r="J1064" s="58"/>
      <c r="K1064" s="58"/>
      <c r="N1064" s="58"/>
      <c r="O1064" s="58"/>
      <c r="U1064" s="58"/>
      <c r="V1064" s="58"/>
      <c r="W1064" s="58"/>
    </row>
    <row r="1065" spans="8:23" x14ac:dyDescent="0.2">
      <c r="H1065" s="58"/>
      <c r="I1065" s="58"/>
      <c r="J1065" s="58"/>
      <c r="K1065" s="58"/>
      <c r="N1065" s="58"/>
      <c r="O1065" s="58"/>
      <c r="U1065" s="58"/>
      <c r="V1065" s="58"/>
      <c r="W1065" s="58"/>
    </row>
    <row r="1066" spans="8:23" x14ac:dyDescent="0.2">
      <c r="H1066" s="58"/>
      <c r="I1066" s="58"/>
      <c r="J1066" s="58"/>
      <c r="K1066" s="58"/>
      <c r="N1066" s="58"/>
      <c r="O1066" s="58"/>
      <c r="U1066" s="58"/>
      <c r="V1066" s="58"/>
      <c r="W1066" s="58"/>
    </row>
    <row r="1067" spans="8:23" x14ac:dyDescent="0.2">
      <c r="H1067" s="58"/>
      <c r="I1067" s="58"/>
      <c r="J1067" s="58"/>
      <c r="K1067" s="58"/>
      <c r="N1067" s="58"/>
      <c r="O1067" s="58"/>
      <c r="U1067" s="58"/>
      <c r="V1067" s="58"/>
      <c r="W1067" s="58"/>
    </row>
    <row r="1068" spans="8:23" x14ac:dyDescent="0.2">
      <c r="H1068" s="58"/>
      <c r="I1068" s="58"/>
      <c r="J1068" s="58"/>
      <c r="K1068" s="58"/>
      <c r="N1068" s="58"/>
      <c r="O1068" s="58"/>
      <c r="U1068" s="58"/>
      <c r="V1068" s="58"/>
      <c r="W1068" s="58"/>
    </row>
    <row r="1069" spans="8:23" x14ac:dyDescent="0.2">
      <c r="H1069" s="58"/>
      <c r="I1069" s="58"/>
      <c r="J1069" s="58"/>
      <c r="K1069" s="58"/>
      <c r="N1069" s="58"/>
      <c r="O1069" s="58"/>
      <c r="U1069" s="58"/>
      <c r="V1069" s="58"/>
      <c r="W1069" s="58"/>
    </row>
    <row r="1070" spans="8:23" x14ac:dyDescent="0.2">
      <c r="H1070" s="58"/>
      <c r="I1070" s="58"/>
      <c r="J1070" s="58"/>
      <c r="K1070" s="58"/>
      <c r="N1070" s="58"/>
      <c r="O1070" s="58"/>
      <c r="U1070" s="58"/>
      <c r="V1070" s="58"/>
      <c r="W1070" s="58"/>
    </row>
    <row r="1071" spans="8:23" x14ac:dyDescent="0.2">
      <c r="H1071" s="58"/>
      <c r="I1071" s="58"/>
      <c r="J1071" s="58"/>
      <c r="K1071" s="58"/>
      <c r="N1071" s="58"/>
      <c r="O1071" s="58"/>
      <c r="U1071" s="58"/>
      <c r="V1071" s="58"/>
      <c r="W1071" s="58"/>
    </row>
    <row r="1072" spans="8:23" x14ac:dyDescent="0.2">
      <c r="H1072" s="58"/>
      <c r="I1072" s="58"/>
      <c r="J1072" s="58"/>
      <c r="K1072" s="58"/>
      <c r="N1072" s="58"/>
      <c r="O1072" s="58"/>
      <c r="U1072" s="58"/>
      <c r="V1072" s="58"/>
      <c r="W1072" s="58"/>
    </row>
    <row r="1073" spans="8:23" x14ac:dyDescent="0.2">
      <c r="H1073" s="58"/>
      <c r="I1073" s="58"/>
      <c r="J1073" s="58"/>
      <c r="K1073" s="58"/>
      <c r="N1073" s="58"/>
      <c r="O1073" s="58"/>
      <c r="U1073" s="58"/>
      <c r="V1073" s="58"/>
      <c r="W1073" s="58"/>
    </row>
    <row r="1074" spans="8:23" x14ac:dyDescent="0.2">
      <c r="H1074" s="58"/>
      <c r="I1074" s="58"/>
      <c r="J1074" s="58"/>
      <c r="K1074" s="58"/>
      <c r="N1074" s="58"/>
      <c r="O1074" s="58"/>
      <c r="U1074" s="58"/>
      <c r="V1074" s="58"/>
      <c r="W1074" s="58"/>
    </row>
    <row r="1075" spans="8:23" x14ac:dyDescent="0.2">
      <c r="H1075" s="58"/>
      <c r="I1075" s="58"/>
      <c r="J1075" s="58"/>
      <c r="K1075" s="58"/>
      <c r="N1075" s="58"/>
      <c r="O1075" s="58"/>
      <c r="U1075" s="58"/>
      <c r="V1075" s="58"/>
      <c r="W1075" s="58"/>
    </row>
    <row r="1076" spans="8:23" x14ac:dyDescent="0.2">
      <c r="H1076" s="58"/>
      <c r="I1076" s="58"/>
      <c r="J1076" s="58"/>
      <c r="K1076" s="58"/>
      <c r="N1076" s="58"/>
      <c r="O1076" s="58"/>
      <c r="U1076" s="58"/>
      <c r="V1076" s="58"/>
      <c r="W1076" s="58"/>
    </row>
    <row r="1077" spans="8:23" x14ac:dyDescent="0.2">
      <c r="H1077" s="58"/>
      <c r="I1077" s="58"/>
      <c r="J1077" s="58"/>
      <c r="K1077" s="58"/>
      <c r="N1077" s="58"/>
      <c r="O1077" s="58"/>
      <c r="U1077" s="58"/>
      <c r="V1077" s="58"/>
      <c r="W1077" s="58"/>
    </row>
    <row r="1078" spans="8:23" x14ac:dyDescent="0.2">
      <c r="H1078" s="58"/>
      <c r="I1078" s="58"/>
      <c r="J1078" s="58"/>
      <c r="K1078" s="58"/>
      <c r="N1078" s="58"/>
      <c r="O1078" s="58"/>
      <c r="U1078" s="58"/>
      <c r="V1078" s="58"/>
      <c r="W1078" s="58"/>
    </row>
    <row r="1079" spans="8:23" x14ac:dyDescent="0.2">
      <c r="H1079" s="58"/>
      <c r="I1079" s="58"/>
      <c r="J1079" s="58"/>
      <c r="K1079" s="58"/>
      <c r="N1079" s="58"/>
      <c r="O1079" s="58"/>
      <c r="U1079" s="58"/>
      <c r="V1079" s="58"/>
      <c r="W1079" s="58"/>
    </row>
    <row r="1080" spans="8:23" x14ac:dyDescent="0.2">
      <c r="H1080" s="58"/>
      <c r="I1080" s="58"/>
      <c r="J1080" s="58"/>
      <c r="K1080" s="58"/>
      <c r="N1080" s="58"/>
      <c r="O1080" s="58"/>
      <c r="U1080" s="58"/>
      <c r="V1080" s="58"/>
      <c r="W1080" s="58"/>
    </row>
    <row r="1081" spans="8:23" x14ac:dyDescent="0.2">
      <c r="H1081" s="58"/>
      <c r="I1081" s="58"/>
      <c r="J1081" s="58"/>
      <c r="K1081" s="58"/>
      <c r="N1081" s="58"/>
      <c r="O1081" s="58"/>
      <c r="U1081" s="58"/>
      <c r="V1081" s="58"/>
      <c r="W1081" s="58"/>
    </row>
    <row r="1082" spans="8:23" x14ac:dyDescent="0.2">
      <c r="H1082" s="58"/>
      <c r="I1082" s="58"/>
      <c r="J1082" s="58"/>
      <c r="K1082" s="58"/>
      <c r="N1082" s="58"/>
      <c r="O1082" s="58"/>
      <c r="U1082" s="58"/>
      <c r="V1082" s="58"/>
      <c r="W1082" s="58"/>
    </row>
    <row r="1083" spans="8:23" x14ac:dyDescent="0.2">
      <c r="H1083" s="58"/>
      <c r="I1083" s="58"/>
      <c r="J1083" s="58"/>
      <c r="K1083" s="58"/>
      <c r="N1083" s="58"/>
      <c r="O1083" s="58"/>
      <c r="U1083" s="58"/>
      <c r="V1083" s="58"/>
      <c r="W1083" s="58"/>
    </row>
    <row r="1084" spans="8:23" x14ac:dyDescent="0.2">
      <c r="H1084" s="58"/>
      <c r="I1084" s="58"/>
      <c r="J1084" s="58"/>
      <c r="K1084" s="58"/>
      <c r="N1084" s="58"/>
      <c r="O1084" s="58"/>
      <c r="U1084" s="58"/>
      <c r="V1084" s="58"/>
      <c r="W1084" s="58"/>
    </row>
    <row r="1085" spans="8:23" x14ac:dyDescent="0.2">
      <c r="H1085" s="58"/>
      <c r="I1085" s="58"/>
      <c r="J1085" s="58"/>
      <c r="K1085" s="58"/>
      <c r="N1085" s="58"/>
      <c r="O1085" s="58"/>
      <c r="U1085" s="58"/>
      <c r="V1085" s="58"/>
      <c r="W1085" s="58"/>
    </row>
    <row r="1086" spans="8:23" x14ac:dyDescent="0.2">
      <c r="H1086" s="58"/>
      <c r="I1086" s="58"/>
      <c r="J1086" s="58"/>
      <c r="K1086" s="58"/>
      <c r="N1086" s="58"/>
      <c r="O1086" s="58"/>
      <c r="U1086" s="58"/>
      <c r="V1086" s="58"/>
      <c r="W1086" s="58"/>
    </row>
    <row r="1087" spans="8:23" x14ac:dyDescent="0.2">
      <c r="H1087" s="58"/>
      <c r="I1087" s="58"/>
      <c r="J1087" s="58"/>
      <c r="K1087" s="58"/>
      <c r="N1087" s="58"/>
      <c r="O1087" s="58"/>
      <c r="U1087" s="58"/>
      <c r="V1087" s="58"/>
      <c r="W1087" s="58"/>
    </row>
    <row r="1088" spans="8:23" x14ac:dyDescent="0.2">
      <c r="H1088" s="58"/>
      <c r="I1088" s="58"/>
      <c r="J1088" s="58"/>
      <c r="K1088" s="58"/>
      <c r="N1088" s="58"/>
      <c r="O1088" s="58"/>
      <c r="U1088" s="58"/>
      <c r="V1088" s="58"/>
      <c r="W1088" s="58"/>
    </row>
    <row r="1089" spans="8:23" x14ac:dyDescent="0.2">
      <c r="H1089" s="58"/>
      <c r="I1089" s="58"/>
      <c r="J1089" s="58"/>
      <c r="K1089" s="58"/>
      <c r="N1089" s="58"/>
      <c r="O1089" s="58"/>
      <c r="U1089" s="58"/>
      <c r="V1089" s="58"/>
      <c r="W1089" s="58"/>
    </row>
    <row r="1090" spans="8:23" x14ac:dyDescent="0.2">
      <c r="H1090" s="58"/>
      <c r="I1090" s="58"/>
      <c r="J1090" s="58"/>
      <c r="K1090" s="58"/>
      <c r="N1090" s="58"/>
      <c r="O1090" s="58"/>
      <c r="U1090" s="58"/>
      <c r="V1090" s="58"/>
      <c r="W1090" s="58"/>
    </row>
    <row r="1091" spans="8:23" x14ac:dyDescent="0.2">
      <c r="H1091" s="58"/>
      <c r="I1091" s="58"/>
      <c r="J1091" s="58"/>
      <c r="K1091" s="58"/>
      <c r="N1091" s="58"/>
      <c r="O1091" s="58"/>
      <c r="U1091" s="58"/>
      <c r="V1091" s="58"/>
      <c r="W1091" s="58"/>
    </row>
    <row r="1092" spans="8:23" x14ac:dyDescent="0.2">
      <c r="H1092" s="58"/>
      <c r="I1092" s="58"/>
      <c r="J1092" s="58"/>
      <c r="K1092" s="58"/>
      <c r="N1092" s="58"/>
      <c r="O1092" s="58"/>
      <c r="U1092" s="58"/>
      <c r="V1092" s="58"/>
      <c r="W1092" s="58"/>
    </row>
    <row r="1093" spans="8:23" x14ac:dyDescent="0.2">
      <c r="H1093" s="58"/>
      <c r="I1093" s="58"/>
      <c r="J1093" s="58"/>
      <c r="K1093" s="58"/>
      <c r="N1093" s="58"/>
      <c r="O1093" s="58"/>
      <c r="U1093" s="58"/>
      <c r="V1093" s="58"/>
      <c r="W1093" s="58"/>
    </row>
    <row r="1094" spans="8:23" x14ac:dyDescent="0.2">
      <c r="H1094" s="58"/>
      <c r="I1094" s="58"/>
      <c r="J1094" s="58"/>
      <c r="K1094" s="58"/>
      <c r="N1094" s="58"/>
      <c r="O1094" s="58"/>
      <c r="U1094" s="58"/>
      <c r="V1094" s="58"/>
      <c r="W1094" s="58"/>
    </row>
    <row r="1095" spans="8:23" x14ac:dyDescent="0.2">
      <c r="H1095" s="58"/>
      <c r="I1095" s="58"/>
      <c r="J1095" s="58"/>
      <c r="K1095" s="58"/>
      <c r="N1095" s="58"/>
      <c r="O1095" s="58"/>
      <c r="U1095" s="58"/>
      <c r="V1095" s="58"/>
      <c r="W1095" s="58"/>
    </row>
    <row r="1096" spans="8:23" x14ac:dyDescent="0.2">
      <c r="H1096" s="58"/>
      <c r="I1096" s="58"/>
      <c r="J1096" s="58"/>
      <c r="K1096" s="58"/>
      <c r="N1096" s="58"/>
      <c r="O1096" s="58"/>
      <c r="U1096" s="58"/>
      <c r="V1096" s="58"/>
      <c r="W1096" s="58"/>
    </row>
    <row r="1097" spans="8:23" x14ac:dyDescent="0.2">
      <c r="H1097" s="58"/>
      <c r="I1097" s="58"/>
      <c r="J1097" s="58"/>
      <c r="K1097" s="58"/>
      <c r="N1097" s="58"/>
      <c r="O1097" s="58"/>
      <c r="U1097" s="58"/>
      <c r="V1097" s="58"/>
      <c r="W1097" s="58"/>
    </row>
    <row r="1098" spans="8:23" x14ac:dyDescent="0.2">
      <c r="H1098" s="58"/>
      <c r="I1098" s="58"/>
      <c r="J1098" s="58"/>
      <c r="K1098" s="58"/>
      <c r="N1098" s="58"/>
      <c r="O1098" s="58"/>
      <c r="U1098" s="58"/>
      <c r="V1098" s="58"/>
      <c r="W1098" s="58"/>
    </row>
    <row r="1099" spans="8:23" x14ac:dyDescent="0.2">
      <c r="H1099" s="58"/>
      <c r="I1099" s="58"/>
      <c r="J1099" s="58"/>
      <c r="K1099" s="58"/>
      <c r="N1099" s="58"/>
      <c r="O1099" s="58"/>
      <c r="U1099" s="58"/>
      <c r="V1099" s="58"/>
      <c r="W1099" s="58"/>
    </row>
    <row r="1100" spans="8:23" x14ac:dyDescent="0.2">
      <c r="H1100" s="58"/>
      <c r="I1100" s="58"/>
      <c r="J1100" s="58"/>
      <c r="K1100" s="58"/>
      <c r="N1100" s="58"/>
      <c r="O1100" s="58"/>
      <c r="U1100" s="58"/>
      <c r="V1100" s="58"/>
      <c r="W1100" s="58"/>
    </row>
    <row r="1101" spans="8:23" x14ac:dyDescent="0.2">
      <c r="H1101" s="58"/>
      <c r="I1101" s="58"/>
      <c r="J1101" s="58"/>
      <c r="K1101" s="58"/>
      <c r="N1101" s="58"/>
      <c r="O1101" s="58"/>
      <c r="U1101" s="58"/>
      <c r="V1101" s="58"/>
      <c r="W1101" s="58"/>
    </row>
    <row r="1102" spans="8:23" x14ac:dyDescent="0.2">
      <c r="H1102" s="58"/>
      <c r="I1102" s="58"/>
      <c r="J1102" s="58"/>
      <c r="K1102" s="58"/>
      <c r="N1102" s="58"/>
      <c r="O1102" s="58"/>
      <c r="U1102" s="58"/>
      <c r="V1102" s="58"/>
      <c r="W1102" s="58"/>
    </row>
    <row r="1103" spans="8:23" x14ac:dyDescent="0.2">
      <c r="H1103" s="58"/>
      <c r="I1103" s="58"/>
      <c r="J1103" s="58"/>
      <c r="K1103" s="58"/>
      <c r="N1103" s="58"/>
      <c r="O1103" s="58"/>
      <c r="U1103" s="58"/>
      <c r="V1103" s="58"/>
      <c r="W1103" s="58"/>
    </row>
    <row r="1104" spans="8:23" x14ac:dyDescent="0.2">
      <c r="H1104" s="58"/>
      <c r="I1104" s="58"/>
      <c r="J1104" s="58"/>
      <c r="K1104" s="58"/>
      <c r="N1104" s="58"/>
      <c r="O1104" s="58"/>
      <c r="U1104" s="58"/>
      <c r="V1104" s="58"/>
      <c r="W1104" s="58"/>
    </row>
    <row r="1105" spans="8:23" x14ac:dyDescent="0.2">
      <c r="H1105" s="58"/>
      <c r="I1105" s="58"/>
      <c r="J1105" s="58"/>
      <c r="K1105" s="58"/>
      <c r="N1105" s="58"/>
      <c r="O1105" s="58"/>
      <c r="U1105" s="58"/>
      <c r="V1105" s="58"/>
      <c r="W1105" s="58"/>
    </row>
    <row r="1106" spans="8:23" x14ac:dyDescent="0.2">
      <c r="H1106" s="58"/>
      <c r="I1106" s="58"/>
      <c r="J1106" s="58"/>
      <c r="K1106" s="58"/>
      <c r="N1106" s="58"/>
      <c r="O1106" s="58"/>
      <c r="U1106" s="58"/>
      <c r="V1106" s="58"/>
      <c r="W1106" s="58"/>
    </row>
    <row r="1107" spans="8:23" x14ac:dyDescent="0.2">
      <c r="H1107" s="58"/>
      <c r="I1107" s="58"/>
      <c r="J1107" s="58"/>
      <c r="K1107" s="58"/>
      <c r="N1107" s="58"/>
      <c r="O1107" s="58"/>
      <c r="U1107" s="58"/>
      <c r="V1107" s="58"/>
      <c r="W1107" s="58"/>
    </row>
    <row r="1108" spans="8:23" x14ac:dyDescent="0.2">
      <c r="H1108" s="58"/>
      <c r="I1108" s="58"/>
      <c r="J1108" s="58"/>
      <c r="K1108" s="58"/>
      <c r="N1108" s="58"/>
      <c r="O1108" s="58"/>
      <c r="U1108" s="58"/>
      <c r="V1108" s="58"/>
      <c r="W1108" s="58"/>
    </row>
    <row r="1109" spans="8:23" x14ac:dyDescent="0.2">
      <c r="H1109" s="58"/>
      <c r="I1109" s="58"/>
      <c r="J1109" s="58"/>
      <c r="K1109" s="58"/>
      <c r="N1109" s="58"/>
      <c r="O1109" s="58"/>
      <c r="U1109" s="58"/>
      <c r="V1109" s="58"/>
      <c r="W1109" s="58"/>
    </row>
    <row r="1110" spans="8:23" x14ac:dyDescent="0.2">
      <c r="H1110" s="58"/>
      <c r="I1110" s="58"/>
      <c r="J1110" s="58"/>
      <c r="K1110" s="58"/>
      <c r="N1110" s="58"/>
      <c r="O1110" s="58"/>
      <c r="U1110" s="58"/>
      <c r="V1110" s="58"/>
      <c r="W1110" s="58"/>
    </row>
    <row r="1111" spans="8:23" x14ac:dyDescent="0.2">
      <c r="H1111" s="58"/>
      <c r="I1111" s="58"/>
      <c r="J1111" s="58"/>
      <c r="K1111" s="58"/>
      <c r="N1111" s="58"/>
      <c r="O1111" s="58"/>
      <c r="U1111" s="58"/>
      <c r="V1111" s="58"/>
      <c r="W1111" s="58"/>
    </row>
    <row r="1112" spans="8:23" x14ac:dyDescent="0.2">
      <c r="H1112" s="58"/>
      <c r="I1112" s="58"/>
      <c r="J1112" s="58"/>
      <c r="K1112" s="58"/>
      <c r="N1112" s="58"/>
      <c r="O1112" s="58"/>
      <c r="U1112" s="58"/>
      <c r="V1112" s="58"/>
      <c r="W1112" s="58"/>
    </row>
    <row r="1113" spans="8:23" x14ac:dyDescent="0.2">
      <c r="H1113" s="58"/>
      <c r="I1113" s="58"/>
      <c r="J1113" s="58"/>
      <c r="K1113" s="58"/>
      <c r="N1113" s="58"/>
      <c r="O1113" s="58"/>
      <c r="U1113" s="58"/>
      <c r="V1113" s="58"/>
      <c r="W1113" s="58"/>
    </row>
    <row r="1114" spans="8:23" x14ac:dyDescent="0.2">
      <c r="H1114" s="58"/>
      <c r="I1114" s="58"/>
      <c r="J1114" s="58"/>
      <c r="K1114" s="58"/>
      <c r="N1114" s="58"/>
      <c r="O1114" s="58"/>
      <c r="U1114" s="58"/>
      <c r="V1114" s="58"/>
      <c r="W1114" s="58"/>
    </row>
    <row r="1115" spans="8:23" x14ac:dyDescent="0.2">
      <c r="H1115" s="58"/>
      <c r="I1115" s="58"/>
      <c r="J1115" s="58"/>
      <c r="K1115" s="58"/>
      <c r="N1115" s="58"/>
      <c r="O1115" s="58"/>
      <c r="U1115" s="58"/>
      <c r="V1115" s="58"/>
      <c r="W1115" s="58"/>
    </row>
    <row r="1116" spans="8:23" x14ac:dyDescent="0.2">
      <c r="H1116" s="58"/>
      <c r="I1116" s="58"/>
      <c r="J1116" s="58"/>
      <c r="K1116" s="58"/>
      <c r="N1116" s="58"/>
      <c r="O1116" s="58"/>
      <c r="U1116" s="58"/>
      <c r="V1116" s="58"/>
      <c r="W1116" s="58"/>
    </row>
    <row r="1117" spans="8:23" x14ac:dyDescent="0.2">
      <c r="H1117" s="58"/>
      <c r="I1117" s="58"/>
      <c r="J1117" s="58"/>
      <c r="K1117" s="58"/>
      <c r="N1117" s="58"/>
      <c r="O1117" s="58"/>
      <c r="U1117" s="58"/>
      <c r="V1117" s="58"/>
      <c r="W1117" s="58"/>
    </row>
    <row r="1118" spans="8:23" x14ac:dyDescent="0.2">
      <c r="H1118" s="58"/>
      <c r="I1118" s="58"/>
      <c r="J1118" s="58"/>
      <c r="K1118" s="58"/>
      <c r="N1118" s="58"/>
      <c r="O1118" s="58"/>
      <c r="U1118" s="58"/>
      <c r="V1118" s="58"/>
      <c r="W1118" s="58"/>
    </row>
    <row r="1119" spans="8:23" x14ac:dyDescent="0.2">
      <c r="H1119" s="58"/>
      <c r="I1119" s="58"/>
      <c r="J1119" s="58"/>
      <c r="K1119" s="58"/>
      <c r="N1119" s="58"/>
      <c r="O1119" s="58"/>
      <c r="U1119" s="58"/>
      <c r="V1119" s="58"/>
      <c r="W1119" s="58"/>
    </row>
    <row r="1120" spans="8:23" x14ac:dyDescent="0.2">
      <c r="H1120" s="58"/>
      <c r="I1120" s="58"/>
      <c r="J1120" s="58"/>
      <c r="K1120" s="58"/>
      <c r="N1120" s="58"/>
      <c r="O1120" s="58"/>
      <c r="U1120" s="58"/>
      <c r="V1120" s="58"/>
      <c r="W1120" s="58"/>
    </row>
    <row r="1121" spans="8:23" x14ac:dyDescent="0.2">
      <c r="H1121" s="58"/>
      <c r="I1121" s="58"/>
      <c r="J1121" s="58"/>
      <c r="K1121" s="58"/>
      <c r="N1121" s="58"/>
      <c r="O1121" s="58"/>
      <c r="U1121" s="58"/>
      <c r="V1121" s="58"/>
      <c r="W1121" s="58"/>
    </row>
    <row r="1122" spans="8:23" x14ac:dyDescent="0.2">
      <c r="H1122" s="58"/>
      <c r="I1122" s="58"/>
      <c r="J1122" s="58"/>
      <c r="K1122" s="58"/>
      <c r="N1122" s="58"/>
      <c r="O1122" s="58"/>
      <c r="U1122" s="58"/>
      <c r="V1122" s="58"/>
      <c r="W1122" s="58"/>
    </row>
    <row r="1123" spans="8:23" x14ac:dyDescent="0.2">
      <c r="H1123" s="58"/>
      <c r="I1123" s="58"/>
      <c r="J1123" s="58"/>
      <c r="K1123" s="58"/>
      <c r="N1123" s="58"/>
      <c r="O1123" s="58"/>
      <c r="U1123" s="58"/>
      <c r="V1123" s="58"/>
      <c r="W1123" s="58"/>
    </row>
    <row r="1124" spans="8:23" x14ac:dyDescent="0.2">
      <c r="H1124" s="58"/>
      <c r="I1124" s="58"/>
      <c r="J1124" s="58"/>
      <c r="K1124" s="58"/>
      <c r="N1124" s="58"/>
      <c r="O1124" s="58"/>
      <c r="U1124" s="58"/>
      <c r="V1124" s="58"/>
      <c r="W1124" s="58"/>
    </row>
    <row r="1125" spans="8:23" x14ac:dyDescent="0.2">
      <c r="H1125" s="58"/>
      <c r="I1125" s="58"/>
      <c r="J1125" s="58"/>
      <c r="K1125" s="58"/>
      <c r="N1125" s="58"/>
      <c r="O1125" s="58"/>
      <c r="U1125" s="58"/>
      <c r="V1125" s="58"/>
      <c r="W1125" s="58"/>
    </row>
    <row r="1126" spans="8:23" x14ac:dyDescent="0.2">
      <c r="H1126" s="58"/>
      <c r="I1126" s="58"/>
      <c r="J1126" s="58"/>
      <c r="K1126" s="58"/>
      <c r="N1126" s="58"/>
      <c r="O1126" s="58"/>
      <c r="U1126" s="58"/>
      <c r="V1126" s="58"/>
      <c r="W1126" s="58"/>
    </row>
    <row r="1127" spans="8:23" x14ac:dyDescent="0.2">
      <c r="H1127" s="58"/>
      <c r="I1127" s="58"/>
      <c r="J1127" s="58"/>
      <c r="K1127" s="58"/>
      <c r="N1127" s="58"/>
      <c r="O1127" s="58"/>
      <c r="U1127" s="58"/>
      <c r="V1127" s="58"/>
      <c r="W1127" s="58"/>
    </row>
    <row r="1128" spans="8:23" x14ac:dyDescent="0.2">
      <c r="H1128" s="58"/>
      <c r="I1128" s="58"/>
      <c r="J1128" s="58"/>
      <c r="K1128" s="58"/>
      <c r="N1128" s="58"/>
      <c r="O1128" s="58"/>
      <c r="U1128" s="58"/>
      <c r="V1128" s="58"/>
      <c r="W1128" s="58"/>
    </row>
    <row r="1129" spans="8:23" x14ac:dyDescent="0.2">
      <c r="H1129" s="58"/>
      <c r="I1129" s="58"/>
      <c r="J1129" s="58"/>
      <c r="K1129" s="58"/>
      <c r="N1129" s="58"/>
      <c r="O1129" s="58"/>
      <c r="U1129" s="58"/>
      <c r="V1129" s="58"/>
      <c r="W1129" s="58"/>
    </row>
    <row r="1130" spans="8:23" x14ac:dyDescent="0.2">
      <c r="H1130" s="58"/>
      <c r="I1130" s="58"/>
      <c r="J1130" s="58"/>
      <c r="K1130" s="58"/>
      <c r="N1130" s="58"/>
      <c r="O1130" s="58"/>
      <c r="U1130" s="58"/>
      <c r="V1130" s="58"/>
      <c r="W1130" s="58"/>
    </row>
    <row r="1131" spans="8:23" x14ac:dyDescent="0.2">
      <c r="H1131" s="58"/>
      <c r="I1131" s="58"/>
      <c r="J1131" s="58"/>
      <c r="K1131" s="58"/>
      <c r="N1131" s="58"/>
      <c r="O1131" s="58"/>
      <c r="U1131" s="58"/>
      <c r="V1131" s="58"/>
      <c r="W1131" s="58"/>
    </row>
    <row r="1132" spans="8:23" x14ac:dyDescent="0.2">
      <c r="H1132" s="58"/>
      <c r="I1132" s="58"/>
      <c r="J1132" s="58"/>
      <c r="K1132" s="58"/>
      <c r="N1132" s="58"/>
      <c r="O1132" s="58"/>
      <c r="U1132" s="58"/>
      <c r="V1132" s="58"/>
      <c r="W1132" s="58"/>
    </row>
    <row r="1133" spans="8:23" x14ac:dyDescent="0.2">
      <c r="H1133" s="58"/>
      <c r="I1133" s="58"/>
      <c r="J1133" s="58"/>
      <c r="K1133" s="58"/>
      <c r="N1133" s="58"/>
      <c r="O1133" s="58"/>
      <c r="U1133" s="58"/>
      <c r="V1133" s="58"/>
      <c r="W1133" s="58"/>
    </row>
    <row r="1134" spans="8:23" x14ac:dyDescent="0.2">
      <c r="H1134" s="58"/>
      <c r="I1134" s="58"/>
      <c r="J1134" s="58"/>
      <c r="K1134" s="58"/>
      <c r="N1134" s="58"/>
      <c r="O1134" s="58"/>
      <c r="U1134" s="58"/>
      <c r="V1134" s="58"/>
      <c r="W1134" s="58"/>
    </row>
    <row r="1135" spans="8:23" x14ac:dyDescent="0.2">
      <c r="H1135" s="58"/>
      <c r="I1135" s="58"/>
      <c r="J1135" s="58"/>
      <c r="K1135" s="58"/>
      <c r="N1135" s="58"/>
      <c r="O1135" s="58"/>
      <c r="U1135" s="58"/>
      <c r="V1135" s="58"/>
      <c r="W1135" s="58"/>
    </row>
    <row r="1136" spans="8:23" x14ac:dyDescent="0.2">
      <c r="H1136" s="58"/>
      <c r="I1136" s="58"/>
      <c r="J1136" s="58"/>
      <c r="K1136" s="58"/>
      <c r="N1136" s="58"/>
      <c r="O1136" s="58"/>
      <c r="U1136" s="58"/>
      <c r="V1136" s="58"/>
      <c r="W1136" s="58"/>
    </row>
    <row r="1137" spans="8:23" x14ac:dyDescent="0.2">
      <c r="H1137" s="58"/>
      <c r="I1137" s="58"/>
      <c r="J1137" s="58"/>
      <c r="K1137" s="58"/>
      <c r="N1137" s="58"/>
      <c r="O1137" s="58"/>
      <c r="U1137" s="58"/>
      <c r="V1137" s="58"/>
      <c r="W1137" s="58"/>
    </row>
    <row r="1138" spans="8:23" x14ac:dyDescent="0.2">
      <c r="H1138" s="58"/>
      <c r="I1138" s="58"/>
      <c r="J1138" s="58"/>
      <c r="K1138" s="58"/>
      <c r="N1138" s="58"/>
      <c r="O1138" s="58"/>
      <c r="U1138" s="58"/>
      <c r="V1138" s="58"/>
      <c r="W1138" s="58"/>
    </row>
    <row r="1139" spans="8:23" x14ac:dyDescent="0.2">
      <c r="H1139" s="58"/>
      <c r="I1139" s="58"/>
      <c r="J1139" s="58"/>
      <c r="K1139" s="58"/>
      <c r="N1139" s="58"/>
      <c r="O1139" s="58"/>
      <c r="U1139" s="58"/>
      <c r="V1139" s="58"/>
      <c r="W1139" s="58"/>
    </row>
    <row r="1140" spans="8:23" x14ac:dyDescent="0.2">
      <c r="H1140" s="58"/>
      <c r="I1140" s="58"/>
      <c r="J1140" s="58"/>
      <c r="K1140" s="58"/>
      <c r="N1140" s="58"/>
      <c r="O1140" s="58"/>
      <c r="U1140" s="58"/>
      <c r="V1140" s="58"/>
      <c r="W1140" s="58"/>
    </row>
    <row r="1141" spans="8:23" x14ac:dyDescent="0.2">
      <c r="H1141" s="58"/>
      <c r="I1141" s="58"/>
      <c r="J1141" s="58"/>
      <c r="K1141" s="58"/>
      <c r="N1141" s="58"/>
      <c r="O1141" s="58"/>
      <c r="U1141" s="58"/>
      <c r="V1141" s="58"/>
      <c r="W1141" s="58"/>
    </row>
    <row r="1142" spans="8:23" x14ac:dyDescent="0.2">
      <c r="H1142" s="58"/>
      <c r="I1142" s="58"/>
      <c r="J1142" s="58"/>
      <c r="K1142" s="58"/>
      <c r="N1142" s="58"/>
      <c r="O1142" s="58"/>
      <c r="U1142" s="58"/>
      <c r="V1142" s="58"/>
      <c r="W1142" s="58"/>
    </row>
    <row r="1143" spans="8:23" x14ac:dyDescent="0.2">
      <c r="H1143" s="58"/>
      <c r="I1143" s="58"/>
      <c r="J1143" s="58"/>
      <c r="K1143" s="58"/>
      <c r="N1143" s="58"/>
      <c r="O1143" s="58"/>
      <c r="U1143" s="58"/>
      <c r="V1143" s="58"/>
      <c r="W1143" s="58"/>
    </row>
    <row r="1144" spans="8:23" x14ac:dyDescent="0.2">
      <c r="H1144" s="58"/>
      <c r="I1144" s="58"/>
      <c r="J1144" s="58"/>
      <c r="K1144" s="58"/>
      <c r="N1144" s="58"/>
      <c r="O1144" s="58"/>
      <c r="U1144" s="58"/>
      <c r="V1144" s="58"/>
      <c r="W1144" s="58"/>
    </row>
    <row r="1145" spans="8:23" x14ac:dyDescent="0.2">
      <c r="H1145" s="58"/>
      <c r="I1145" s="58"/>
      <c r="J1145" s="58"/>
      <c r="K1145" s="58"/>
      <c r="N1145" s="58"/>
      <c r="O1145" s="58"/>
      <c r="U1145" s="58"/>
      <c r="V1145" s="58"/>
      <c r="W1145" s="58"/>
    </row>
    <row r="1146" spans="8:23" x14ac:dyDescent="0.2">
      <c r="H1146" s="58"/>
      <c r="I1146" s="58"/>
      <c r="J1146" s="58"/>
      <c r="K1146" s="58"/>
      <c r="N1146" s="58"/>
      <c r="O1146" s="58"/>
      <c r="U1146" s="58"/>
      <c r="V1146" s="58"/>
      <c r="W1146" s="58"/>
    </row>
    <row r="1147" spans="8:23" x14ac:dyDescent="0.2">
      <c r="H1147" s="58"/>
      <c r="I1147" s="58"/>
      <c r="J1147" s="58"/>
      <c r="K1147" s="58"/>
      <c r="N1147" s="58"/>
      <c r="O1147" s="58"/>
      <c r="U1147" s="58"/>
      <c r="V1147" s="58"/>
      <c r="W1147" s="58"/>
    </row>
    <row r="1148" spans="8:23" x14ac:dyDescent="0.2">
      <c r="H1148" s="58"/>
      <c r="I1148" s="58"/>
      <c r="J1148" s="58"/>
      <c r="K1148" s="58"/>
      <c r="N1148" s="58"/>
      <c r="O1148" s="58"/>
      <c r="U1148" s="58"/>
      <c r="V1148" s="58"/>
      <c r="W1148" s="58"/>
    </row>
    <row r="1149" spans="8:23" x14ac:dyDescent="0.2">
      <c r="H1149" s="58"/>
      <c r="I1149" s="58"/>
      <c r="J1149" s="58"/>
      <c r="K1149" s="58"/>
      <c r="N1149" s="58"/>
      <c r="O1149" s="58"/>
      <c r="U1149" s="58"/>
      <c r="V1149" s="58"/>
      <c r="W1149" s="58"/>
    </row>
    <row r="1150" spans="8:23" x14ac:dyDescent="0.2">
      <c r="H1150" s="58"/>
      <c r="I1150" s="58"/>
      <c r="J1150" s="58"/>
      <c r="K1150" s="58"/>
      <c r="N1150" s="58"/>
      <c r="O1150" s="58"/>
      <c r="U1150" s="58"/>
      <c r="V1150" s="58"/>
      <c r="W1150" s="58"/>
    </row>
    <row r="1151" spans="8:23" x14ac:dyDescent="0.2">
      <c r="H1151" s="58"/>
      <c r="I1151" s="58"/>
      <c r="J1151" s="58"/>
      <c r="K1151" s="58"/>
      <c r="N1151" s="58"/>
      <c r="O1151" s="58"/>
      <c r="U1151" s="58"/>
      <c r="V1151" s="58"/>
      <c r="W1151" s="58"/>
    </row>
    <row r="1152" spans="8:23" x14ac:dyDescent="0.2">
      <c r="H1152" s="58"/>
      <c r="I1152" s="58"/>
      <c r="J1152" s="58"/>
      <c r="K1152" s="58"/>
      <c r="N1152" s="58"/>
      <c r="O1152" s="58"/>
      <c r="U1152" s="58"/>
      <c r="V1152" s="58"/>
      <c r="W1152" s="58"/>
    </row>
    <row r="1153" spans="8:23" x14ac:dyDescent="0.2">
      <c r="H1153" s="58"/>
      <c r="I1153" s="58"/>
      <c r="J1153" s="58"/>
      <c r="K1153" s="58"/>
      <c r="N1153" s="58"/>
      <c r="O1153" s="58"/>
      <c r="U1153" s="58"/>
      <c r="V1153" s="58"/>
      <c r="W1153" s="58"/>
    </row>
    <row r="1154" spans="8:23" x14ac:dyDescent="0.2">
      <c r="H1154" s="58"/>
      <c r="I1154" s="58"/>
      <c r="J1154" s="58"/>
      <c r="K1154" s="58"/>
      <c r="N1154" s="58"/>
      <c r="O1154" s="58"/>
      <c r="U1154" s="58"/>
      <c r="V1154" s="58"/>
      <c r="W1154" s="58"/>
    </row>
    <row r="1155" spans="8:23" x14ac:dyDescent="0.2">
      <c r="H1155" s="58"/>
      <c r="I1155" s="58"/>
      <c r="J1155" s="58"/>
      <c r="K1155" s="58"/>
      <c r="N1155" s="58"/>
      <c r="O1155" s="58"/>
      <c r="U1155" s="58"/>
      <c r="V1155" s="58"/>
      <c r="W1155" s="58"/>
    </row>
    <row r="1156" spans="8:23" x14ac:dyDescent="0.2">
      <c r="H1156" s="58"/>
      <c r="I1156" s="58"/>
      <c r="J1156" s="58"/>
      <c r="K1156" s="58"/>
      <c r="N1156" s="58"/>
      <c r="O1156" s="58"/>
      <c r="U1156" s="58"/>
      <c r="V1156" s="58"/>
      <c r="W1156" s="58"/>
    </row>
    <row r="1157" spans="8:23" x14ac:dyDescent="0.2">
      <c r="H1157" s="58"/>
      <c r="I1157" s="58"/>
      <c r="J1157" s="58"/>
      <c r="K1157" s="58"/>
      <c r="N1157" s="58"/>
      <c r="O1157" s="58"/>
      <c r="U1157" s="58"/>
      <c r="V1157" s="58"/>
      <c r="W1157" s="58"/>
    </row>
    <row r="1158" spans="8:23" x14ac:dyDescent="0.2">
      <c r="H1158" s="58"/>
      <c r="I1158" s="58"/>
      <c r="J1158" s="58"/>
      <c r="K1158" s="58"/>
      <c r="N1158" s="58"/>
      <c r="O1158" s="58"/>
      <c r="U1158" s="58"/>
      <c r="V1158" s="58"/>
      <c r="W1158" s="58"/>
    </row>
    <row r="1159" spans="8:23" x14ac:dyDescent="0.2">
      <c r="H1159" s="58"/>
      <c r="I1159" s="58"/>
      <c r="J1159" s="58"/>
      <c r="K1159" s="58"/>
      <c r="N1159" s="58"/>
      <c r="O1159" s="58"/>
      <c r="U1159" s="58"/>
      <c r="V1159" s="58"/>
      <c r="W1159" s="58"/>
    </row>
    <row r="1160" spans="8:23" x14ac:dyDescent="0.2">
      <c r="H1160" s="58"/>
      <c r="I1160" s="58"/>
      <c r="J1160" s="58"/>
      <c r="K1160" s="58"/>
      <c r="N1160" s="58"/>
      <c r="O1160" s="58"/>
      <c r="U1160" s="58"/>
      <c r="V1160" s="58"/>
      <c r="W1160" s="58"/>
    </row>
    <row r="1161" spans="8:23" x14ac:dyDescent="0.2">
      <c r="H1161" s="58"/>
      <c r="I1161" s="58"/>
      <c r="J1161" s="58"/>
      <c r="K1161" s="58"/>
      <c r="N1161" s="58"/>
      <c r="O1161" s="58"/>
      <c r="U1161" s="58"/>
      <c r="V1161" s="58"/>
      <c r="W1161" s="58"/>
    </row>
    <row r="1162" spans="8:23" x14ac:dyDescent="0.2">
      <c r="H1162" s="58"/>
      <c r="I1162" s="58"/>
      <c r="J1162" s="58"/>
      <c r="K1162" s="58"/>
      <c r="N1162" s="58"/>
      <c r="O1162" s="58"/>
      <c r="U1162" s="58"/>
      <c r="V1162" s="58"/>
      <c r="W1162" s="58"/>
    </row>
    <row r="1163" spans="8:23" x14ac:dyDescent="0.2">
      <c r="H1163" s="58"/>
      <c r="I1163" s="58"/>
      <c r="J1163" s="58"/>
      <c r="K1163" s="58"/>
      <c r="N1163" s="58"/>
      <c r="O1163" s="58"/>
      <c r="U1163" s="58"/>
      <c r="V1163" s="58"/>
      <c r="W1163" s="58"/>
    </row>
    <row r="1164" spans="8:23" x14ac:dyDescent="0.2">
      <c r="H1164" s="58"/>
      <c r="I1164" s="58"/>
      <c r="J1164" s="58"/>
      <c r="K1164" s="58"/>
      <c r="N1164" s="58"/>
      <c r="O1164" s="58"/>
      <c r="U1164" s="58"/>
      <c r="V1164" s="58"/>
      <c r="W1164" s="58"/>
    </row>
    <row r="1165" spans="8:23" x14ac:dyDescent="0.2">
      <c r="H1165" s="58"/>
      <c r="I1165" s="58"/>
      <c r="J1165" s="58"/>
      <c r="K1165" s="58"/>
      <c r="N1165" s="58"/>
      <c r="O1165" s="58"/>
      <c r="U1165" s="58"/>
      <c r="V1165" s="58"/>
      <c r="W1165" s="58"/>
    </row>
    <row r="1166" spans="8:23" x14ac:dyDescent="0.2">
      <c r="H1166" s="58"/>
      <c r="I1166" s="58"/>
      <c r="J1166" s="58"/>
      <c r="K1166" s="58"/>
      <c r="N1166" s="58"/>
      <c r="O1166" s="58"/>
      <c r="U1166" s="58"/>
      <c r="V1166" s="58"/>
      <c r="W1166" s="58"/>
    </row>
    <row r="1167" spans="8:23" x14ac:dyDescent="0.2">
      <c r="H1167" s="58"/>
      <c r="I1167" s="58"/>
      <c r="J1167" s="58"/>
      <c r="K1167" s="58"/>
      <c r="N1167" s="58"/>
      <c r="O1167" s="58"/>
      <c r="U1167" s="58"/>
      <c r="V1167" s="58"/>
      <c r="W1167" s="58"/>
    </row>
    <row r="1168" spans="8:23" x14ac:dyDescent="0.2">
      <c r="H1168" s="58"/>
      <c r="I1168" s="58"/>
      <c r="J1168" s="58"/>
      <c r="K1168" s="58"/>
      <c r="N1168" s="58"/>
      <c r="O1168" s="58"/>
      <c r="U1168" s="58"/>
      <c r="V1168" s="58"/>
      <c r="W1168" s="58"/>
    </row>
    <row r="1169" spans="8:23" x14ac:dyDescent="0.2">
      <c r="H1169" s="58"/>
      <c r="I1169" s="58"/>
      <c r="J1169" s="58"/>
      <c r="K1169" s="58"/>
      <c r="N1169" s="58"/>
      <c r="O1169" s="58"/>
      <c r="U1169" s="58"/>
      <c r="V1169" s="58"/>
      <c r="W1169" s="58"/>
    </row>
    <row r="1170" spans="8:23" x14ac:dyDescent="0.2">
      <c r="H1170" s="58"/>
      <c r="I1170" s="58"/>
      <c r="J1170" s="58"/>
      <c r="K1170" s="58"/>
      <c r="N1170" s="58"/>
      <c r="O1170" s="58"/>
      <c r="U1170" s="58"/>
      <c r="V1170" s="58"/>
      <c r="W1170" s="58"/>
    </row>
    <row r="1171" spans="8:23" x14ac:dyDescent="0.2">
      <c r="H1171" s="58"/>
      <c r="I1171" s="58"/>
      <c r="J1171" s="58"/>
      <c r="K1171" s="58"/>
      <c r="N1171" s="58"/>
      <c r="O1171" s="58"/>
      <c r="U1171" s="58"/>
      <c r="V1171" s="58"/>
      <c r="W1171" s="58"/>
    </row>
    <row r="1172" spans="8:23" x14ac:dyDescent="0.2">
      <c r="H1172" s="58"/>
      <c r="I1172" s="58"/>
      <c r="J1172" s="58"/>
      <c r="K1172" s="58"/>
      <c r="N1172" s="58"/>
      <c r="O1172" s="58"/>
      <c r="U1172" s="58"/>
      <c r="V1172" s="58"/>
      <c r="W1172" s="58"/>
    </row>
    <row r="1173" spans="8:23" x14ac:dyDescent="0.2">
      <c r="H1173" s="58"/>
      <c r="I1173" s="58"/>
      <c r="J1173" s="58"/>
      <c r="K1173" s="58"/>
      <c r="N1173" s="58"/>
      <c r="O1173" s="58"/>
      <c r="U1173" s="58"/>
      <c r="V1173" s="58"/>
      <c r="W1173" s="58"/>
    </row>
    <row r="1174" spans="8:23" x14ac:dyDescent="0.2">
      <c r="H1174" s="58"/>
      <c r="I1174" s="58"/>
      <c r="J1174" s="58"/>
      <c r="K1174" s="58"/>
      <c r="N1174" s="58"/>
      <c r="O1174" s="58"/>
      <c r="U1174" s="58"/>
      <c r="V1174" s="58"/>
      <c r="W1174" s="58"/>
    </row>
    <row r="1175" spans="8:23" x14ac:dyDescent="0.2">
      <c r="H1175" s="58"/>
      <c r="I1175" s="58"/>
      <c r="J1175" s="58"/>
      <c r="K1175" s="58"/>
      <c r="N1175" s="58"/>
      <c r="O1175" s="58"/>
      <c r="U1175" s="58"/>
      <c r="V1175" s="58"/>
      <c r="W1175" s="58"/>
    </row>
    <row r="1176" spans="8:23" x14ac:dyDescent="0.2">
      <c r="H1176" s="58"/>
      <c r="I1176" s="58"/>
      <c r="J1176" s="58"/>
      <c r="K1176" s="58"/>
      <c r="N1176" s="58"/>
      <c r="O1176" s="58"/>
      <c r="U1176" s="58"/>
      <c r="V1176" s="58"/>
      <c r="W1176" s="58"/>
    </row>
    <row r="1177" spans="8:23" x14ac:dyDescent="0.2">
      <c r="H1177" s="58"/>
      <c r="I1177" s="58"/>
      <c r="J1177" s="58"/>
      <c r="K1177" s="58"/>
      <c r="N1177" s="58"/>
      <c r="O1177" s="58"/>
      <c r="U1177" s="58"/>
      <c r="V1177" s="58"/>
      <c r="W1177" s="58"/>
    </row>
    <row r="1178" spans="8:23" x14ac:dyDescent="0.2">
      <c r="H1178" s="58"/>
      <c r="I1178" s="58"/>
      <c r="J1178" s="58"/>
      <c r="K1178" s="58"/>
      <c r="N1178" s="58"/>
      <c r="O1178" s="58"/>
      <c r="U1178" s="58"/>
      <c r="V1178" s="58"/>
      <c r="W1178" s="58"/>
    </row>
    <row r="1179" spans="8:23" x14ac:dyDescent="0.2">
      <c r="H1179" s="58"/>
      <c r="I1179" s="58"/>
      <c r="J1179" s="58"/>
      <c r="K1179" s="58"/>
      <c r="N1179" s="58"/>
      <c r="O1179" s="58"/>
      <c r="U1179" s="58"/>
      <c r="V1179" s="58"/>
      <c r="W1179" s="58"/>
    </row>
    <row r="1180" spans="8:23" x14ac:dyDescent="0.2">
      <c r="H1180" s="58"/>
      <c r="I1180" s="58"/>
      <c r="J1180" s="58"/>
      <c r="K1180" s="58"/>
      <c r="N1180" s="58"/>
      <c r="O1180" s="58"/>
      <c r="U1180" s="58"/>
      <c r="V1180" s="58"/>
      <c r="W1180" s="58"/>
    </row>
    <row r="1181" spans="8:23" x14ac:dyDescent="0.2">
      <c r="H1181" s="58"/>
      <c r="I1181" s="58"/>
      <c r="J1181" s="58"/>
      <c r="K1181" s="58"/>
      <c r="N1181" s="58"/>
      <c r="O1181" s="58"/>
      <c r="U1181" s="58"/>
      <c r="V1181" s="58"/>
      <c r="W1181" s="58"/>
    </row>
    <row r="1182" spans="8:23" x14ac:dyDescent="0.2">
      <c r="H1182" s="58"/>
      <c r="I1182" s="58"/>
      <c r="J1182" s="58"/>
      <c r="K1182" s="58"/>
      <c r="N1182" s="58"/>
      <c r="O1182" s="58"/>
      <c r="U1182" s="58"/>
      <c r="V1182" s="58"/>
      <c r="W1182" s="58"/>
    </row>
    <row r="1183" spans="8:23" x14ac:dyDescent="0.2">
      <c r="H1183" s="58"/>
      <c r="I1183" s="58"/>
      <c r="J1183" s="58"/>
      <c r="K1183" s="58"/>
      <c r="N1183" s="58"/>
      <c r="O1183" s="58"/>
      <c r="U1183" s="58"/>
      <c r="V1183" s="58"/>
      <c r="W1183" s="58"/>
    </row>
    <row r="1184" spans="8:23" x14ac:dyDescent="0.2">
      <c r="H1184" s="58"/>
      <c r="I1184" s="58"/>
      <c r="J1184" s="58"/>
      <c r="K1184" s="58"/>
      <c r="N1184" s="58"/>
      <c r="O1184" s="58"/>
      <c r="U1184" s="58"/>
      <c r="V1184" s="58"/>
      <c r="W1184" s="58"/>
    </row>
    <row r="1185" spans="8:23" x14ac:dyDescent="0.2">
      <c r="H1185" s="58"/>
      <c r="I1185" s="58"/>
      <c r="J1185" s="58"/>
      <c r="K1185" s="58"/>
      <c r="N1185" s="58"/>
      <c r="O1185" s="58"/>
      <c r="U1185" s="58"/>
      <c r="V1185" s="58"/>
      <c r="W1185" s="58"/>
    </row>
    <row r="1186" spans="8:23" x14ac:dyDescent="0.2">
      <c r="H1186" s="58"/>
      <c r="I1186" s="58"/>
      <c r="J1186" s="58"/>
      <c r="K1186" s="58"/>
      <c r="N1186" s="58"/>
      <c r="O1186" s="58"/>
      <c r="U1186" s="58"/>
      <c r="V1186" s="58"/>
      <c r="W1186" s="58"/>
    </row>
    <row r="1187" spans="8:23" x14ac:dyDescent="0.2">
      <c r="H1187" s="58"/>
      <c r="I1187" s="58"/>
      <c r="J1187" s="58"/>
      <c r="K1187" s="58"/>
      <c r="N1187" s="58"/>
      <c r="O1187" s="58"/>
      <c r="U1187" s="58"/>
      <c r="V1187" s="58"/>
      <c r="W1187" s="58"/>
    </row>
    <row r="1188" spans="8:23" x14ac:dyDescent="0.2">
      <c r="H1188" s="58"/>
      <c r="I1188" s="58"/>
      <c r="J1188" s="58"/>
      <c r="K1188" s="58"/>
      <c r="N1188" s="58"/>
      <c r="O1188" s="58"/>
      <c r="U1188" s="58"/>
      <c r="V1188" s="58"/>
      <c r="W1188" s="58"/>
    </row>
    <row r="1189" spans="8:23" x14ac:dyDescent="0.2">
      <c r="H1189" s="58"/>
      <c r="I1189" s="58"/>
      <c r="J1189" s="58"/>
      <c r="K1189" s="58"/>
      <c r="N1189" s="58"/>
      <c r="O1189" s="58"/>
      <c r="U1189" s="58"/>
      <c r="V1189" s="58"/>
      <c r="W1189" s="58"/>
    </row>
    <row r="1190" spans="8:23" x14ac:dyDescent="0.2">
      <c r="H1190" s="58"/>
      <c r="I1190" s="58"/>
      <c r="J1190" s="58"/>
      <c r="K1190" s="58"/>
      <c r="N1190" s="58"/>
      <c r="O1190" s="58"/>
      <c r="U1190" s="58"/>
      <c r="V1190" s="58"/>
      <c r="W1190" s="58"/>
    </row>
    <row r="1191" spans="8:23" x14ac:dyDescent="0.2">
      <c r="H1191" s="58"/>
      <c r="I1191" s="58"/>
      <c r="J1191" s="58"/>
      <c r="K1191" s="58"/>
      <c r="N1191" s="58"/>
      <c r="O1191" s="58"/>
      <c r="U1191" s="58"/>
      <c r="V1191" s="58"/>
      <c r="W1191" s="58"/>
    </row>
    <row r="1192" spans="8:23" x14ac:dyDescent="0.2">
      <c r="H1192" s="58"/>
      <c r="I1192" s="58"/>
      <c r="J1192" s="58"/>
      <c r="K1192" s="58"/>
      <c r="N1192" s="58"/>
      <c r="O1192" s="58"/>
      <c r="U1192" s="58"/>
      <c r="V1192" s="58"/>
      <c r="W1192" s="58"/>
    </row>
    <row r="1193" spans="8:23" x14ac:dyDescent="0.2">
      <c r="H1193" s="58"/>
      <c r="I1193" s="58"/>
      <c r="J1193" s="58"/>
      <c r="K1193" s="58"/>
      <c r="N1193" s="58"/>
      <c r="O1193" s="58"/>
      <c r="U1193" s="58"/>
      <c r="V1193" s="58"/>
      <c r="W1193" s="58"/>
    </row>
    <row r="1194" spans="8:23" x14ac:dyDescent="0.2">
      <c r="H1194" s="58"/>
      <c r="I1194" s="58"/>
      <c r="J1194" s="58"/>
      <c r="K1194" s="58"/>
      <c r="N1194" s="58"/>
      <c r="O1194" s="58"/>
      <c r="U1194" s="58"/>
      <c r="V1194" s="58"/>
      <c r="W1194" s="58"/>
    </row>
    <row r="1195" spans="8:23" x14ac:dyDescent="0.2">
      <c r="H1195" s="58"/>
      <c r="I1195" s="58"/>
      <c r="J1195" s="58"/>
      <c r="K1195" s="58"/>
      <c r="N1195" s="58"/>
      <c r="O1195" s="58"/>
      <c r="U1195" s="58"/>
      <c r="V1195" s="58"/>
      <c r="W1195" s="58"/>
    </row>
    <row r="1196" spans="8:23" x14ac:dyDescent="0.2">
      <c r="H1196" s="58"/>
      <c r="I1196" s="58"/>
      <c r="J1196" s="58"/>
      <c r="K1196" s="58"/>
      <c r="N1196" s="58"/>
      <c r="O1196" s="58"/>
      <c r="U1196" s="58"/>
      <c r="V1196" s="58"/>
      <c r="W1196" s="58"/>
    </row>
    <row r="1197" spans="8:23" x14ac:dyDescent="0.2">
      <c r="H1197" s="58"/>
      <c r="I1197" s="58"/>
      <c r="J1197" s="58"/>
      <c r="K1197" s="58"/>
      <c r="N1197" s="58"/>
      <c r="O1197" s="58"/>
      <c r="U1197" s="58"/>
      <c r="V1197" s="58"/>
      <c r="W1197" s="58"/>
    </row>
    <row r="1198" spans="8:23" x14ac:dyDescent="0.2">
      <c r="H1198" s="58"/>
      <c r="I1198" s="58"/>
      <c r="J1198" s="58"/>
      <c r="K1198" s="58"/>
      <c r="N1198" s="58"/>
      <c r="O1198" s="58"/>
      <c r="U1198" s="58"/>
      <c r="V1198" s="58"/>
      <c r="W1198" s="58"/>
    </row>
    <row r="1199" spans="8:23" x14ac:dyDescent="0.2">
      <c r="H1199" s="58"/>
      <c r="I1199" s="58"/>
      <c r="J1199" s="58"/>
      <c r="K1199" s="58"/>
      <c r="N1199" s="58"/>
      <c r="O1199" s="58"/>
      <c r="U1199" s="58"/>
      <c r="V1199" s="58"/>
      <c r="W1199" s="58"/>
    </row>
    <row r="1200" spans="8:23" x14ac:dyDescent="0.2">
      <c r="H1200" s="58"/>
      <c r="I1200" s="58"/>
      <c r="J1200" s="58"/>
      <c r="K1200" s="58"/>
      <c r="N1200" s="58"/>
      <c r="O1200" s="58"/>
      <c r="U1200" s="58"/>
      <c r="V1200" s="58"/>
      <c r="W1200" s="58"/>
    </row>
    <row r="1201" spans="8:23" x14ac:dyDescent="0.2">
      <c r="H1201" s="58"/>
      <c r="I1201" s="58"/>
      <c r="J1201" s="58"/>
      <c r="K1201" s="58"/>
      <c r="N1201" s="58"/>
      <c r="O1201" s="58"/>
      <c r="U1201" s="58"/>
      <c r="V1201" s="58"/>
      <c r="W1201" s="58"/>
    </row>
    <row r="1202" spans="8:23" x14ac:dyDescent="0.2">
      <c r="H1202" s="58"/>
      <c r="I1202" s="58"/>
      <c r="J1202" s="58"/>
      <c r="K1202" s="58"/>
      <c r="N1202" s="58"/>
      <c r="O1202" s="58"/>
      <c r="U1202" s="58"/>
      <c r="V1202" s="58"/>
      <c r="W1202" s="58"/>
    </row>
    <row r="1203" spans="8:23" x14ac:dyDescent="0.2">
      <c r="H1203" s="58"/>
      <c r="I1203" s="58"/>
      <c r="J1203" s="58"/>
      <c r="K1203" s="58"/>
      <c r="N1203" s="58"/>
      <c r="O1203" s="58"/>
      <c r="U1203" s="58"/>
      <c r="V1203" s="58"/>
      <c r="W1203" s="58"/>
    </row>
    <row r="1204" spans="8:23" x14ac:dyDescent="0.2">
      <c r="H1204" s="58"/>
      <c r="I1204" s="58"/>
      <c r="J1204" s="58"/>
      <c r="K1204" s="58"/>
      <c r="N1204" s="58"/>
      <c r="O1204" s="58"/>
      <c r="U1204" s="58"/>
      <c r="V1204" s="58"/>
      <c r="W1204" s="58"/>
    </row>
    <row r="1205" spans="8:23" x14ac:dyDescent="0.2">
      <c r="H1205" s="58"/>
      <c r="I1205" s="58"/>
      <c r="J1205" s="58"/>
      <c r="K1205" s="58"/>
      <c r="N1205" s="58"/>
      <c r="O1205" s="58"/>
      <c r="U1205" s="58"/>
      <c r="V1205" s="58"/>
      <c r="W1205" s="58"/>
    </row>
    <row r="1206" spans="8:23" x14ac:dyDescent="0.2">
      <c r="H1206" s="58"/>
      <c r="I1206" s="58"/>
      <c r="J1206" s="58"/>
      <c r="K1206" s="58"/>
      <c r="N1206" s="58"/>
      <c r="O1206" s="58"/>
      <c r="U1206" s="58"/>
      <c r="V1206" s="58"/>
      <c r="W1206" s="58"/>
    </row>
    <row r="1207" spans="8:23" x14ac:dyDescent="0.2">
      <c r="H1207" s="58"/>
      <c r="I1207" s="58"/>
      <c r="J1207" s="58"/>
      <c r="K1207" s="58"/>
      <c r="N1207" s="58"/>
      <c r="O1207" s="58"/>
      <c r="U1207" s="58"/>
      <c r="V1207" s="58"/>
      <c r="W1207" s="58"/>
    </row>
    <row r="1208" spans="8:23" x14ac:dyDescent="0.2">
      <c r="H1208" s="58"/>
      <c r="I1208" s="58"/>
      <c r="J1208" s="58"/>
      <c r="K1208" s="58"/>
      <c r="N1208" s="58"/>
      <c r="O1208" s="58"/>
      <c r="U1208" s="58"/>
      <c r="V1208" s="58"/>
      <c r="W1208" s="58"/>
    </row>
    <row r="1209" spans="8:23" x14ac:dyDescent="0.2">
      <c r="H1209" s="58"/>
      <c r="I1209" s="58"/>
      <c r="J1209" s="58"/>
      <c r="K1209" s="58"/>
      <c r="N1209" s="58"/>
      <c r="O1209" s="58"/>
      <c r="U1209" s="58"/>
      <c r="V1209" s="58"/>
      <c r="W1209" s="58"/>
    </row>
    <row r="1210" spans="8:23" x14ac:dyDescent="0.2">
      <c r="H1210" s="58"/>
      <c r="I1210" s="58"/>
      <c r="J1210" s="58"/>
      <c r="K1210" s="58"/>
      <c r="N1210" s="58"/>
      <c r="O1210" s="58"/>
      <c r="U1210" s="58"/>
      <c r="V1210" s="58"/>
      <c r="W1210" s="58"/>
    </row>
    <row r="1211" spans="8:23" x14ac:dyDescent="0.2">
      <c r="H1211" s="58"/>
      <c r="I1211" s="58"/>
      <c r="J1211" s="58"/>
      <c r="K1211" s="58"/>
      <c r="N1211" s="58"/>
      <c r="O1211" s="58"/>
      <c r="U1211" s="58"/>
      <c r="V1211" s="58"/>
      <c r="W1211" s="58"/>
    </row>
    <row r="1212" spans="8:23" x14ac:dyDescent="0.2">
      <c r="H1212" s="58"/>
      <c r="I1212" s="58"/>
      <c r="J1212" s="58"/>
      <c r="K1212" s="58"/>
      <c r="N1212" s="58"/>
      <c r="O1212" s="58"/>
      <c r="U1212" s="58"/>
      <c r="V1212" s="58"/>
      <c r="W1212" s="58"/>
    </row>
    <row r="1213" spans="8:23" x14ac:dyDescent="0.2">
      <c r="H1213" s="58"/>
      <c r="I1213" s="58"/>
      <c r="J1213" s="58"/>
      <c r="K1213" s="58"/>
      <c r="N1213" s="58"/>
      <c r="O1213" s="58"/>
      <c r="U1213" s="58"/>
      <c r="V1213" s="58"/>
      <c r="W1213" s="58"/>
    </row>
    <row r="1214" spans="8:23" x14ac:dyDescent="0.2">
      <c r="H1214" s="58"/>
      <c r="I1214" s="58"/>
      <c r="J1214" s="58"/>
      <c r="K1214" s="58"/>
      <c r="N1214" s="58"/>
      <c r="O1214" s="58"/>
      <c r="U1214" s="58"/>
      <c r="V1214" s="58"/>
      <c r="W1214" s="58"/>
    </row>
    <row r="1215" spans="8:23" x14ac:dyDescent="0.2">
      <c r="H1215" s="58"/>
      <c r="I1215" s="58"/>
      <c r="J1215" s="58"/>
      <c r="K1215" s="58"/>
      <c r="N1215" s="58"/>
      <c r="O1215" s="58"/>
      <c r="U1215" s="58"/>
      <c r="V1215" s="58"/>
      <c r="W1215" s="58"/>
    </row>
    <row r="1216" spans="8:23" x14ac:dyDescent="0.2">
      <c r="H1216" s="58"/>
      <c r="I1216" s="58"/>
      <c r="J1216" s="58"/>
      <c r="K1216" s="58"/>
      <c r="N1216" s="58"/>
      <c r="O1216" s="58"/>
      <c r="U1216" s="58"/>
      <c r="V1216" s="58"/>
      <c r="W1216" s="58"/>
    </row>
    <row r="1217" spans="8:23" x14ac:dyDescent="0.2">
      <c r="H1217" s="58"/>
      <c r="I1217" s="58"/>
      <c r="J1217" s="58"/>
      <c r="K1217" s="58"/>
      <c r="N1217" s="58"/>
      <c r="O1217" s="58"/>
      <c r="U1217" s="58"/>
      <c r="V1217" s="58"/>
      <c r="W1217" s="58"/>
    </row>
    <row r="1218" spans="8:23" x14ac:dyDescent="0.2">
      <c r="H1218" s="58"/>
      <c r="I1218" s="58"/>
      <c r="J1218" s="58"/>
      <c r="K1218" s="58"/>
      <c r="N1218" s="58"/>
      <c r="O1218" s="58"/>
      <c r="U1218" s="58"/>
      <c r="V1218" s="58"/>
      <c r="W1218" s="58"/>
    </row>
    <row r="1219" spans="8:23" x14ac:dyDescent="0.2">
      <c r="H1219" s="58"/>
      <c r="I1219" s="58"/>
      <c r="J1219" s="58"/>
      <c r="K1219" s="58"/>
      <c r="N1219" s="58"/>
      <c r="O1219" s="58"/>
      <c r="U1219" s="58"/>
      <c r="V1219" s="58"/>
      <c r="W1219" s="58"/>
    </row>
    <row r="1220" spans="8:23" x14ac:dyDescent="0.2">
      <c r="H1220" s="58"/>
      <c r="I1220" s="58"/>
      <c r="J1220" s="58"/>
      <c r="K1220" s="58"/>
      <c r="N1220" s="58"/>
      <c r="O1220" s="58"/>
      <c r="U1220" s="58"/>
      <c r="V1220" s="58"/>
      <c r="W1220" s="58"/>
    </row>
    <row r="1221" spans="8:23" x14ac:dyDescent="0.2">
      <c r="H1221" s="58"/>
      <c r="I1221" s="58"/>
      <c r="J1221" s="58"/>
      <c r="K1221" s="58"/>
      <c r="N1221" s="58"/>
      <c r="O1221" s="58"/>
      <c r="U1221" s="58"/>
      <c r="V1221" s="58"/>
      <c r="W1221" s="58"/>
    </row>
    <row r="1222" spans="8:23" x14ac:dyDescent="0.2">
      <c r="H1222" s="58"/>
      <c r="I1222" s="58"/>
      <c r="J1222" s="58"/>
      <c r="K1222" s="58"/>
      <c r="N1222" s="58"/>
      <c r="O1222" s="58"/>
      <c r="U1222" s="58"/>
      <c r="V1222" s="58"/>
      <c r="W1222" s="58"/>
    </row>
    <row r="1223" spans="8:23" x14ac:dyDescent="0.2">
      <c r="H1223" s="58"/>
      <c r="I1223" s="58"/>
      <c r="J1223" s="58"/>
      <c r="K1223" s="58"/>
      <c r="N1223" s="58"/>
      <c r="O1223" s="58"/>
      <c r="U1223" s="58"/>
      <c r="V1223" s="58"/>
      <c r="W1223" s="58"/>
    </row>
    <row r="1224" spans="8:23" x14ac:dyDescent="0.2">
      <c r="H1224" s="58"/>
      <c r="I1224" s="58"/>
      <c r="J1224" s="58"/>
      <c r="K1224" s="58"/>
      <c r="N1224" s="58"/>
      <c r="O1224" s="58"/>
      <c r="U1224" s="58"/>
      <c r="V1224" s="58"/>
      <c r="W1224" s="58"/>
    </row>
    <row r="1225" spans="8:23" x14ac:dyDescent="0.2">
      <c r="H1225" s="58"/>
      <c r="I1225" s="58"/>
      <c r="J1225" s="58"/>
      <c r="K1225" s="58"/>
      <c r="N1225" s="58"/>
      <c r="O1225" s="58"/>
      <c r="U1225" s="58"/>
      <c r="V1225" s="58"/>
      <c r="W1225" s="58"/>
    </row>
    <row r="1226" spans="8:23" x14ac:dyDescent="0.2">
      <c r="H1226" s="58"/>
      <c r="I1226" s="58"/>
      <c r="J1226" s="58"/>
      <c r="K1226" s="58"/>
      <c r="N1226" s="58"/>
      <c r="O1226" s="58"/>
      <c r="U1226" s="58"/>
      <c r="V1226" s="58"/>
      <c r="W1226" s="58"/>
    </row>
    <row r="1227" spans="8:23" x14ac:dyDescent="0.2">
      <c r="H1227" s="58"/>
      <c r="I1227" s="58"/>
      <c r="J1227" s="58"/>
      <c r="K1227" s="58"/>
      <c r="N1227" s="58"/>
      <c r="O1227" s="58"/>
      <c r="U1227" s="58"/>
      <c r="V1227" s="58"/>
      <c r="W1227" s="58"/>
    </row>
    <row r="1228" spans="8:23" x14ac:dyDescent="0.2">
      <c r="H1228" s="58"/>
      <c r="I1228" s="58"/>
      <c r="J1228" s="58"/>
      <c r="K1228" s="58"/>
      <c r="N1228" s="58"/>
      <c r="O1228" s="58"/>
      <c r="U1228" s="58"/>
      <c r="V1228" s="58"/>
      <c r="W1228" s="58"/>
    </row>
    <row r="1229" spans="8:23" x14ac:dyDescent="0.2">
      <c r="H1229" s="58"/>
      <c r="I1229" s="58"/>
      <c r="J1229" s="58"/>
      <c r="K1229" s="58"/>
      <c r="N1229" s="58"/>
      <c r="O1229" s="58"/>
      <c r="U1229" s="58"/>
      <c r="V1229" s="58"/>
      <c r="W1229" s="58"/>
    </row>
    <row r="1230" spans="8:23" x14ac:dyDescent="0.2">
      <c r="H1230" s="58"/>
      <c r="I1230" s="58"/>
      <c r="J1230" s="58"/>
      <c r="K1230" s="58"/>
      <c r="N1230" s="58"/>
      <c r="O1230" s="58"/>
      <c r="U1230" s="58"/>
      <c r="V1230" s="58"/>
      <c r="W1230" s="58"/>
    </row>
    <row r="1231" spans="8:23" x14ac:dyDescent="0.2">
      <c r="H1231" s="58"/>
      <c r="I1231" s="58"/>
      <c r="J1231" s="58"/>
      <c r="K1231" s="58"/>
      <c r="N1231" s="58"/>
      <c r="O1231" s="58"/>
      <c r="U1231" s="58"/>
      <c r="V1231" s="58"/>
      <c r="W1231" s="58"/>
    </row>
    <row r="1232" spans="8:23" x14ac:dyDescent="0.2">
      <c r="H1232" s="58"/>
      <c r="I1232" s="58"/>
      <c r="J1232" s="58"/>
      <c r="K1232" s="58"/>
      <c r="N1232" s="58"/>
      <c r="O1232" s="58"/>
      <c r="U1232" s="58"/>
      <c r="V1232" s="58"/>
      <c r="W1232" s="58"/>
    </row>
    <row r="1233" spans="8:23" x14ac:dyDescent="0.2">
      <c r="H1233" s="58"/>
      <c r="I1233" s="58"/>
      <c r="J1233" s="58"/>
      <c r="K1233" s="58"/>
      <c r="N1233" s="58"/>
      <c r="O1233" s="58"/>
      <c r="U1233" s="58"/>
      <c r="V1233" s="58"/>
      <c r="W1233" s="58"/>
    </row>
    <row r="1234" spans="8:23" x14ac:dyDescent="0.2">
      <c r="H1234" s="58"/>
      <c r="I1234" s="58"/>
      <c r="J1234" s="58"/>
      <c r="K1234" s="58"/>
      <c r="N1234" s="58"/>
      <c r="O1234" s="58"/>
      <c r="U1234" s="58"/>
      <c r="V1234" s="58"/>
      <c r="W1234" s="58"/>
    </row>
    <row r="1235" spans="8:23" x14ac:dyDescent="0.2">
      <c r="H1235" s="58"/>
      <c r="I1235" s="58"/>
      <c r="J1235" s="58"/>
      <c r="K1235" s="58"/>
      <c r="N1235" s="58"/>
      <c r="O1235" s="58"/>
      <c r="U1235" s="58"/>
      <c r="V1235" s="58"/>
      <c r="W1235" s="58"/>
    </row>
    <row r="1236" spans="8:23" x14ac:dyDescent="0.2">
      <c r="H1236" s="58"/>
      <c r="I1236" s="58"/>
      <c r="J1236" s="58"/>
      <c r="K1236" s="58"/>
      <c r="N1236" s="58"/>
      <c r="O1236" s="58"/>
      <c r="U1236" s="58"/>
      <c r="V1236" s="58"/>
      <c r="W1236" s="58"/>
    </row>
    <row r="1237" spans="8:23" x14ac:dyDescent="0.2">
      <c r="H1237" s="58"/>
      <c r="I1237" s="58"/>
      <c r="J1237" s="58"/>
      <c r="K1237" s="58"/>
      <c r="N1237" s="58"/>
      <c r="O1237" s="58"/>
      <c r="U1237" s="58"/>
      <c r="V1237" s="58"/>
      <c r="W1237" s="58"/>
    </row>
    <row r="1238" spans="8:23" x14ac:dyDescent="0.2">
      <c r="H1238" s="58"/>
      <c r="I1238" s="58"/>
      <c r="J1238" s="58"/>
      <c r="K1238" s="58"/>
      <c r="N1238" s="58"/>
      <c r="O1238" s="58"/>
      <c r="U1238" s="58"/>
      <c r="V1238" s="58"/>
      <c r="W1238" s="58"/>
    </row>
    <row r="1239" spans="8:23" x14ac:dyDescent="0.2">
      <c r="H1239" s="58"/>
      <c r="I1239" s="58"/>
      <c r="J1239" s="58"/>
      <c r="K1239" s="58"/>
      <c r="N1239" s="58"/>
      <c r="O1239" s="58"/>
      <c r="U1239" s="58"/>
      <c r="V1239" s="58"/>
      <c r="W1239" s="58"/>
    </row>
    <row r="1240" spans="8:23" x14ac:dyDescent="0.2">
      <c r="H1240" s="58"/>
      <c r="I1240" s="58"/>
      <c r="J1240" s="58"/>
      <c r="K1240" s="58"/>
      <c r="N1240" s="58"/>
      <c r="O1240" s="58"/>
      <c r="U1240" s="58"/>
      <c r="V1240" s="58"/>
      <c r="W1240" s="58"/>
    </row>
    <row r="1241" spans="8:23" x14ac:dyDescent="0.2">
      <c r="H1241" s="58"/>
      <c r="I1241" s="58"/>
      <c r="J1241" s="58"/>
      <c r="K1241" s="58"/>
      <c r="N1241" s="58"/>
      <c r="O1241" s="58"/>
      <c r="U1241" s="58"/>
      <c r="V1241" s="58"/>
      <c r="W1241" s="58"/>
    </row>
    <row r="1242" spans="8:23" x14ac:dyDescent="0.2">
      <c r="H1242" s="58"/>
      <c r="I1242" s="58"/>
      <c r="J1242" s="58"/>
      <c r="K1242" s="58"/>
      <c r="N1242" s="58"/>
      <c r="O1242" s="58"/>
      <c r="U1242" s="58"/>
      <c r="V1242" s="58"/>
      <c r="W1242" s="58"/>
    </row>
    <row r="1243" spans="8:23" x14ac:dyDescent="0.2">
      <c r="H1243" s="58"/>
      <c r="I1243" s="58"/>
      <c r="J1243" s="58"/>
      <c r="K1243" s="58"/>
      <c r="N1243" s="58"/>
      <c r="O1243" s="58"/>
      <c r="U1243" s="58"/>
      <c r="V1243" s="58"/>
      <c r="W1243" s="58"/>
    </row>
    <row r="1244" spans="8:23" x14ac:dyDescent="0.2">
      <c r="H1244" s="58"/>
      <c r="I1244" s="58"/>
      <c r="J1244" s="58"/>
      <c r="K1244" s="58"/>
      <c r="N1244" s="58"/>
      <c r="O1244" s="58"/>
      <c r="U1244" s="58"/>
      <c r="V1244" s="58"/>
      <c r="W1244" s="58"/>
    </row>
    <row r="1245" spans="8:23" x14ac:dyDescent="0.2">
      <c r="H1245" s="58"/>
      <c r="I1245" s="58"/>
      <c r="J1245" s="58"/>
      <c r="K1245" s="58"/>
      <c r="N1245" s="58"/>
      <c r="O1245" s="58"/>
      <c r="U1245" s="58"/>
      <c r="V1245" s="58"/>
      <c r="W1245" s="58"/>
    </row>
    <row r="1246" spans="8:23" x14ac:dyDescent="0.2">
      <c r="H1246" s="58"/>
      <c r="I1246" s="58"/>
      <c r="J1246" s="58"/>
      <c r="K1246" s="58"/>
      <c r="N1246" s="58"/>
      <c r="O1246" s="58"/>
      <c r="U1246" s="58"/>
      <c r="V1246" s="58"/>
      <c r="W1246" s="58"/>
    </row>
    <row r="1247" spans="8:23" x14ac:dyDescent="0.2">
      <c r="H1247" s="58"/>
      <c r="I1247" s="58"/>
      <c r="J1247" s="58"/>
      <c r="K1247" s="58"/>
      <c r="N1247" s="58"/>
      <c r="O1247" s="58"/>
      <c r="U1247" s="58"/>
      <c r="V1247" s="58"/>
      <c r="W1247" s="58"/>
    </row>
    <row r="1248" spans="8:23" x14ac:dyDescent="0.2">
      <c r="H1248" s="58"/>
      <c r="I1248" s="58"/>
      <c r="J1248" s="58"/>
      <c r="K1248" s="58"/>
      <c r="N1248" s="58"/>
      <c r="O1248" s="58"/>
      <c r="U1248" s="58"/>
      <c r="V1248" s="58"/>
      <c r="W1248" s="58"/>
    </row>
    <row r="1249" spans="8:23" x14ac:dyDescent="0.2">
      <c r="H1249" s="58"/>
      <c r="I1249" s="58"/>
      <c r="J1249" s="58"/>
      <c r="K1249" s="58"/>
      <c r="N1249" s="58"/>
      <c r="O1249" s="58"/>
      <c r="U1249" s="58"/>
      <c r="V1249" s="58"/>
      <c r="W1249" s="58"/>
    </row>
    <row r="1250" spans="8:23" x14ac:dyDescent="0.2">
      <c r="H1250" s="58"/>
      <c r="I1250" s="58"/>
      <c r="J1250" s="58"/>
      <c r="K1250" s="58"/>
      <c r="N1250" s="58"/>
      <c r="O1250" s="58"/>
      <c r="U1250" s="58"/>
      <c r="V1250" s="58"/>
      <c r="W1250" s="58"/>
    </row>
    <row r="1251" spans="8:23" x14ac:dyDescent="0.2">
      <c r="H1251" s="58"/>
      <c r="I1251" s="58"/>
      <c r="J1251" s="58"/>
      <c r="K1251" s="58"/>
      <c r="N1251" s="58"/>
      <c r="O1251" s="58"/>
      <c r="U1251" s="58"/>
      <c r="V1251" s="58"/>
      <c r="W1251" s="58"/>
    </row>
    <row r="1252" spans="8:23" x14ac:dyDescent="0.2">
      <c r="H1252" s="58"/>
      <c r="I1252" s="58"/>
      <c r="J1252" s="58"/>
      <c r="K1252" s="58"/>
      <c r="N1252" s="58"/>
      <c r="O1252" s="58"/>
      <c r="U1252" s="58"/>
      <c r="V1252" s="58"/>
      <c r="W1252" s="58"/>
    </row>
    <row r="1253" spans="8:23" x14ac:dyDescent="0.2">
      <c r="H1253" s="58"/>
      <c r="I1253" s="58"/>
      <c r="J1253" s="58"/>
      <c r="K1253" s="58"/>
      <c r="N1253" s="58"/>
      <c r="O1253" s="58"/>
      <c r="U1253" s="58"/>
      <c r="V1253" s="58"/>
      <c r="W1253" s="58"/>
    </row>
    <row r="1254" spans="8:23" x14ac:dyDescent="0.2">
      <c r="H1254" s="58"/>
      <c r="I1254" s="58"/>
      <c r="J1254" s="58"/>
      <c r="K1254" s="58"/>
      <c r="N1254" s="58"/>
      <c r="O1254" s="58"/>
      <c r="U1254" s="58"/>
      <c r="V1254" s="58"/>
      <c r="W1254" s="58"/>
    </row>
    <row r="1255" spans="8:23" x14ac:dyDescent="0.2">
      <c r="H1255" s="58"/>
      <c r="I1255" s="58"/>
      <c r="J1255" s="58"/>
      <c r="K1255" s="58"/>
      <c r="N1255" s="58"/>
      <c r="O1255" s="58"/>
      <c r="U1255" s="58"/>
      <c r="V1255" s="58"/>
      <c r="W1255" s="58"/>
    </row>
    <row r="1256" spans="8:23" x14ac:dyDescent="0.2">
      <c r="H1256" s="58"/>
      <c r="I1256" s="58"/>
      <c r="J1256" s="58"/>
      <c r="K1256" s="58"/>
      <c r="N1256" s="58"/>
      <c r="O1256" s="58"/>
      <c r="U1256" s="58"/>
      <c r="V1256" s="58"/>
      <c r="W1256" s="58"/>
    </row>
    <row r="1257" spans="8:23" x14ac:dyDescent="0.2">
      <c r="H1257" s="58"/>
      <c r="I1257" s="58"/>
      <c r="J1257" s="58"/>
      <c r="K1257" s="58"/>
      <c r="N1257" s="58"/>
      <c r="O1257" s="58"/>
      <c r="U1257" s="58"/>
      <c r="V1257" s="58"/>
      <c r="W1257" s="58"/>
    </row>
    <row r="1258" spans="8:23" x14ac:dyDescent="0.2">
      <c r="H1258" s="58"/>
      <c r="I1258" s="58"/>
      <c r="J1258" s="58"/>
      <c r="K1258" s="58"/>
      <c r="N1258" s="58"/>
      <c r="O1258" s="58"/>
      <c r="U1258" s="58"/>
      <c r="V1258" s="58"/>
      <c r="W1258" s="58"/>
    </row>
    <row r="1259" spans="8:23" x14ac:dyDescent="0.2">
      <c r="H1259" s="58"/>
      <c r="I1259" s="58"/>
      <c r="J1259" s="58"/>
      <c r="K1259" s="58"/>
      <c r="N1259" s="58"/>
      <c r="O1259" s="58"/>
      <c r="U1259" s="58"/>
      <c r="V1259" s="58"/>
      <c r="W1259" s="58"/>
    </row>
    <row r="1260" spans="8:23" x14ac:dyDescent="0.2">
      <c r="H1260" s="58"/>
      <c r="I1260" s="58"/>
      <c r="J1260" s="58"/>
      <c r="K1260" s="58"/>
      <c r="N1260" s="58"/>
      <c r="O1260" s="58"/>
      <c r="U1260" s="58"/>
      <c r="V1260" s="58"/>
      <c r="W1260" s="58"/>
    </row>
    <row r="1261" spans="8:23" x14ac:dyDescent="0.2">
      <c r="H1261" s="58"/>
      <c r="I1261" s="58"/>
      <c r="J1261" s="58"/>
      <c r="K1261" s="58"/>
      <c r="N1261" s="58"/>
      <c r="O1261" s="58"/>
      <c r="U1261" s="58"/>
      <c r="V1261" s="58"/>
      <c r="W1261" s="58"/>
    </row>
    <row r="1262" spans="8:23" x14ac:dyDescent="0.2">
      <c r="H1262" s="58"/>
      <c r="I1262" s="58"/>
      <c r="J1262" s="58"/>
      <c r="K1262" s="58"/>
      <c r="N1262" s="58"/>
      <c r="O1262" s="58"/>
      <c r="U1262" s="58"/>
      <c r="V1262" s="58"/>
      <c r="W1262" s="58"/>
    </row>
    <row r="1263" spans="8:23" x14ac:dyDescent="0.2">
      <c r="H1263" s="58"/>
      <c r="I1263" s="58"/>
      <c r="J1263" s="58"/>
      <c r="K1263" s="58"/>
      <c r="N1263" s="58"/>
      <c r="O1263" s="58"/>
      <c r="U1263" s="58"/>
      <c r="V1263" s="58"/>
      <c r="W1263" s="58"/>
    </row>
    <row r="1264" spans="8:23" x14ac:dyDescent="0.2">
      <c r="H1264" s="58"/>
      <c r="I1264" s="58"/>
      <c r="J1264" s="58"/>
      <c r="K1264" s="58"/>
      <c r="N1264" s="58"/>
      <c r="O1264" s="58"/>
      <c r="U1264" s="58"/>
      <c r="V1264" s="58"/>
      <c r="W1264" s="58"/>
    </row>
    <row r="1265" spans="8:23" x14ac:dyDescent="0.2">
      <c r="H1265" s="58"/>
      <c r="I1265" s="58"/>
      <c r="J1265" s="58"/>
      <c r="K1265" s="58"/>
      <c r="N1265" s="58"/>
      <c r="O1265" s="58"/>
      <c r="U1265" s="58"/>
      <c r="V1265" s="58"/>
      <c r="W1265" s="58"/>
    </row>
    <row r="1266" spans="8:23" x14ac:dyDescent="0.2">
      <c r="H1266" s="58"/>
      <c r="I1266" s="58"/>
      <c r="J1266" s="58"/>
      <c r="K1266" s="58"/>
      <c r="N1266" s="58"/>
      <c r="O1266" s="58"/>
      <c r="U1266" s="58"/>
      <c r="V1266" s="58"/>
      <c r="W1266" s="58"/>
    </row>
    <row r="1267" spans="8:23" x14ac:dyDescent="0.2">
      <c r="H1267" s="58"/>
      <c r="I1267" s="58"/>
      <c r="J1267" s="58"/>
      <c r="K1267" s="58"/>
      <c r="N1267" s="58"/>
      <c r="O1267" s="58"/>
      <c r="U1267" s="58"/>
      <c r="V1267" s="58"/>
      <c r="W1267" s="58"/>
    </row>
    <row r="1268" spans="8:23" x14ac:dyDescent="0.2">
      <c r="H1268" s="58"/>
      <c r="I1268" s="58"/>
      <c r="J1268" s="58"/>
      <c r="K1268" s="58"/>
      <c r="N1268" s="58"/>
      <c r="O1268" s="58"/>
      <c r="U1268" s="58"/>
      <c r="V1268" s="58"/>
      <c r="W1268" s="58"/>
    </row>
    <row r="1269" spans="8:23" x14ac:dyDescent="0.2">
      <c r="H1269" s="58"/>
      <c r="I1269" s="58"/>
      <c r="J1269" s="58"/>
      <c r="K1269" s="58"/>
      <c r="N1269" s="58"/>
      <c r="O1269" s="58"/>
      <c r="U1269" s="58"/>
      <c r="V1269" s="58"/>
      <c r="W1269" s="58"/>
    </row>
    <row r="1270" spans="8:23" x14ac:dyDescent="0.2">
      <c r="H1270" s="58"/>
      <c r="I1270" s="58"/>
      <c r="J1270" s="58"/>
      <c r="K1270" s="58"/>
      <c r="N1270" s="58"/>
      <c r="O1270" s="58"/>
      <c r="U1270" s="58"/>
      <c r="V1270" s="58"/>
      <c r="W1270" s="58"/>
    </row>
    <row r="1271" spans="8:23" x14ac:dyDescent="0.2">
      <c r="H1271" s="58"/>
      <c r="I1271" s="58"/>
      <c r="J1271" s="58"/>
      <c r="K1271" s="58"/>
      <c r="N1271" s="58"/>
      <c r="O1271" s="58"/>
      <c r="U1271" s="58"/>
      <c r="V1271" s="58"/>
      <c r="W1271" s="58"/>
    </row>
    <row r="1272" spans="8:23" x14ac:dyDescent="0.2">
      <c r="H1272" s="58"/>
      <c r="I1272" s="58"/>
      <c r="J1272" s="58"/>
      <c r="K1272" s="58"/>
      <c r="N1272" s="58"/>
      <c r="O1272" s="58"/>
      <c r="U1272" s="58"/>
      <c r="V1272" s="58"/>
      <c r="W1272" s="58"/>
    </row>
    <row r="1273" spans="8:23" x14ac:dyDescent="0.2">
      <c r="H1273" s="58"/>
      <c r="I1273" s="58"/>
      <c r="J1273" s="58"/>
      <c r="K1273" s="58"/>
      <c r="N1273" s="58"/>
      <c r="O1273" s="58"/>
      <c r="U1273" s="58"/>
      <c r="V1273" s="58"/>
      <c r="W1273" s="58"/>
    </row>
    <row r="1274" spans="8:23" x14ac:dyDescent="0.2">
      <c r="H1274" s="58"/>
      <c r="I1274" s="58"/>
      <c r="J1274" s="58"/>
      <c r="K1274" s="58"/>
      <c r="N1274" s="58"/>
      <c r="O1274" s="58"/>
      <c r="U1274" s="58"/>
      <c r="V1274" s="58"/>
      <c r="W1274" s="58"/>
    </row>
    <row r="1275" spans="8:23" x14ac:dyDescent="0.2">
      <c r="H1275" s="58"/>
      <c r="I1275" s="58"/>
      <c r="J1275" s="58"/>
      <c r="K1275" s="58"/>
      <c r="N1275" s="58"/>
      <c r="O1275" s="58"/>
      <c r="U1275" s="58"/>
      <c r="V1275" s="58"/>
      <c r="W1275" s="58"/>
    </row>
    <row r="1276" spans="8:23" x14ac:dyDescent="0.2">
      <c r="H1276" s="58"/>
      <c r="I1276" s="58"/>
      <c r="J1276" s="58"/>
      <c r="K1276" s="58"/>
      <c r="N1276" s="58"/>
      <c r="O1276" s="58"/>
      <c r="U1276" s="58"/>
      <c r="V1276" s="58"/>
      <c r="W1276" s="58"/>
    </row>
    <row r="1277" spans="8:23" x14ac:dyDescent="0.2">
      <c r="H1277" s="58"/>
      <c r="I1277" s="58"/>
      <c r="J1277" s="58"/>
      <c r="K1277" s="58"/>
      <c r="N1277" s="58"/>
      <c r="O1277" s="58"/>
      <c r="U1277" s="58"/>
      <c r="V1277" s="58"/>
      <c r="W1277" s="58"/>
    </row>
    <row r="1278" spans="8:23" x14ac:dyDescent="0.2">
      <c r="H1278" s="58"/>
      <c r="I1278" s="58"/>
      <c r="J1278" s="58"/>
      <c r="K1278" s="58"/>
      <c r="N1278" s="58"/>
      <c r="O1278" s="58"/>
      <c r="U1278" s="58"/>
      <c r="V1278" s="58"/>
      <c r="W1278" s="58"/>
    </row>
    <row r="1279" spans="8:23" x14ac:dyDescent="0.2">
      <c r="H1279" s="58"/>
      <c r="I1279" s="58"/>
      <c r="J1279" s="58"/>
      <c r="K1279" s="58"/>
      <c r="N1279" s="58"/>
      <c r="O1279" s="58"/>
      <c r="U1279" s="58"/>
      <c r="V1279" s="58"/>
      <c r="W1279" s="58"/>
    </row>
    <row r="1280" spans="8:23" x14ac:dyDescent="0.2">
      <c r="H1280" s="58"/>
      <c r="I1280" s="58"/>
      <c r="J1280" s="58"/>
      <c r="K1280" s="58"/>
      <c r="N1280" s="58"/>
      <c r="O1280" s="58"/>
      <c r="U1280" s="58"/>
      <c r="V1280" s="58"/>
      <c r="W1280" s="58"/>
    </row>
    <row r="1281" spans="8:23" x14ac:dyDescent="0.2">
      <c r="H1281" s="58"/>
      <c r="I1281" s="58"/>
      <c r="J1281" s="58"/>
      <c r="K1281" s="58"/>
      <c r="N1281" s="58"/>
      <c r="O1281" s="58"/>
      <c r="U1281" s="58"/>
      <c r="V1281" s="58"/>
      <c r="W1281" s="58"/>
    </row>
    <row r="1282" spans="8:23" x14ac:dyDescent="0.2">
      <c r="H1282" s="58"/>
      <c r="I1282" s="58"/>
      <c r="J1282" s="58"/>
      <c r="K1282" s="58"/>
      <c r="N1282" s="58"/>
      <c r="O1282" s="58"/>
      <c r="U1282" s="58"/>
      <c r="V1282" s="58"/>
      <c r="W1282" s="58"/>
    </row>
    <row r="1283" spans="8:23" x14ac:dyDescent="0.2">
      <c r="H1283" s="58"/>
      <c r="I1283" s="58"/>
      <c r="J1283" s="58"/>
      <c r="K1283" s="58"/>
      <c r="N1283" s="58"/>
      <c r="O1283" s="58"/>
      <c r="U1283" s="58"/>
      <c r="V1283" s="58"/>
      <c r="W1283" s="58"/>
    </row>
    <row r="1284" spans="8:23" x14ac:dyDescent="0.2">
      <c r="H1284" s="58"/>
      <c r="I1284" s="58"/>
      <c r="J1284" s="58"/>
      <c r="K1284" s="58"/>
      <c r="N1284" s="58"/>
      <c r="O1284" s="58"/>
      <c r="U1284" s="58"/>
      <c r="V1284" s="58"/>
      <c r="W1284" s="58"/>
    </row>
    <row r="1285" spans="8:23" x14ac:dyDescent="0.2">
      <c r="H1285" s="58"/>
      <c r="I1285" s="58"/>
      <c r="J1285" s="58"/>
      <c r="K1285" s="58"/>
      <c r="N1285" s="58"/>
      <c r="O1285" s="58"/>
      <c r="U1285" s="58"/>
      <c r="V1285" s="58"/>
      <c r="W1285" s="58"/>
    </row>
    <row r="1286" spans="8:23" x14ac:dyDescent="0.2">
      <c r="H1286" s="58"/>
      <c r="I1286" s="58"/>
      <c r="J1286" s="58"/>
      <c r="K1286" s="58"/>
      <c r="N1286" s="58"/>
      <c r="O1286" s="58"/>
      <c r="U1286" s="58"/>
      <c r="V1286" s="58"/>
      <c r="W1286" s="58"/>
    </row>
    <row r="1287" spans="8:23" x14ac:dyDescent="0.2">
      <c r="H1287" s="58"/>
      <c r="I1287" s="58"/>
      <c r="J1287" s="58"/>
      <c r="K1287" s="58"/>
      <c r="N1287" s="58"/>
      <c r="O1287" s="58"/>
      <c r="U1287" s="58"/>
      <c r="V1287" s="58"/>
      <c r="W1287" s="58"/>
    </row>
    <row r="1288" spans="8:23" x14ac:dyDescent="0.2">
      <c r="H1288" s="58"/>
      <c r="I1288" s="58"/>
      <c r="J1288" s="58"/>
      <c r="K1288" s="58"/>
      <c r="N1288" s="58"/>
      <c r="O1288" s="58"/>
      <c r="U1288" s="58"/>
      <c r="V1288" s="58"/>
      <c r="W1288" s="58"/>
    </row>
    <row r="1289" spans="8:23" x14ac:dyDescent="0.2">
      <c r="H1289" s="58"/>
      <c r="I1289" s="58"/>
      <c r="J1289" s="58"/>
      <c r="K1289" s="58"/>
      <c r="N1289" s="58"/>
      <c r="O1289" s="58"/>
      <c r="U1289" s="58"/>
      <c r="V1289" s="58"/>
      <c r="W1289" s="58"/>
    </row>
    <row r="1290" spans="8:23" x14ac:dyDescent="0.2">
      <c r="H1290" s="58"/>
      <c r="I1290" s="58"/>
      <c r="J1290" s="58"/>
      <c r="K1290" s="58"/>
      <c r="N1290" s="58"/>
      <c r="O1290" s="58"/>
      <c r="U1290" s="58"/>
      <c r="V1290" s="58"/>
      <c r="W1290" s="58"/>
    </row>
    <row r="1291" spans="8:23" x14ac:dyDescent="0.2">
      <c r="H1291" s="58"/>
      <c r="I1291" s="58"/>
      <c r="J1291" s="58"/>
      <c r="K1291" s="58"/>
      <c r="N1291" s="58"/>
      <c r="O1291" s="58"/>
      <c r="U1291" s="58"/>
      <c r="V1291" s="58"/>
      <c r="W1291" s="58"/>
    </row>
    <row r="1292" spans="8:23" x14ac:dyDescent="0.2">
      <c r="H1292" s="58"/>
      <c r="I1292" s="58"/>
      <c r="J1292" s="58"/>
      <c r="K1292" s="58"/>
      <c r="N1292" s="58"/>
      <c r="O1292" s="58"/>
      <c r="U1292" s="58"/>
      <c r="V1292" s="58"/>
      <c r="W1292" s="58"/>
    </row>
    <row r="1293" spans="8:23" x14ac:dyDescent="0.2">
      <c r="H1293" s="58"/>
      <c r="I1293" s="58"/>
      <c r="J1293" s="58"/>
      <c r="K1293" s="58"/>
      <c r="N1293" s="58"/>
      <c r="O1293" s="58"/>
      <c r="U1293" s="58"/>
      <c r="V1293" s="58"/>
      <c r="W1293" s="58"/>
    </row>
    <row r="1294" spans="8:23" x14ac:dyDescent="0.2">
      <c r="H1294" s="58"/>
      <c r="I1294" s="58"/>
      <c r="J1294" s="58"/>
      <c r="K1294" s="58"/>
      <c r="N1294" s="58"/>
      <c r="O1294" s="58"/>
      <c r="U1294" s="58"/>
      <c r="V1294" s="58"/>
      <c r="W1294" s="58"/>
    </row>
    <row r="1295" spans="8:23" x14ac:dyDescent="0.2">
      <c r="H1295" s="58"/>
      <c r="I1295" s="58"/>
      <c r="J1295" s="58"/>
      <c r="K1295" s="58"/>
      <c r="N1295" s="58"/>
      <c r="O1295" s="58"/>
      <c r="U1295" s="58"/>
      <c r="V1295" s="58"/>
      <c r="W1295" s="58"/>
    </row>
    <row r="1296" spans="8:23" x14ac:dyDescent="0.2">
      <c r="H1296" s="58"/>
      <c r="I1296" s="58"/>
      <c r="J1296" s="58"/>
      <c r="K1296" s="58"/>
      <c r="N1296" s="58"/>
      <c r="O1296" s="58"/>
      <c r="U1296" s="58"/>
      <c r="V1296" s="58"/>
      <c r="W1296" s="58"/>
    </row>
    <row r="1297" spans="8:23" x14ac:dyDescent="0.2">
      <c r="H1297" s="58"/>
      <c r="I1297" s="58"/>
      <c r="J1297" s="58"/>
      <c r="K1297" s="58"/>
      <c r="N1297" s="58"/>
      <c r="O1297" s="58"/>
      <c r="U1297" s="58"/>
      <c r="V1297" s="58"/>
      <c r="W1297" s="58"/>
    </row>
    <row r="1298" spans="8:23" x14ac:dyDescent="0.2">
      <c r="H1298" s="58"/>
      <c r="I1298" s="58"/>
      <c r="J1298" s="58"/>
      <c r="K1298" s="58"/>
      <c r="N1298" s="58"/>
      <c r="O1298" s="58"/>
      <c r="U1298" s="58"/>
      <c r="V1298" s="58"/>
      <c r="W1298" s="58"/>
    </row>
    <row r="1299" spans="8:23" x14ac:dyDescent="0.2">
      <c r="H1299" s="58"/>
      <c r="I1299" s="58"/>
      <c r="J1299" s="58"/>
      <c r="K1299" s="58"/>
      <c r="N1299" s="58"/>
      <c r="O1299" s="58"/>
      <c r="U1299" s="58"/>
      <c r="V1299" s="58"/>
      <c r="W1299" s="58"/>
    </row>
    <row r="1300" spans="8:23" x14ac:dyDescent="0.2">
      <c r="H1300" s="58"/>
      <c r="I1300" s="58"/>
      <c r="J1300" s="58"/>
      <c r="K1300" s="58"/>
      <c r="N1300" s="58"/>
      <c r="O1300" s="58"/>
      <c r="U1300" s="58"/>
      <c r="V1300" s="58"/>
      <c r="W1300" s="58"/>
    </row>
    <row r="1301" spans="8:23" x14ac:dyDescent="0.2">
      <c r="H1301" s="58"/>
      <c r="I1301" s="58"/>
      <c r="J1301" s="58"/>
      <c r="K1301" s="58"/>
      <c r="N1301" s="58"/>
      <c r="O1301" s="58"/>
      <c r="U1301" s="58"/>
      <c r="V1301" s="58"/>
      <c r="W1301" s="58"/>
    </row>
    <row r="1302" spans="8:23" x14ac:dyDescent="0.2">
      <c r="H1302" s="58"/>
      <c r="I1302" s="58"/>
      <c r="J1302" s="58"/>
      <c r="K1302" s="58"/>
      <c r="N1302" s="58"/>
      <c r="O1302" s="58"/>
      <c r="U1302" s="58"/>
      <c r="V1302" s="58"/>
      <c r="W1302" s="58"/>
    </row>
    <row r="1303" spans="8:23" x14ac:dyDescent="0.2">
      <c r="H1303" s="58"/>
      <c r="I1303" s="58"/>
      <c r="J1303" s="58"/>
      <c r="K1303" s="58"/>
      <c r="N1303" s="58"/>
      <c r="O1303" s="58"/>
      <c r="U1303" s="58"/>
      <c r="V1303" s="58"/>
      <c r="W1303" s="58"/>
    </row>
    <row r="1304" spans="8:23" x14ac:dyDescent="0.2">
      <c r="H1304" s="58"/>
      <c r="I1304" s="58"/>
      <c r="J1304" s="58"/>
      <c r="K1304" s="58"/>
      <c r="N1304" s="58"/>
      <c r="O1304" s="58"/>
      <c r="U1304" s="58"/>
      <c r="V1304" s="58"/>
      <c r="W1304" s="58"/>
    </row>
    <row r="1305" spans="8:23" x14ac:dyDescent="0.2">
      <c r="H1305" s="58"/>
      <c r="I1305" s="58"/>
      <c r="J1305" s="58"/>
      <c r="K1305" s="58"/>
      <c r="N1305" s="58"/>
      <c r="O1305" s="58"/>
      <c r="U1305" s="58"/>
      <c r="V1305" s="58"/>
      <c r="W1305" s="58"/>
    </row>
    <row r="1306" spans="8:23" x14ac:dyDescent="0.2">
      <c r="H1306" s="58"/>
      <c r="I1306" s="58"/>
      <c r="J1306" s="58"/>
      <c r="K1306" s="58"/>
      <c r="N1306" s="58"/>
      <c r="O1306" s="58"/>
      <c r="U1306" s="58"/>
      <c r="V1306" s="58"/>
      <c r="W1306" s="58"/>
    </row>
    <row r="1307" spans="8:23" x14ac:dyDescent="0.2">
      <c r="H1307" s="58"/>
      <c r="I1307" s="58"/>
      <c r="J1307" s="58"/>
      <c r="K1307" s="58"/>
      <c r="N1307" s="58"/>
      <c r="O1307" s="58"/>
      <c r="U1307" s="58"/>
      <c r="V1307" s="58"/>
      <c r="W1307" s="58"/>
    </row>
    <row r="1308" spans="8:23" x14ac:dyDescent="0.2">
      <c r="H1308" s="58"/>
      <c r="I1308" s="58"/>
      <c r="J1308" s="58"/>
      <c r="K1308" s="58"/>
      <c r="N1308" s="58"/>
      <c r="O1308" s="58"/>
      <c r="U1308" s="58"/>
      <c r="V1308" s="58"/>
      <c r="W1308" s="58"/>
    </row>
    <row r="1309" spans="8:23" x14ac:dyDescent="0.2">
      <c r="H1309" s="58"/>
      <c r="I1309" s="58"/>
      <c r="J1309" s="58"/>
      <c r="K1309" s="58"/>
      <c r="N1309" s="58"/>
      <c r="O1309" s="58"/>
      <c r="U1309" s="58"/>
      <c r="V1309" s="58"/>
      <c r="W1309" s="58"/>
    </row>
    <row r="1310" spans="8:23" x14ac:dyDescent="0.2">
      <c r="H1310" s="58"/>
      <c r="I1310" s="58"/>
      <c r="J1310" s="58"/>
      <c r="K1310" s="58"/>
      <c r="N1310" s="58"/>
      <c r="O1310" s="58"/>
      <c r="U1310" s="58"/>
      <c r="V1310" s="58"/>
      <c r="W1310" s="58"/>
    </row>
    <row r="1311" spans="8:23" x14ac:dyDescent="0.2">
      <c r="H1311" s="58"/>
      <c r="I1311" s="58"/>
      <c r="J1311" s="58"/>
      <c r="K1311" s="58"/>
      <c r="N1311" s="58"/>
      <c r="O1311" s="58"/>
      <c r="U1311" s="58"/>
      <c r="V1311" s="58"/>
      <c r="W1311" s="58"/>
    </row>
    <row r="1312" spans="8:23" x14ac:dyDescent="0.2">
      <c r="H1312" s="58"/>
      <c r="I1312" s="58"/>
      <c r="J1312" s="58"/>
      <c r="K1312" s="58"/>
      <c r="N1312" s="58"/>
      <c r="O1312" s="58"/>
      <c r="U1312" s="58"/>
      <c r="V1312" s="58"/>
      <c r="W1312" s="58"/>
    </row>
    <row r="1313" spans="8:23" x14ac:dyDescent="0.2">
      <c r="H1313" s="58"/>
      <c r="I1313" s="58"/>
      <c r="J1313" s="58"/>
      <c r="K1313" s="58"/>
      <c r="N1313" s="58"/>
      <c r="O1313" s="58"/>
      <c r="U1313" s="58"/>
      <c r="V1313" s="58"/>
      <c r="W1313" s="58"/>
    </row>
    <row r="1314" spans="8:23" x14ac:dyDescent="0.2">
      <c r="H1314" s="58"/>
      <c r="I1314" s="58"/>
      <c r="J1314" s="58"/>
      <c r="K1314" s="58"/>
      <c r="N1314" s="58"/>
      <c r="O1314" s="58"/>
      <c r="U1314" s="58"/>
      <c r="V1314" s="58"/>
      <c r="W1314" s="58"/>
    </row>
    <row r="1315" spans="8:23" x14ac:dyDescent="0.2">
      <c r="H1315" s="58"/>
      <c r="I1315" s="58"/>
      <c r="J1315" s="58"/>
      <c r="K1315" s="58"/>
      <c r="N1315" s="58"/>
      <c r="O1315" s="58"/>
      <c r="U1315" s="58"/>
      <c r="V1315" s="58"/>
      <c r="W1315" s="58"/>
    </row>
    <row r="1316" spans="8:23" x14ac:dyDescent="0.2">
      <c r="H1316" s="58"/>
      <c r="I1316" s="58"/>
      <c r="J1316" s="58"/>
      <c r="K1316" s="58"/>
      <c r="N1316" s="58"/>
      <c r="O1316" s="58"/>
      <c r="U1316" s="58"/>
      <c r="V1316" s="58"/>
      <c r="W1316" s="58"/>
    </row>
    <row r="1317" spans="8:23" x14ac:dyDescent="0.2">
      <c r="H1317" s="58"/>
      <c r="I1317" s="58"/>
      <c r="J1317" s="58"/>
      <c r="K1317" s="58"/>
      <c r="N1317" s="58"/>
      <c r="O1317" s="58"/>
      <c r="U1317" s="58"/>
      <c r="V1317" s="58"/>
      <c r="W1317" s="58"/>
    </row>
    <row r="1318" spans="8:23" x14ac:dyDescent="0.2">
      <c r="H1318" s="58"/>
      <c r="I1318" s="58"/>
      <c r="J1318" s="58"/>
      <c r="K1318" s="58"/>
      <c r="N1318" s="58"/>
      <c r="O1318" s="58"/>
      <c r="U1318" s="58"/>
      <c r="V1318" s="58"/>
      <c r="W1318" s="58"/>
    </row>
    <row r="1319" spans="8:23" x14ac:dyDescent="0.2">
      <c r="H1319" s="58"/>
      <c r="I1319" s="58"/>
      <c r="J1319" s="58"/>
      <c r="K1319" s="58"/>
      <c r="N1319" s="58"/>
      <c r="O1319" s="58"/>
      <c r="U1319" s="58"/>
      <c r="V1319" s="58"/>
      <c r="W1319" s="58"/>
    </row>
    <row r="1320" spans="8:23" x14ac:dyDescent="0.2">
      <c r="H1320" s="58"/>
      <c r="I1320" s="58"/>
      <c r="J1320" s="58"/>
      <c r="K1320" s="58"/>
      <c r="N1320" s="58"/>
      <c r="O1320" s="58"/>
      <c r="U1320" s="58"/>
      <c r="V1320" s="58"/>
      <c r="W1320" s="58"/>
    </row>
    <row r="1321" spans="8:23" x14ac:dyDescent="0.2">
      <c r="H1321" s="58"/>
      <c r="I1321" s="58"/>
      <c r="J1321" s="58"/>
      <c r="K1321" s="58"/>
      <c r="N1321" s="58"/>
      <c r="O1321" s="58"/>
      <c r="U1321" s="58"/>
      <c r="V1321" s="58"/>
      <c r="W1321" s="58"/>
    </row>
    <row r="1322" spans="8:23" x14ac:dyDescent="0.2">
      <c r="H1322" s="58"/>
      <c r="I1322" s="58"/>
      <c r="J1322" s="58"/>
      <c r="K1322" s="58"/>
      <c r="N1322" s="58"/>
      <c r="O1322" s="58"/>
      <c r="U1322" s="58"/>
      <c r="V1322" s="58"/>
      <c r="W1322" s="58"/>
    </row>
    <row r="1323" spans="8:23" x14ac:dyDescent="0.2">
      <c r="H1323" s="58"/>
      <c r="I1323" s="58"/>
      <c r="J1323" s="58"/>
      <c r="K1323" s="58"/>
      <c r="N1323" s="58"/>
      <c r="O1323" s="58"/>
      <c r="U1323" s="58"/>
      <c r="V1323" s="58"/>
      <c r="W1323" s="58"/>
    </row>
    <row r="1324" spans="8:23" x14ac:dyDescent="0.2">
      <c r="H1324" s="58"/>
      <c r="I1324" s="58"/>
      <c r="J1324" s="58"/>
      <c r="K1324" s="58"/>
      <c r="N1324" s="58"/>
      <c r="O1324" s="58"/>
      <c r="U1324" s="58"/>
      <c r="V1324" s="58"/>
      <c r="W1324" s="58"/>
    </row>
    <row r="1325" spans="8:23" x14ac:dyDescent="0.2">
      <c r="H1325" s="58"/>
      <c r="I1325" s="58"/>
      <c r="J1325" s="58"/>
      <c r="K1325" s="58"/>
      <c r="N1325" s="58"/>
      <c r="O1325" s="58"/>
      <c r="U1325" s="58"/>
      <c r="V1325" s="58"/>
      <c r="W1325" s="58"/>
    </row>
    <row r="1326" spans="8:23" x14ac:dyDescent="0.2">
      <c r="H1326" s="58"/>
      <c r="I1326" s="58"/>
      <c r="J1326" s="58"/>
      <c r="K1326" s="58"/>
      <c r="N1326" s="58"/>
      <c r="O1326" s="58"/>
      <c r="U1326" s="58"/>
      <c r="V1326" s="58"/>
      <c r="W1326" s="58"/>
    </row>
    <row r="1327" spans="8:23" x14ac:dyDescent="0.2">
      <c r="H1327" s="58"/>
      <c r="I1327" s="58"/>
      <c r="J1327" s="58"/>
      <c r="K1327" s="58"/>
      <c r="N1327" s="58"/>
      <c r="O1327" s="58"/>
      <c r="U1327" s="58"/>
      <c r="V1327" s="58"/>
      <c r="W1327" s="58"/>
    </row>
    <row r="1328" spans="8:23" x14ac:dyDescent="0.2">
      <c r="H1328" s="58"/>
      <c r="I1328" s="58"/>
      <c r="J1328" s="58"/>
      <c r="K1328" s="58"/>
      <c r="N1328" s="58"/>
      <c r="O1328" s="58"/>
      <c r="U1328" s="58"/>
      <c r="V1328" s="58"/>
      <c r="W1328" s="58"/>
    </row>
    <row r="1329" spans="8:23" x14ac:dyDescent="0.2">
      <c r="H1329" s="58"/>
      <c r="I1329" s="58"/>
      <c r="J1329" s="58"/>
      <c r="K1329" s="58"/>
      <c r="N1329" s="58"/>
      <c r="O1329" s="58"/>
      <c r="U1329" s="58"/>
      <c r="V1329" s="58"/>
      <c r="W1329" s="58"/>
    </row>
    <row r="1330" spans="8:23" x14ac:dyDescent="0.2">
      <c r="H1330" s="58"/>
      <c r="I1330" s="58"/>
      <c r="J1330" s="58"/>
      <c r="K1330" s="58"/>
      <c r="N1330" s="58"/>
      <c r="O1330" s="58"/>
      <c r="U1330" s="58"/>
      <c r="V1330" s="58"/>
      <c r="W1330" s="58"/>
    </row>
    <row r="1331" spans="8:23" x14ac:dyDescent="0.2">
      <c r="H1331" s="58"/>
      <c r="I1331" s="58"/>
      <c r="J1331" s="58"/>
      <c r="K1331" s="58"/>
      <c r="N1331" s="58"/>
      <c r="O1331" s="58"/>
      <c r="U1331" s="58"/>
      <c r="V1331" s="58"/>
      <c r="W1331" s="58"/>
    </row>
    <row r="1332" spans="8:23" x14ac:dyDescent="0.2">
      <c r="H1332" s="58"/>
      <c r="I1332" s="58"/>
      <c r="J1332" s="58"/>
      <c r="K1332" s="58"/>
      <c r="N1332" s="58"/>
      <c r="O1332" s="58"/>
      <c r="U1332" s="58"/>
      <c r="V1332" s="58"/>
      <c r="W1332" s="58"/>
    </row>
    <row r="1333" spans="8:23" x14ac:dyDescent="0.2">
      <c r="H1333" s="58"/>
      <c r="I1333" s="58"/>
      <c r="J1333" s="58"/>
      <c r="K1333" s="58"/>
      <c r="N1333" s="58"/>
      <c r="O1333" s="58"/>
      <c r="U1333" s="58"/>
      <c r="V1333" s="58"/>
      <c r="W1333" s="58"/>
    </row>
    <row r="1334" spans="8:23" x14ac:dyDescent="0.2">
      <c r="H1334" s="58"/>
      <c r="I1334" s="58"/>
      <c r="J1334" s="58"/>
      <c r="K1334" s="58"/>
      <c r="N1334" s="58"/>
      <c r="O1334" s="58"/>
      <c r="U1334" s="58"/>
      <c r="V1334" s="58"/>
      <c r="W1334" s="58"/>
    </row>
    <row r="1335" spans="8:23" x14ac:dyDescent="0.2">
      <c r="H1335" s="58"/>
      <c r="I1335" s="58"/>
      <c r="J1335" s="58"/>
      <c r="K1335" s="58"/>
      <c r="N1335" s="58"/>
      <c r="O1335" s="58"/>
      <c r="U1335" s="58"/>
      <c r="V1335" s="58"/>
      <c r="W1335" s="58"/>
    </row>
    <row r="1336" spans="8:23" x14ac:dyDescent="0.2">
      <c r="H1336" s="58"/>
      <c r="I1336" s="58"/>
      <c r="J1336" s="58"/>
      <c r="K1336" s="58"/>
      <c r="N1336" s="58"/>
      <c r="O1336" s="58"/>
      <c r="U1336" s="58"/>
      <c r="V1336" s="58"/>
      <c r="W1336" s="58"/>
    </row>
    <row r="1337" spans="8:23" x14ac:dyDescent="0.2">
      <c r="H1337" s="58"/>
      <c r="I1337" s="58"/>
      <c r="J1337" s="58"/>
      <c r="K1337" s="58"/>
      <c r="N1337" s="58"/>
      <c r="O1337" s="58"/>
      <c r="U1337" s="58"/>
      <c r="V1337" s="58"/>
      <c r="W1337" s="58"/>
    </row>
    <row r="1338" spans="8:23" x14ac:dyDescent="0.2">
      <c r="H1338" s="58"/>
      <c r="I1338" s="58"/>
      <c r="J1338" s="58"/>
      <c r="K1338" s="58"/>
      <c r="N1338" s="58"/>
      <c r="O1338" s="58"/>
      <c r="U1338" s="58"/>
      <c r="V1338" s="58"/>
      <c r="W1338" s="58"/>
    </row>
    <row r="1339" spans="8:23" x14ac:dyDescent="0.2">
      <c r="H1339" s="58"/>
      <c r="I1339" s="58"/>
      <c r="J1339" s="58"/>
      <c r="K1339" s="58"/>
      <c r="N1339" s="58"/>
      <c r="O1339" s="58"/>
      <c r="U1339" s="58"/>
      <c r="V1339" s="58"/>
      <c r="W1339" s="58"/>
    </row>
    <row r="1340" spans="8:23" x14ac:dyDescent="0.2">
      <c r="H1340" s="58"/>
      <c r="I1340" s="58"/>
      <c r="J1340" s="58"/>
      <c r="K1340" s="58"/>
      <c r="N1340" s="58"/>
      <c r="O1340" s="58"/>
      <c r="U1340" s="58"/>
      <c r="V1340" s="58"/>
      <c r="W1340" s="58"/>
    </row>
  </sheetData>
  <mergeCells count="3">
    <mergeCell ref="K1:N1"/>
    <mergeCell ref="A1:D1"/>
    <mergeCell ref="O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J502"/>
  <sheetViews>
    <sheetView topLeftCell="A183" workbookViewId="0">
      <selection activeCell="O6" sqref="O6"/>
    </sheetView>
  </sheetViews>
  <sheetFormatPr baseColWidth="10" defaultColWidth="8.83203125" defaultRowHeight="15" x14ac:dyDescent="0.2"/>
  <sheetData>
    <row r="1" spans="1:10" x14ac:dyDescent="0.2">
      <c r="A1" s="1"/>
      <c r="B1" s="1"/>
      <c r="C1" s="2" t="s">
        <v>0</v>
      </c>
      <c r="D1" s="3"/>
      <c r="E1" s="2" t="s">
        <v>1</v>
      </c>
      <c r="F1" s="33"/>
      <c r="G1" s="33"/>
      <c r="H1" s="3"/>
      <c r="I1" s="3"/>
      <c r="J1" s="3"/>
    </row>
    <row r="2" spans="1:10" ht="80" x14ac:dyDescent="0.2">
      <c r="A2" s="4" t="s">
        <v>1010</v>
      </c>
      <c r="B2" s="5" t="s">
        <v>2</v>
      </c>
      <c r="C2" s="5" t="s">
        <v>3</v>
      </c>
      <c r="D2" s="6" t="s">
        <v>1007</v>
      </c>
      <c r="E2" s="34" t="s">
        <v>4</v>
      </c>
      <c r="F2" s="35" t="s">
        <v>1008</v>
      </c>
      <c r="G2" s="36" t="s">
        <v>1009</v>
      </c>
      <c r="H2" s="35" t="s">
        <v>1011</v>
      </c>
      <c r="I2" s="36" t="s">
        <v>5</v>
      </c>
      <c r="J2" s="37" t="s">
        <v>6</v>
      </c>
    </row>
    <row r="3" spans="1:10" x14ac:dyDescent="0.2">
      <c r="A3" s="7" t="s">
        <v>7</v>
      </c>
      <c r="B3" s="8" t="s">
        <v>8</v>
      </c>
      <c r="C3" s="9">
        <v>2200000</v>
      </c>
      <c r="D3" s="10" t="s">
        <v>9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0" x14ac:dyDescent="0.2">
      <c r="A4" s="7" t="s">
        <v>10</v>
      </c>
      <c r="B4" s="8" t="s">
        <v>11</v>
      </c>
      <c r="C4" s="9">
        <v>71000</v>
      </c>
      <c r="D4" s="10" t="s">
        <v>9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0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0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0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0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0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0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0" x14ac:dyDescent="0.2">
      <c r="A11" s="7" t="s">
        <v>24</v>
      </c>
      <c r="B11" s="8" t="s">
        <v>25</v>
      </c>
      <c r="C11" s="9">
        <v>268220</v>
      </c>
      <c r="D11" s="10" t="s">
        <v>9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0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0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0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0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18">
        <v>-6.5000000000000002E-2</v>
      </c>
      <c r="G15" s="19">
        <v>8014</v>
      </c>
      <c r="H15" s="20" t="s">
        <v>9</v>
      </c>
      <c r="I15" s="21">
        <v>227339</v>
      </c>
      <c r="J15" s="22">
        <v>52291.7</v>
      </c>
    </row>
    <row r="16" spans="1:10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9</v>
      </c>
      <c r="I23" s="21">
        <v>309129</v>
      </c>
      <c r="J23" s="22">
        <v>87009.3</v>
      </c>
    </row>
    <row r="24" spans="1:10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9</v>
      </c>
      <c r="I32" s="21">
        <v>1917383</v>
      </c>
      <c r="J32" s="22">
        <v>145625.4</v>
      </c>
    </row>
    <row r="33" spans="1:10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9</v>
      </c>
      <c r="I36" s="21">
        <v>111820</v>
      </c>
      <c r="J36" s="22">
        <v>42170.5</v>
      </c>
    </row>
    <row r="37" spans="1:10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">
      <c r="A38" s="7" t="s">
        <v>78</v>
      </c>
      <c r="B38" s="8" t="s">
        <v>79</v>
      </c>
      <c r="C38" s="9">
        <v>56788</v>
      </c>
      <c r="D38" s="10" t="s">
        <v>9</v>
      </c>
      <c r="E38" s="17">
        <v>81732.2</v>
      </c>
      <c r="F38" s="18">
        <v>4.2999999999999997E-2</v>
      </c>
      <c r="G38" s="19">
        <v>8788.4</v>
      </c>
      <c r="H38" s="20">
        <v>2.9830000000000001</v>
      </c>
      <c r="I38" s="21">
        <v>272518.40000000002</v>
      </c>
      <c r="J38" s="22" t="s">
        <v>9</v>
      </c>
    </row>
    <row r="39" spans="1:10" x14ac:dyDescent="0.2">
      <c r="A39" s="7" t="s">
        <v>80</v>
      </c>
      <c r="B39" s="8" t="s">
        <v>81</v>
      </c>
      <c r="C39" s="9">
        <v>135100</v>
      </c>
      <c r="D39" s="10" t="s">
        <v>9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">
      <c r="A41" s="7" t="s">
        <v>84</v>
      </c>
      <c r="B41" s="8" t="s">
        <v>85</v>
      </c>
      <c r="C41" s="9">
        <v>360000</v>
      </c>
      <c r="D41" s="10" t="s">
        <v>9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9</v>
      </c>
      <c r="I54" s="21">
        <v>21812.3</v>
      </c>
      <c r="J54" s="22" t="s">
        <v>9</v>
      </c>
    </row>
    <row r="55" spans="1:10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">
      <c r="A56" s="7" t="s">
        <v>114</v>
      </c>
      <c r="B56" s="8" t="s">
        <v>115</v>
      </c>
      <c r="C56" s="9">
        <v>67000</v>
      </c>
      <c r="D56" s="10" t="s">
        <v>9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">
      <c r="A58" s="7" t="s">
        <v>118</v>
      </c>
      <c r="B58" s="8" t="s">
        <v>119</v>
      </c>
      <c r="C58" s="9">
        <v>41600</v>
      </c>
      <c r="D58" s="10" t="s">
        <v>9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9</v>
      </c>
      <c r="I68" s="21">
        <v>491984</v>
      </c>
      <c r="J68" s="22">
        <v>37440.1</v>
      </c>
    </row>
    <row r="69" spans="1:10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9</v>
      </c>
    </row>
    <row r="74" spans="1:10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9</v>
      </c>
    </row>
    <row r="76" spans="1:10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9</v>
      </c>
    </row>
    <row r="78" spans="1:10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">
      <c r="A79" s="7" t="s">
        <v>160</v>
      </c>
      <c r="B79" s="8" t="s">
        <v>161</v>
      </c>
      <c r="C79" s="9">
        <v>114000</v>
      </c>
      <c r="D79" s="10" t="s">
        <v>9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9</v>
      </c>
    </row>
    <row r="82" spans="1:10" x14ac:dyDescent="0.2">
      <c r="A82" s="7" t="s">
        <v>166</v>
      </c>
      <c r="B82" s="8" t="s">
        <v>167</v>
      </c>
      <c r="C82" s="9">
        <v>121000</v>
      </c>
      <c r="D82" s="10" t="s">
        <v>9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9</v>
      </c>
      <c r="I85" s="21">
        <v>5676.9</v>
      </c>
      <c r="J85" s="22">
        <v>1940.6</v>
      </c>
    </row>
    <row r="86" spans="1:10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9</v>
      </c>
    </row>
    <row r="87" spans="1:10" x14ac:dyDescent="0.2">
      <c r="A87" s="7" t="s">
        <v>176</v>
      </c>
      <c r="B87" s="8" t="s">
        <v>177</v>
      </c>
      <c r="C87" s="9">
        <v>270000</v>
      </c>
      <c r="D87" s="10" t="s">
        <v>9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9</v>
      </c>
      <c r="I88" s="21">
        <v>69980</v>
      </c>
      <c r="J88" s="22">
        <v>75710.100000000006</v>
      </c>
    </row>
    <row r="89" spans="1:10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9</v>
      </c>
    </row>
    <row r="94" spans="1:10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9</v>
      </c>
      <c r="I96" s="21">
        <v>26830</v>
      </c>
      <c r="J96" s="22">
        <v>3974.4</v>
      </c>
    </row>
    <row r="97" spans="1:10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9</v>
      </c>
    </row>
    <row r="100" spans="1:10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">
      <c r="A102" s="7" t="s">
        <v>206</v>
      </c>
      <c r="B102" s="8" t="s">
        <v>207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9</v>
      </c>
    </row>
    <row r="104" spans="1:10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">
      <c r="A106" s="7" t="s">
        <v>214</v>
      </c>
      <c r="B106" s="8" t="s">
        <v>215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9</v>
      </c>
    </row>
    <row r="107" spans="1:10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">
      <c r="A108" s="7" t="s">
        <v>218</v>
      </c>
      <c r="B108" s="8" t="s">
        <v>219</v>
      </c>
      <c r="C108" s="9">
        <v>30400</v>
      </c>
      <c r="D108" s="10" t="s">
        <v>9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9</v>
      </c>
    </row>
    <row r="114" spans="1:10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9</v>
      </c>
      <c r="I124" s="21">
        <v>33921</v>
      </c>
      <c r="J124" s="22">
        <v>17252.5</v>
      </c>
    </row>
    <row r="125" spans="1:10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9</v>
      </c>
      <c r="I125" s="21">
        <v>43908.4</v>
      </c>
      <c r="J125" s="22">
        <v>134355.9</v>
      </c>
    </row>
    <row r="126" spans="1:10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9</v>
      </c>
      <c r="I129" s="21">
        <v>25982</v>
      </c>
      <c r="J129" s="22">
        <v>25565.5</v>
      </c>
    </row>
    <row r="130" spans="1:10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">
      <c r="A140" s="7" t="s">
        <v>282</v>
      </c>
      <c r="B140" s="8" t="s">
        <v>283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">
      <c r="A144" s="7" t="s">
        <v>290</v>
      </c>
      <c r="B144" s="8" t="s">
        <v>291</v>
      </c>
      <c r="C144" s="9">
        <v>58803</v>
      </c>
      <c r="D144" s="10" t="s">
        <v>9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9</v>
      </c>
      <c r="I146" s="21">
        <v>29739.599999999999</v>
      </c>
      <c r="J146" s="22">
        <v>48337.8</v>
      </c>
    </row>
    <row r="147" spans="1:10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">
      <c r="A152" s="7" t="s">
        <v>306</v>
      </c>
      <c r="B152" s="8" t="s">
        <v>307</v>
      </c>
      <c r="C152" s="9">
        <v>15000</v>
      </c>
      <c r="D152" s="10" t="s">
        <v>9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9</v>
      </c>
      <c r="I163" s="21">
        <v>62307</v>
      </c>
      <c r="J163" s="22">
        <v>17872.900000000001</v>
      </c>
    </row>
    <row r="164" spans="1:10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9</v>
      </c>
      <c r="I170" s="21">
        <v>7154</v>
      </c>
      <c r="J170" s="22">
        <v>8890.9</v>
      </c>
    </row>
    <row r="171" spans="1:10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">
      <c r="A172" s="7" t="s">
        <v>346</v>
      </c>
      <c r="B172" s="8" t="s">
        <v>347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">
      <c r="A173" s="7" t="s">
        <v>348</v>
      </c>
      <c r="B173" s="8" t="s">
        <v>349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9</v>
      </c>
      <c r="I174" s="21">
        <v>22409</v>
      </c>
      <c r="J174" s="22">
        <v>2968.6</v>
      </c>
    </row>
    <row r="175" spans="1:10" x14ac:dyDescent="0.2">
      <c r="A175" s="7" t="s">
        <v>352</v>
      </c>
      <c r="B175" s="8" t="s">
        <v>353</v>
      </c>
      <c r="C175" s="9">
        <v>16500</v>
      </c>
      <c r="D175" s="10" t="s">
        <v>9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">
      <c r="A176" s="7" t="s">
        <v>354</v>
      </c>
      <c r="B176" s="8" t="s">
        <v>355</v>
      </c>
      <c r="C176" s="9">
        <v>25110</v>
      </c>
      <c r="D176" s="10" t="s">
        <v>9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">
      <c r="A179" s="7" t="s">
        <v>360</v>
      </c>
      <c r="B179" s="8" t="s">
        <v>361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">
      <c r="A180" s="7" t="s">
        <v>362</v>
      </c>
      <c r="B180" s="8" t="s">
        <v>363</v>
      </c>
      <c r="C180" s="9">
        <v>87500</v>
      </c>
      <c r="D180" s="10" t="s">
        <v>9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9</v>
      </c>
    </row>
    <row r="204" spans="1:10" x14ac:dyDescent="0.2">
      <c r="A204" s="7" t="s">
        <v>410</v>
      </c>
      <c r="B204" s="8" t="s">
        <v>411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">
      <c r="A211" s="7" t="s">
        <v>424</v>
      </c>
      <c r="B211" s="8" t="s">
        <v>425</v>
      </c>
      <c r="C211" s="9">
        <v>88100</v>
      </c>
      <c r="D211" s="10" t="s">
        <v>9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9</v>
      </c>
    </row>
    <row r="215" spans="1:10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">
      <c r="A217" s="7" t="s">
        <v>435</v>
      </c>
      <c r="B217" s="8" t="s">
        <v>436</v>
      </c>
      <c r="C217" s="9">
        <v>49000</v>
      </c>
      <c r="D217" s="10" t="s">
        <v>9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">
      <c r="A220" s="7" t="s">
        <v>441</v>
      </c>
      <c r="B220" s="8" t="s">
        <v>442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9</v>
      </c>
      <c r="I225" s="21">
        <v>15859</v>
      </c>
      <c r="J225" s="22">
        <v>433.5</v>
      </c>
    </row>
    <row r="226" spans="1:10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9</v>
      </c>
      <c r="I229" s="21">
        <v>18693</v>
      </c>
      <c r="J229" s="22">
        <v>8658.4</v>
      </c>
    </row>
    <row r="230" spans="1:10" x14ac:dyDescent="0.2">
      <c r="A230" s="7" t="s">
        <v>461</v>
      </c>
      <c r="B230" s="8" t="s">
        <v>462</v>
      </c>
      <c r="C230" s="9">
        <v>60767</v>
      </c>
      <c r="D230" s="10" t="s">
        <v>9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9</v>
      </c>
      <c r="I239" s="21">
        <v>40376</v>
      </c>
      <c r="J239" s="22">
        <v>22828.2</v>
      </c>
    </row>
    <row r="240" spans="1:10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9</v>
      </c>
    </row>
    <row r="247" spans="1:10" x14ac:dyDescent="0.2">
      <c r="A247" s="7" t="s">
        <v>495</v>
      </c>
      <c r="B247" s="8" t="s">
        <v>496</v>
      </c>
      <c r="C247" s="9">
        <v>26383</v>
      </c>
      <c r="D247" s="10" t="s">
        <v>9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">
      <c r="A252" s="7" t="s">
        <v>505</v>
      </c>
      <c r="B252" s="8" t="s">
        <v>506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9</v>
      </c>
      <c r="I263" s="21">
        <v>7721</v>
      </c>
      <c r="J263" s="22">
        <v>471.4</v>
      </c>
    </row>
    <row r="264" spans="1:10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9</v>
      </c>
      <c r="I265" s="21">
        <v>40063</v>
      </c>
      <c r="J265" s="22">
        <v>22059.599999999999</v>
      </c>
    </row>
    <row r="266" spans="1:10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9</v>
      </c>
      <c r="I272" s="21">
        <v>17016.3</v>
      </c>
      <c r="J272" s="22" t="s">
        <v>9</v>
      </c>
    </row>
    <row r="273" spans="1:10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9</v>
      </c>
      <c r="I281" s="21">
        <v>27505</v>
      </c>
      <c r="J281" s="22">
        <v>25990.7</v>
      </c>
    </row>
    <row r="282" spans="1:10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9</v>
      </c>
      <c r="I293" s="21">
        <v>10628</v>
      </c>
      <c r="J293" s="22">
        <v>11850.9</v>
      </c>
    </row>
    <row r="294" spans="1:10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9</v>
      </c>
      <c r="I294" s="21">
        <v>8496.9</v>
      </c>
      <c r="J294" s="22">
        <v>13400.5</v>
      </c>
    </row>
    <row r="295" spans="1:10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9</v>
      </c>
      <c r="I297" s="21">
        <v>22819</v>
      </c>
      <c r="J297" s="22">
        <v>33978.699999999997</v>
      </c>
    </row>
    <row r="298" spans="1:10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9</v>
      </c>
      <c r="I298" s="21">
        <v>32521</v>
      </c>
      <c r="J298" s="22">
        <v>11975.4</v>
      </c>
    </row>
    <row r="299" spans="1:10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9</v>
      </c>
    </row>
    <row r="301" spans="1:10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9</v>
      </c>
      <c r="I302" s="21">
        <v>32550</v>
      </c>
      <c r="J302" s="22">
        <v>13632.8</v>
      </c>
    </row>
    <row r="303" spans="1:10" x14ac:dyDescent="0.2">
      <c r="A303" s="7" t="s">
        <v>607</v>
      </c>
      <c r="B303" s="8" t="s">
        <v>608</v>
      </c>
      <c r="C303" s="9">
        <v>30000</v>
      </c>
      <c r="D303" s="10" t="s">
        <v>9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9</v>
      </c>
    </row>
    <row r="309" spans="1:10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">
      <c r="A317" s="7" t="s">
        <v>635</v>
      </c>
      <c r="B317" s="8" t="s">
        <v>636</v>
      </c>
      <c r="C317" s="9">
        <v>42100</v>
      </c>
      <c r="D317" s="10" t="s">
        <v>9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9</v>
      </c>
      <c r="I327" s="21">
        <v>20119.2</v>
      </c>
      <c r="J327" s="22">
        <v>10527.2</v>
      </c>
    </row>
    <row r="328" spans="1:10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">
      <c r="A329" s="7" t="s">
        <v>659</v>
      </c>
      <c r="B329" s="8" t="s">
        <v>660</v>
      </c>
      <c r="C329" s="9">
        <v>11993</v>
      </c>
      <c r="D329" s="10" t="s">
        <v>9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">
      <c r="A331" s="7" t="s">
        <v>663</v>
      </c>
      <c r="B331" s="8" t="s">
        <v>664</v>
      </c>
      <c r="C331" s="9">
        <v>64325</v>
      </c>
      <c r="D331" s="10" t="s">
        <v>9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9</v>
      </c>
      <c r="I332" s="21">
        <v>16062</v>
      </c>
      <c r="J332" s="22" t="s">
        <v>9</v>
      </c>
    </row>
    <row r="333" spans="1:10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9</v>
      </c>
      <c r="I336" s="21">
        <v>22630.2</v>
      </c>
      <c r="J336" s="22">
        <v>8639.5</v>
      </c>
    </row>
    <row r="337" spans="1:10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9</v>
      </c>
    </row>
    <row r="339" spans="1:10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9</v>
      </c>
      <c r="I339" s="21">
        <v>26024</v>
      </c>
      <c r="J339" s="22">
        <v>12647.8</v>
      </c>
    </row>
    <row r="340" spans="1:10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9</v>
      </c>
    </row>
    <row r="343" spans="1:10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9</v>
      </c>
      <c r="I343" s="21">
        <v>16346</v>
      </c>
      <c r="J343" s="22">
        <v>7286.8</v>
      </c>
    </row>
    <row r="344" spans="1:10" x14ac:dyDescent="0.2">
      <c r="A344" s="7" t="s">
        <v>689</v>
      </c>
      <c r="B344" s="8" t="s">
        <v>690</v>
      </c>
      <c r="C344" s="9">
        <v>1260</v>
      </c>
      <c r="D344" s="10" t="s">
        <v>9</v>
      </c>
      <c r="E344" s="17">
        <v>8965</v>
      </c>
      <c r="F344" s="18" t="s">
        <v>9</v>
      </c>
      <c r="G344" s="19">
        <v>865</v>
      </c>
      <c r="H344" s="20" t="s">
        <v>9</v>
      </c>
      <c r="I344" s="21">
        <v>206294</v>
      </c>
      <c r="J344" s="22">
        <v>4230.2</v>
      </c>
    </row>
    <row r="345" spans="1:10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9</v>
      </c>
      <c r="I345" s="21">
        <v>154682</v>
      </c>
      <c r="J345" s="22">
        <v>7291</v>
      </c>
    </row>
    <row r="346" spans="1:10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">
      <c r="A348" s="7" t="s">
        <v>697</v>
      </c>
      <c r="B348" s="8" t="s">
        <v>698</v>
      </c>
      <c r="C348" s="9">
        <v>33000</v>
      </c>
      <c r="D348" s="10">
        <v>-24</v>
      </c>
      <c r="E348" s="17">
        <v>8850.7000000000007</v>
      </c>
      <c r="F348" s="18">
        <v>-4.0999999999999995E-2</v>
      </c>
      <c r="G348" s="19">
        <v>-673</v>
      </c>
      <c r="H348" s="20">
        <v>-20.395</v>
      </c>
      <c r="I348" s="21">
        <v>4044.3</v>
      </c>
      <c r="J348" s="22">
        <v>1036</v>
      </c>
    </row>
    <row r="349" spans="1:10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9</v>
      </c>
      <c r="I349" s="21">
        <v>2529.6999999999998</v>
      </c>
      <c r="J349" s="22">
        <v>418.5</v>
      </c>
    </row>
    <row r="350" spans="1:10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9</v>
      </c>
    </row>
    <row r="353" spans="1:10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9</v>
      </c>
    </row>
    <row r="354" spans="1:10" x14ac:dyDescent="0.2">
      <c r="A354" s="7" t="s">
        <v>709</v>
      </c>
      <c r="B354" s="8" t="s">
        <v>710</v>
      </c>
      <c r="C354" s="9">
        <v>8870</v>
      </c>
      <c r="D354" s="10" t="s">
        <v>9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9</v>
      </c>
      <c r="I357" s="21">
        <v>23659</v>
      </c>
      <c r="J357" s="22">
        <v>209.6</v>
      </c>
    </row>
    <row r="358" spans="1:10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9</v>
      </c>
    </row>
    <row r="359" spans="1:10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9</v>
      </c>
      <c r="I359" s="21">
        <v>19796</v>
      </c>
      <c r="J359" s="22">
        <v>10214.700000000001</v>
      </c>
    </row>
    <row r="360" spans="1:10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">
      <c r="A367" s="7" t="s">
        <v>735</v>
      </c>
      <c r="B367" s="8" t="s">
        <v>736</v>
      </c>
      <c r="C367" s="9">
        <v>66000</v>
      </c>
      <c r="D367" s="10" t="s">
        <v>9</v>
      </c>
      <c r="E367" s="17">
        <v>8391</v>
      </c>
      <c r="F367" s="18">
        <v>0.72900000000000009</v>
      </c>
      <c r="G367" s="19">
        <v>303</v>
      </c>
      <c r="H367" s="20" t="s">
        <v>9</v>
      </c>
      <c r="I367" s="21">
        <v>25775</v>
      </c>
      <c r="J367" s="22">
        <v>5823.5</v>
      </c>
    </row>
    <row r="368" spans="1:10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">
      <c r="A372" s="7" t="s">
        <v>745</v>
      </c>
      <c r="B372" s="8" t="s">
        <v>746</v>
      </c>
      <c r="C372" s="9">
        <v>9100</v>
      </c>
      <c r="D372" s="10" t="s">
        <v>9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9</v>
      </c>
      <c r="I379" s="21">
        <v>1971.9</v>
      </c>
      <c r="J379" s="22">
        <v>570.6</v>
      </c>
    </row>
    <row r="380" spans="1:10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9</v>
      </c>
    </row>
    <row r="384" spans="1:10" x14ac:dyDescent="0.2">
      <c r="A384" s="7" t="s">
        <v>769</v>
      </c>
      <c r="B384" s="8" t="s">
        <v>770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9</v>
      </c>
    </row>
    <row r="385" spans="1:10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9</v>
      </c>
      <c r="I385" s="21">
        <v>31987</v>
      </c>
      <c r="J385" s="22">
        <v>17596.900000000001</v>
      </c>
    </row>
    <row r="386" spans="1:10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">
      <c r="A398" s="7" t="s">
        <v>797</v>
      </c>
      <c r="B398" s="8" t="s">
        <v>798</v>
      </c>
      <c r="C398" s="9">
        <v>1449</v>
      </c>
      <c r="D398" s="10" t="s">
        <v>9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">
      <c r="A403" s="7" t="s">
        <v>807</v>
      </c>
      <c r="B403" s="8" t="s">
        <v>808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9</v>
      </c>
      <c r="I418" s="21">
        <v>9409</v>
      </c>
      <c r="J418" s="22">
        <v>23089.5</v>
      </c>
    </row>
    <row r="419" spans="1:10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9</v>
      </c>
      <c r="I421" s="21">
        <v>20715</v>
      </c>
      <c r="J421" s="22">
        <v>19053.599999999999</v>
      </c>
    </row>
    <row r="422" spans="1:10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9</v>
      </c>
    </row>
    <row r="424" spans="1:10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9</v>
      </c>
    </row>
    <row r="426" spans="1:10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">
      <c r="A439" s="7" t="s">
        <v>879</v>
      </c>
      <c r="B439" s="8" t="s">
        <v>880</v>
      </c>
      <c r="C439" s="9">
        <v>9300</v>
      </c>
      <c r="D439" s="10" t="s">
        <v>9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">
      <c r="A440" s="7" t="s">
        <v>881</v>
      </c>
      <c r="B440" s="8" t="s">
        <v>882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9</v>
      </c>
      <c r="I447" s="21">
        <v>3640.8</v>
      </c>
      <c r="J447" s="22">
        <v>332.5</v>
      </c>
    </row>
    <row r="448" spans="1:10" x14ac:dyDescent="0.2">
      <c r="A448" s="7" t="s">
        <v>897</v>
      </c>
      <c r="B448" s="8" t="s">
        <v>898</v>
      </c>
      <c r="C448" s="9">
        <v>12124</v>
      </c>
      <c r="D448" s="10" t="s">
        <v>9</v>
      </c>
      <c r="E448" s="17">
        <v>6779.2</v>
      </c>
      <c r="F448" s="18">
        <v>0.436</v>
      </c>
      <c r="G448" s="19">
        <v>-504.1</v>
      </c>
      <c r="H448" s="20" t="s">
        <v>9</v>
      </c>
      <c r="I448" s="21">
        <v>1890.9</v>
      </c>
      <c r="J448" s="22">
        <v>13524.3</v>
      </c>
    </row>
    <row r="449" spans="1:10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">
      <c r="A458" s="7" t="s">
        <v>917</v>
      </c>
      <c r="B458" s="8" t="s">
        <v>918</v>
      </c>
      <c r="C458" s="9">
        <v>2400</v>
      </c>
      <c r="D458" s="10" t="s">
        <v>9</v>
      </c>
      <c r="E458" s="17">
        <v>6582</v>
      </c>
      <c r="F458" s="18">
        <v>0.27699999999999997</v>
      </c>
      <c r="G458" s="19">
        <v>1096</v>
      </c>
      <c r="H458" s="20" t="s">
        <v>9</v>
      </c>
      <c r="I458" s="21">
        <v>21321</v>
      </c>
      <c r="J458" s="22">
        <v>13677.2</v>
      </c>
    </row>
    <row r="459" spans="1:10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9</v>
      </c>
      <c r="I459" s="21">
        <v>3570.5</v>
      </c>
      <c r="J459" s="22">
        <v>213.4</v>
      </c>
    </row>
    <row r="460" spans="1:10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">
      <c r="A462" s="7" t="s">
        <v>925</v>
      </c>
      <c r="B462" s="8" t="s">
        <v>926</v>
      </c>
      <c r="C462" s="9">
        <v>10100</v>
      </c>
      <c r="D462" s="10" t="s">
        <v>9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">
      <c r="A463" s="7" t="s">
        <v>927</v>
      </c>
      <c r="B463" s="8" t="s">
        <v>928</v>
      </c>
      <c r="C463" s="9">
        <v>1708</v>
      </c>
      <c r="D463" s="10" t="s">
        <v>9</v>
      </c>
      <c r="E463" s="17">
        <v>6466</v>
      </c>
      <c r="F463" s="18">
        <v>0.19600000000000001</v>
      </c>
      <c r="G463" s="19">
        <v>-282</v>
      </c>
      <c r="H463" s="20" t="s">
        <v>9</v>
      </c>
      <c r="I463" s="21">
        <v>21433</v>
      </c>
      <c r="J463" s="22">
        <v>18251.8</v>
      </c>
    </row>
    <row r="464" spans="1:10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">
      <c r="A466" s="7" t="s">
        <v>933</v>
      </c>
      <c r="B466" s="8" t="s">
        <v>934</v>
      </c>
      <c r="C466" s="9">
        <v>8356</v>
      </c>
      <c r="D466" s="10" t="s">
        <v>9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9</v>
      </c>
      <c r="I468" s="21">
        <v>12269.5</v>
      </c>
      <c r="J468" s="22">
        <v>97.4</v>
      </c>
    </row>
    <row r="469" spans="1:10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">
      <c r="A473" s="7" t="s">
        <v>947</v>
      </c>
      <c r="B473" s="8" t="s">
        <v>948</v>
      </c>
      <c r="C473" s="9">
        <v>11550</v>
      </c>
      <c r="D473" s="10" t="s">
        <v>9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">
      <c r="A474" s="7" t="s">
        <v>949</v>
      </c>
      <c r="B474" s="8" t="s">
        <v>950</v>
      </c>
      <c r="C474" s="9">
        <v>15800</v>
      </c>
      <c r="D474" s="10" t="s">
        <v>9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9</v>
      </c>
      <c r="I475" s="21">
        <v>6143.3</v>
      </c>
      <c r="J475" s="22">
        <v>10195.700000000001</v>
      </c>
    </row>
    <row r="476" spans="1:10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">
      <c r="A482" s="7" t="s">
        <v>965</v>
      </c>
      <c r="B482" s="8" t="s">
        <v>966</v>
      </c>
      <c r="C482" s="9">
        <v>18000</v>
      </c>
      <c r="D482" s="10" t="s">
        <v>9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">
      <c r="A484" s="7" t="s">
        <v>969</v>
      </c>
      <c r="B484" s="8" t="s">
        <v>970</v>
      </c>
      <c r="C484" s="9">
        <v>8900</v>
      </c>
      <c r="D484" s="10" t="s">
        <v>9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">
      <c r="A486" s="7" t="s">
        <v>973</v>
      </c>
      <c r="B486" s="8" t="s">
        <v>974</v>
      </c>
      <c r="C486" s="9">
        <v>16900</v>
      </c>
      <c r="D486" s="10" t="s">
        <v>9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">
      <c r="A489" s="7" t="s">
        <v>979</v>
      </c>
      <c r="B489" s="8" t="s">
        <v>980</v>
      </c>
      <c r="C489" s="9">
        <v>10000</v>
      </c>
      <c r="D489" s="10" t="s">
        <v>9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9</v>
      </c>
      <c r="I491" s="21">
        <v>5599.3</v>
      </c>
      <c r="J491" s="22">
        <v>3614.1</v>
      </c>
    </row>
    <row r="492" spans="1:10" x14ac:dyDescent="0.2">
      <c r="A492" s="7" t="s">
        <v>985</v>
      </c>
      <c r="B492" s="8" t="s">
        <v>986</v>
      </c>
      <c r="C492" s="9">
        <v>18900</v>
      </c>
      <c r="D492" s="10" t="s">
        <v>9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">
      <c r="A494" s="7" t="s">
        <v>989</v>
      </c>
      <c r="B494" s="8" t="s">
        <v>990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">
      <c r="A495" s="7" t="s">
        <v>991</v>
      </c>
      <c r="B495" s="8" t="s">
        <v>992</v>
      </c>
      <c r="C495" s="9">
        <v>11945</v>
      </c>
      <c r="D495" s="10">
        <v>-19</v>
      </c>
      <c r="E495" s="17">
        <v>5713.1</v>
      </c>
      <c r="F495" s="18">
        <v>-2.4E-2</v>
      </c>
      <c r="G495" s="19">
        <v>-723</v>
      </c>
      <c r="H495" s="20" t="s">
        <v>9</v>
      </c>
      <c r="I495" s="21">
        <v>10257.9</v>
      </c>
      <c r="J495" s="22">
        <v>12.9</v>
      </c>
    </row>
    <row r="496" spans="1:10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">
      <c r="A497" s="7" t="s">
        <v>995</v>
      </c>
      <c r="B497" s="8" t="s">
        <v>996</v>
      </c>
      <c r="C497" s="9">
        <v>19800</v>
      </c>
      <c r="D497" s="10" t="s">
        <v>9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">
      <c r="A499" s="7" t="s">
        <v>999</v>
      </c>
      <c r="B499" s="8" t="s">
        <v>1000</v>
      </c>
      <c r="C499" s="9">
        <v>6500</v>
      </c>
      <c r="D499" s="10" t="s">
        <v>9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9</v>
      </c>
      <c r="I500" s="21">
        <v>8996.7999999999993</v>
      </c>
      <c r="J500" s="22">
        <v>8050.9</v>
      </c>
    </row>
    <row r="501" spans="1:10" x14ac:dyDescent="0.2">
      <c r="A501" s="7" t="s">
        <v>1003</v>
      </c>
      <c r="B501" s="8" t="s">
        <v>1004</v>
      </c>
      <c r="C501" s="9">
        <v>7400</v>
      </c>
      <c r="D501" s="10">
        <v>-8</v>
      </c>
      <c r="E501" s="17">
        <v>5581.8</v>
      </c>
      <c r="F501" s="18">
        <v>1E-3</v>
      </c>
      <c r="G501" s="19">
        <v>646.9</v>
      </c>
      <c r="H501" s="20" t="s">
        <v>9</v>
      </c>
      <c r="I501" s="21">
        <v>7423.7</v>
      </c>
      <c r="J501" s="22">
        <v>3065.6</v>
      </c>
    </row>
    <row r="502" spans="1:10" x14ac:dyDescent="0.2">
      <c r="A502" s="23" t="s">
        <v>1005</v>
      </c>
      <c r="B502" s="24" t="s">
        <v>1006</v>
      </c>
      <c r="C502" s="25">
        <v>15100</v>
      </c>
      <c r="D502" s="26" t="s">
        <v>9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7.24.20</vt:lpstr>
      <vt:lpstr>RAW DATA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Marilyn Alonzo Flores</cp:lastModifiedBy>
  <cp:revision/>
  <dcterms:created xsi:type="dcterms:W3CDTF">2019-10-07T13:19:08Z</dcterms:created>
  <dcterms:modified xsi:type="dcterms:W3CDTF">2020-07-27T00:01:50Z</dcterms:modified>
  <cp:category/>
  <cp:contentStatus/>
</cp:coreProperties>
</file>