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esktop\Universitetas\8 semestras\Bakalauras\"/>
    </mc:Choice>
  </mc:AlternateContent>
  <xr:revisionPtr revIDLastSave="0" documentId="13_ncr:1_{E6E35687-1065-49DA-8ACA-18668C43092D}" xr6:coauthVersionLast="46" xr6:coauthVersionMax="46" xr10:uidLastSave="{00000000-0000-0000-0000-000000000000}"/>
  <bookViews>
    <workbookView xWindow="-108" yWindow="-108" windowWidth="30936" windowHeight="16896" xr2:uid="{8E7ED6E3-1015-4A50-A229-143814257B31}"/>
  </bookViews>
  <sheets>
    <sheet name="Rezultatai_ir_reitingavimas" sheetId="19" r:id="rId1"/>
    <sheet name="AVM" sheetId="15" r:id="rId2"/>
    <sheet name="KAK" sheetId="16" r:id="rId3"/>
    <sheet name="NB" sheetId="17" r:id="rId4"/>
    <sheet name="DP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9" l="1"/>
  <c r="Q22" i="19" s="1"/>
  <c r="R20" i="19"/>
  <c r="P22" i="19" s="1"/>
  <c r="Q20" i="19"/>
  <c r="P21" i="19" s="1"/>
  <c r="R19" i="19"/>
  <c r="O22" i="19" s="1"/>
  <c r="Q19" i="19"/>
  <c r="O21" i="19" s="1"/>
  <c r="P19" i="19"/>
  <c r="O20" i="19" s="1"/>
  <c r="L28" i="19"/>
  <c r="K29" i="19" s="1"/>
  <c r="L27" i="19"/>
  <c r="J29" i="19" s="1"/>
  <c r="K27" i="19"/>
  <c r="J28" i="19" s="1"/>
  <c r="L26" i="19"/>
  <c r="I29" i="19" s="1"/>
  <c r="K26" i="19"/>
  <c r="I28" i="19" s="1"/>
  <c r="J26" i="19"/>
  <c r="L21" i="19"/>
  <c r="K22" i="19" s="1"/>
  <c r="L20" i="19"/>
  <c r="J22" i="19" s="1"/>
  <c r="K20" i="19"/>
  <c r="J21" i="19" s="1"/>
  <c r="L19" i="19"/>
  <c r="I22" i="19" s="1"/>
  <c r="K19" i="19"/>
  <c r="I21" i="19" s="1"/>
  <c r="J19" i="19"/>
  <c r="F28" i="19"/>
  <c r="E29" i="19"/>
  <c r="F27" i="19"/>
  <c r="D29" i="19" s="1"/>
  <c r="E27" i="19"/>
  <c r="D28" i="19" s="1"/>
  <c r="F26" i="19"/>
  <c r="C29" i="19" s="1"/>
  <c r="E26" i="19"/>
  <c r="C28" i="19" s="1"/>
  <c r="D26" i="19"/>
  <c r="F21" i="19"/>
  <c r="E20" i="19"/>
  <c r="F20" i="19"/>
  <c r="F19" i="19"/>
  <c r="E19" i="19"/>
  <c r="D19" i="19"/>
  <c r="I56" i="17"/>
  <c r="G56" i="17"/>
  <c r="I55" i="17"/>
  <c r="G55" i="17"/>
  <c r="I54" i="17"/>
  <c r="G54" i="17"/>
  <c r="I53" i="17"/>
  <c r="N40" i="17" s="1"/>
  <c r="G53" i="17"/>
  <c r="N39" i="17" s="1"/>
  <c r="I52" i="17"/>
  <c r="G52" i="17"/>
  <c r="I51" i="17"/>
  <c r="G51" i="17"/>
  <c r="I50" i="17"/>
  <c r="G50" i="17"/>
  <c r="I49" i="17"/>
  <c r="G49" i="17"/>
  <c r="S39" i="17" s="1"/>
  <c r="S41" i="17" s="1"/>
  <c r="I48" i="17"/>
  <c r="G48" i="17"/>
  <c r="I47" i="17"/>
  <c r="G47" i="17"/>
  <c r="I38" i="17" s="1"/>
  <c r="X41" i="17"/>
  <c r="AC40" i="17"/>
  <c r="X40" i="17"/>
  <c r="S40" i="17"/>
  <c r="I40" i="17"/>
  <c r="U49" i="17" s="1"/>
  <c r="AC39" i="17"/>
  <c r="X39" i="17"/>
  <c r="AC38" i="17"/>
  <c r="AC41" i="17" s="1"/>
  <c r="X38" i="17"/>
  <c r="S38" i="17"/>
  <c r="N38" i="17"/>
  <c r="AC36" i="17"/>
  <c r="X36" i="17"/>
  <c r="AC35" i="17"/>
  <c r="AC37" i="17" s="1"/>
  <c r="X35" i="17"/>
  <c r="X37" i="17" s="1"/>
  <c r="S35" i="17"/>
  <c r="S36" i="17" s="1"/>
  <c r="N35" i="17"/>
  <c r="N36" i="17" s="1"/>
  <c r="I35" i="17"/>
  <c r="I36" i="17" s="1"/>
  <c r="I56" i="16"/>
  <c r="AC40" i="16" s="1"/>
  <c r="G56" i="16"/>
  <c r="I55" i="16"/>
  <c r="G55" i="16"/>
  <c r="I54" i="16"/>
  <c r="G54" i="16"/>
  <c r="I53" i="16"/>
  <c r="G53" i="16"/>
  <c r="N39" i="16" s="1"/>
  <c r="R49" i="16" s="1"/>
  <c r="I52" i="16"/>
  <c r="G52" i="16"/>
  <c r="I51" i="16"/>
  <c r="G51" i="16"/>
  <c r="I50" i="16"/>
  <c r="X38" i="16" s="1"/>
  <c r="X41" i="16" s="1"/>
  <c r="G50" i="16"/>
  <c r="I49" i="16"/>
  <c r="G49" i="16"/>
  <c r="S39" i="16" s="1"/>
  <c r="I48" i="16"/>
  <c r="G48" i="16"/>
  <c r="I47" i="16"/>
  <c r="I38" i="16" s="1"/>
  <c r="G47" i="16"/>
  <c r="X40" i="16"/>
  <c r="S40" i="16"/>
  <c r="N40" i="16"/>
  <c r="I40" i="16"/>
  <c r="U48" i="16" s="1"/>
  <c r="AC39" i="16"/>
  <c r="X39" i="16"/>
  <c r="I39" i="16"/>
  <c r="AC38" i="16"/>
  <c r="AC41" i="16" s="1"/>
  <c r="N38" i="16"/>
  <c r="S37" i="16"/>
  <c r="X36" i="16"/>
  <c r="X37" i="16" s="1"/>
  <c r="S36" i="16"/>
  <c r="AC35" i="16"/>
  <c r="X35" i="16"/>
  <c r="S35" i="16"/>
  <c r="N35" i="16"/>
  <c r="N36" i="16" s="1"/>
  <c r="I35" i="16"/>
  <c r="I36" i="16" s="1"/>
  <c r="X50" i="15"/>
  <c r="X49" i="15"/>
  <c r="X48" i="15"/>
  <c r="U50" i="15"/>
  <c r="U51" i="15" s="1"/>
  <c r="U52" i="15" s="1"/>
  <c r="U49" i="15"/>
  <c r="U48" i="15"/>
  <c r="AC40" i="15"/>
  <c r="X40" i="15"/>
  <c r="S40" i="15"/>
  <c r="N40" i="15"/>
  <c r="I40" i="15"/>
  <c r="R50" i="15"/>
  <c r="R49" i="15"/>
  <c r="R48" i="15"/>
  <c r="AC39" i="15"/>
  <c r="AC41" i="15" s="1"/>
  <c r="X39" i="15"/>
  <c r="X41" i="15" s="1"/>
  <c r="S39" i="15"/>
  <c r="S41" i="15" s="1"/>
  <c r="N39" i="15"/>
  <c r="I39" i="15"/>
  <c r="O50" i="15"/>
  <c r="O49" i="15"/>
  <c r="O48" i="15"/>
  <c r="AC38" i="15"/>
  <c r="X38" i="15"/>
  <c r="S38" i="15"/>
  <c r="N38" i="15"/>
  <c r="I38" i="15"/>
  <c r="L50" i="15"/>
  <c r="L49" i="15"/>
  <c r="AC35" i="15"/>
  <c r="X35" i="15"/>
  <c r="S35" i="15"/>
  <c r="N35" i="15"/>
  <c r="N36" i="15" s="1"/>
  <c r="N37" i="15" s="1"/>
  <c r="I35" i="15"/>
  <c r="I37" i="15" s="1"/>
  <c r="I56" i="15"/>
  <c r="I55" i="15"/>
  <c r="I54" i="15"/>
  <c r="I53" i="15"/>
  <c r="I52" i="15"/>
  <c r="I51" i="15"/>
  <c r="I50" i="15"/>
  <c r="I49" i="15"/>
  <c r="I48" i="15"/>
  <c r="I47" i="15"/>
  <c r="I36" i="15"/>
  <c r="AC36" i="15"/>
  <c r="AC37" i="15" s="1"/>
  <c r="X36" i="15"/>
  <c r="S36" i="15"/>
  <c r="S37" i="15" s="1"/>
  <c r="G51" i="15"/>
  <c r="G50" i="15"/>
  <c r="G49" i="15"/>
  <c r="G48" i="15"/>
  <c r="G47" i="15"/>
  <c r="G56" i="15"/>
  <c r="G55" i="15"/>
  <c r="G54" i="15"/>
  <c r="G53" i="15"/>
  <c r="G52" i="15"/>
  <c r="L51" i="15"/>
  <c r="L52" i="15" s="1"/>
  <c r="X50" i="18"/>
  <c r="X49" i="18"/>
  <c r="X48" i="18"/>
  <c r="R50" i="18"/>
  <c r="U50" i="18"/>
  <c r="U49" i="18"/>
  <c r="U48" i="18"/>
  <c r="R49" i="18"/>
  <c r="R48" i="18"/>
  <c r="X51" i="18"/>
  <c r="X52" i="18" s="1"/>
  <c r="AC40" i="18"/>
  <c r="X40" i="18"/>
  <c r="S40" i="18"/>
  <c r="N40" i="18"/>
  <c r="I40" i="18"/>
  <c r="I56" i="18"/>
  <c r="I55" i="18"/>
  <c r="I54" i="18"/>
  <c r="I53" i="18"/>
  <c r="I52" i="18"/>
  <c r="I39" i="18"/>
  <c r="AC39" i="18"/>
  <c r="X39" i="18"/>
  <c r="S39" i="18"/>
  <c r="N39" i="18"/>
  <c r="G56" i="18"/>
  <c r="G55" i="18"/>
  <c r="G54" i="18"/>
  <c r="G53" i="18"/>
  <c r="G52" i="18"/>
  <c r="I27" i="19"/>
  <c r="C27" i="19"/>
  <c r="I20" i="19"/>
  <c r="N61" i="19"/>
  <c r="O61" i="19"/>
  <c r="P61" i="19"/>
  <c r="N62" i="19"/>
  <c r="O62" i="19"/>
  <c r="P62" i="19"/>
  <c r="N63" i="19"/>
  <c r="O63" i="19"/>
  <c r="P63" i="19"/>
  <c r="O60" i="19"/>
  <c r="P60" i="19"/>
  <c r="N60" i="19"/>
  <c r="AQ14" i="17"/>
  <c r="AR8" i="15"/>
  <c r="D15" i="19"/>
  <c r="N53" i="19"/>
  <c r="O53" i="19"/>
  <c r="P53" i="19"/>
  <c r="N54" i="19"/>
  <c r="O54" i="19"/>
  <c r="P54" i="19"/>
  <c r="N55" i="19"/>
  <c r="O55" i="19"/>
  <c r="P55" i="19"/>
  <c r="P52" i="19"/>
  <c r="O52" i="19"/>
  <c r="N52" i="19"/>
  <c r="N44" i="19"/>
  <c r="O44" i="19"/>
  <c r="P44" i="19"/>
  <c r="N45" i="19"/>
  <c r="O45" i="19"/>
  <c r="P45" i="19"/>
  <c r="N46" i="19"/>
  <c r="O46" i="19"/>
  <c r="P46" i="19"/>
  <c r="N47" i="19"/>
  <c r="O47" i="19"/>
  <c r="P47" i="19"/>
  <c r="N37" i="19"/>
  <c r="O37" i="19"/>
  <c r="P37" i="19"/>
  <c r="N38" i="19"/>
  <c r="O38" i="19"/>
  <c r="P38" i="19"/>
  <c r="N39" i="19"/>
  <c r="O39" i="19"/>
  <c r="P39" i="19"/>
  <c r="P36" i="19"/>
  <c r="O36" i="19"/>
  <c r="N36" i="19"/>
  <c r="F61" i="19"/>
  <c r="G61" i="19"/>
  <c r="H61" i="19"/>
  <c r="F62" i="19"/>
  <c r="G62" i="19"/>
  <c r="H62" i="19"/>
  <c r="F63" i="19"/>
  <c r="G63" i="19"/>
  <c r="H63" i="19"/>
  <c r="H60" i="19"/>
  <c r="G60" i="19"/>
  <c r="F60" i="19"/>
  <c r="F53" i="19"/>
  <c r="G53" i="19"/>
  <c r="H53" i="19"/>
  <c r="F54" i="19"/>
  <c r="G54" i="19"/>
  <c r="H54" i="19"/>
  <c r="F55" i="19"/>
  <c r="G55" i="19"/>
  <c r="H55" i="19"/>
  <c r="H52" i="19"/>
  <c r="G52" i="19"/>
  <c r="F52" i="19"/>
  <c r="F45" i="19"/>
  <c r="G45" i="19"/>
  <c r="H45" i="19"/>
  <c r="F46" i="19"/>
  <c r="G46" i="19"/>
  <c r="H46" i="19"/>
  <c r="F47" i="19"/>
  <c r="G47" i="19"/>
  <c r="H47" i="19"/>
  <c r="G44" i="19"/>
  <c r="H44" i="19"/>
  <c r="F44" i="19"/>
  <c r="G39" i="19"/>
  <c r="H39" i="19"/>
  <c r="G38" i="19"/>
  <c r="H38" i="19"/>
  <c r="G37" i="19"/>
  <c r="H37" i="19"/>
  <c r="G36" i="19"/>
  <c r="H36" i="19"/>
  <c r="F37" i="19"/>
  <c r="F38" i="19"/>
  <c r="F39" i="19"/>
  <c r="F36" i="19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I51" i="18" s="1"/>
  <c r="C415" i="18"/>
  <c r="C416" i="18"/>
  <c r="C336" i="18"/>
  <c r="AC35" i="18" s="1"/>
  <c r="AF30" i="18"/>
  <c r="AJ30" i="18" s="1"/>
  <c r="AQ14" i="18" s="1"/>
  <c r="C333" i="18"/>
  <c r="C332" i="18"/>
  <c r="C331" i="18"/>
  <c r="I50" i="18" s="1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G50" i="18" s="1"/>
  <c r="C250" i="18"/>
  <c r="C249" i="18"/>
  <c r="C248" i="18"/>
  <c r="I49" i="18" s="1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G49" i="18" s="1"/>
  <c r="S38" i="18" s="1"/>
  <c r="S41" i="18" s="1"/>
  <c r="C167" i="18"/>
  <c r="C166" i="18"/>
  <c r="C165" i="18"/>
  <c r="I48" i="18" s="1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G48" i="18" s="1"/>
  <c r="C84" i="18"/>
  <c r="C83" i="18"/>
  <c r="C82" i="18"/>
  <c r="I47" i="18" s="1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I35" i="18" s="1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415" i="16"/>
  <c r="C414" i="16"/>
  <c r="C413" i="16"/>
  <c r="C412" i="16"/>
  <c r="C411" i="16"/>
  <c r="C410" i="16"/>
  <c r="C409" i="16"/>
  <c r="C408" i="16"/>
  <c r="C407" i="16"/>
  <c r="C406" i="16"/>
  <c r="C405" i="16"/>
  <c r="C404" i="16"/>
  <c r="C403" i="16"/>
  <c r="C402" i="16"/>
  <c r="C401" i="16"/>
  <c r="C400" i="16"/>
  <c r="C399" i="16"/>
  <c r="C398" i="16"/>
  <c r="C397" i="16"/>
  <c r="C396" i="16"/>
  <c r="C395" i="16"/>
  <c r="C394" i="16"/>
  <c r="C393" i="16"/>
  <c r="C392" i="16"/>
  <c r="C391" i="16"/>
  <c r="C390" i="16"/>
  <c r="C389" i="16"/>
  <c r="C388" i="16"/>
  <c r="C387" i="16"/>
  <c r="C386" i="16"/>
  <c r="C385" i="16"/>
  <c r="C384" i="16"/>
  <c r="C383" i="16"/>
  <c r="C382" i="16"/>
  <c r="C381" i="16"/>
  <c r="C380" i="16"/>
  <c r="C379" i="16"/>
  <c r="C378" i="16"/>
  <c r="C377" i="16"/>
  <c r="C376" i="16"/>
  <c r="C375" i="16"/>
  <c r="C374" i="16"/>
  <c r="C373" i="16"/>
  <c r="C372" i="16"/>
  <c r="C371" i="16"/>
  <c r="C370" i="16"/>
  <c r="C369" i="16"/>
  <c r="C368" i="16"/>
  <c r="C367" i="16"/>
  <c r="C366" i="16"/>
  <c r="C365" i="16"/>
  <c r="C364" i="16"/>
  <c r="C363" i="16"/>
  <c r="C362" i="16"/>
  <c r="C361" i="16"/>
  <c r="C360" i="16"/>
  <c r="C359" i="16"/>
  <c r="C358" i="16"/>
  <c r="C357" i="16"/>
  <c r="C356" i="16"/>
  <c r="C355" i="16"/>
  <c r="C354" i="16"/>
  <c r="C353" i="16"/>
  <c r="C352" i="16"/>
  <c r="C351" i="16"/>
  <c r="C350" i="16"/>
  <c r="C349" i="16"/>
  <c r="C348" i="16"/>
  <c r="C347" i="16"/>
  <c r="C346" i="16"/>
  <c r="C345" i="16"/>
  <c r="C344" i="16"/>
  <c r="C343" i="16"/>
  <c r="C342" i="16"/>
  <c r="C341" i="16"/>
  <c r="C340" i="16"/>
  <c r="C339" i="16"/>
  <c r="C338" i="16"/>
  <c r="C337" i="16"/>
  <c r="C336" i="16"/>
  <c r="C335" i="16"/>
  <c r="C332" i="16"/>
  <c r="C331" i="16"/>
  <c r="C330" i="16"/>
  <c r="C329" i="16"/>
  <c r="C328" i="16"/>
  <c r="C327" i="16"/>
  <c r="C326" i="16"/>
  <c r="C325" i="16"/>
  <c r="C324" i="16"/>
  <c r="C323" i="16"/>
  <c r="C322" i="16"/>
  <c r="C321" i="16"/>
  <c r="C320" i="16"/>
  <c r="C319" i="16"/>
  <c r="C318" i="16"/>
  <c r="C317" i="16"/>
  <c r="C316" i="16"/>
  <c r="C315" i="16"/>
  <c r="C314" i="16"/>
  <c r="C313" i="16"/>
  <c r="C312" i="16"/>
  <c r="C311" i="16"/>
  <c r="C310" i="16"/>
  <c r="C309" i="16"/>
  <c r="C308" i="16"/>
  <c r="C307" i="16"/>
  <c r="C306" i="16"/>
  <c r="C305" i="16"/>
  <c r="C304" i="16"/>
  <c r="C303" i="16"/>
  <c r="C302" i="16"/>
  <c r="C301" i="16"/>
  <c r="C300" i="16"/>
  <c r="C299" i="16"/>
  <c r="C298" i="16"/>
  <c r="C297" i="16"/>
  <c r="C296" i="16"/>
  <c r="C295" i="16"/>
  <c r="C294" i="16"/>
  <c r="C293" i="16"/>
  <c r="C292" i="16"/>
  <c r="C291" i="16"/>
  <c r="C290" i="16"/>
  <c r="C289" i="16"/>
  <c r="C288" i="16"/>
  <c r="C287" i="16"/>
  <c r="C286" i="16"/>
  <c r="C285" i="16"/>
  <c r="C284" i="16"/>
  <c r="C283" i="16"/>
  <c r="C282" i="16"/>
  <c r="C281" i="16"/>
  <c r="C280" i="16"/>
  <c r="C279" i="16"/>
  <c r="C278" i="16"/>
  <c r="C277" i="16"/>
  <c r="C276" i="16"/>
  <c r="C275" i="16"/>
  <c r="C274" i="16"/>
  <c r="C273" i="16"/>
  <c r="C272" i="16"/>
  <c r="C271" i="16"/>
  <c r="C270" i="16"/>
  <c r="C269" i="16"/>
  <c r="C268" i="16"/>
  <c r="C267" i="16"/>
  <c r="C266" i="16"/>
  <c r="C265" i="16"/>
  <c r="C264" i="16"/>
  <c r="C263" i="16"/>
  <c r="C262" i="16"/>
  <c r="C261" i="16"/>
  <c r="C260" i="16"/>
  <c r="C259" i="16"/>
  <c r="C258" i="16"/>
  <c r="C257" i="16"/>
  <c r="C256" i="16"/>
  <c r="C255" i="16"/>
  <c r="C254" i="16"/>
  <c r="C253" i="16"/>
  <c r="C252" i="16"/>
  <c r="C249" i="16"/>
  <c r="C248" i="16"/>
  <c r="C247" i="16"/>
  <c r="C246" i="16"/>
  <c r="C245" i="16"/>
  <c r="C244" i="16"/>
  <c r="C243" i="16"/>
  <c r="C242" i="16"/>
  <c r="C241" i="16"/>
  <c r="C240" i="16"/>
  <c r="C239" i="16"/>
  <c r="C238" i="16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F30" i="16"/>
  <c r="AK30" i="16" s="1"/>
  <c r="AR8" i="16" s="1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AM30" i="16" s="1"/>
  <c r="AF29" i="16"/>
  <c r="AE29" i="16"/>
  <c r="AJ29" i="16" s="1" a="1"/>
  <c r="AJ29" i="16" s="1"/>
  <c r="AL29" i="16" s="1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AF28" i="16"/>
  <c r="AE28" i="16"/>
  <c r="AD28" i="16"/>
  <c r="AJ28" i="16" s="1" a="1"/>
  <c r="AJ28" i="16" s="1"/>
  <c r="AL28" i="16" s="1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AF27" i="16"/>
  <c r="AE27" i="16"/>
  <c r="AD27" i="16"/>
  <c r="AC27" i="16"/>
  <c r="AJ27" i="16" s="1" a="1"/>
  <c r="AJ27" i="16" s="1"/>
  <c r="AL27" i="16" s="1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AF26" i="16"/>
  <c r="AE26" i="16"/>
  <c r="AD26" i="16"/>
  <c r="AC26" i="16"/>
  <c r="AB26" i="16"/>
  <c r="AJ26" i="16" s="1" a="1"/>
  <c r="AJ26" i="16" s="1"/>
  <c r="AL26" i="16" s="1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AF25" i="16"/>
  <c r="AE25" i="16"/>
  <c r="AD25" i="16"/>
  <c r="AC25" i="16"/>
  <c r="AB25" i="16"/>
  <c r="AA25" i="16"/>
  <c r="AJ25" i="16" s="1" a="1"/>
  <c r="AJ25" i="16" s="1"/>
  <c r="AL25" i="16" s="1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AF24" i="16"/>
  <c r="AE24" i="16"/>
  <c r="AD24" i="16"/>
  <c r="AC24" i="16"/>
  <c r="AB24" i="16"/>
  <c r="AA24" i="16"/>
  <c r="Z24" i="16"/>
  <c r="AJ24" i="16" s="1" a="1"/>
  <c r="AJ24" i="16" s="1"/>
  <c r="AL24" i="16" s="1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AF23" i="16"/>
  <c r="AE23" i="16"/>
  <c r="AD23" i="16"/>
  <c r="AC23" i="16"/>
  <c r="AB23" i="16"/>
  <c r="AA23" i="16"/>
  <c r="Z23" i="16"/>
  <c r="Y23" i="16"/>
  <c r="AJ23" i="16" s="1" a="1"/>
  <c r="AJ23" i="16" s="1"/>
  <c r="AL23" i="16" s="1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AF22" i="16"/>
  <c r="AE22" i="16"/>
  <c r="AD22" i="16"/>
  <c r="AC22" i="16"/>
  <c r="AB22" i="16"/>
  <c r="AA22" i="16"/>
  <c r="Z22" i="16"/>
  <c r="Y22" i="16"/>
  <c r="X22" i="16"/>
  <c r="AJ22" i="16" s="1" a="1"/>
  <c r="AJ22" i="16" s="1"/>
  <c r="AL22" i="16" s="1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AF21" i="16"/>
  <c r="AE21" i="16"/>
  <c r="AD21" i="16"/>
  <c r="AC21" i="16"/>
  <c r="AB21" i="16"/>
  <c r="AA21" i="16"/>
  <c r="Z21" i="16"/>
  <c r="Y21" i="16"/>
  <c r="X21" i="16"/>
  <c r="W21" i="16"/>
  <c r="AJ21" i="16" s="1" a="1"/>
  <c r="AJ21" i="16" s="1"/>
  <c r="AL21" i="16" s="1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AF20" i="16"/>
  <c r="AE20" i="16"/>
  <c r="AD20" i="16"/>
  <c r="AC20" i="16"/>
  <c r="AB20" i="16"/>
  <c r="AA20" i="16"/>
  <c r="Z20" i="16"/>
  <c r="Y20" i="16"/>
  <c r="X20" i="16"/>
  <c r="W20" i="16"/>
  <c r="V20" i="16"/>
  <c r="AJ20" i="16" s="1" a="1"/>
  <c r="AJ20" i="16" s="1"/>
  <c r="AL20" i="16" s="1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AJ19" i="16" s="1" a="1"/>
  <c r="AJ19" i="16" s="1"/>
  <c r="AL19" i="16" s="1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AJ18" i="16" s="1" a="1"/>
  <c r="AJ18" i="16" s="1"/>
  <c r="AL18" i="16" s="1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AJ17" i="16" s="1" a="1"/>
  <c r="AJ17" i="16" s="1"/>
  <c r="AL17" i="16" s="1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AJ16" i="16" s="1" a="1"/>
  <c r="AJ16" i="16" s="1"/>
  <c r="AL16" i="16" s="1"/>
  <c r="Q16" i="16"/>
  <c r="P16" i="16"/>
  <c r="O16" i="16"/>
  <c r="N16" i="16"/>
  <c r="M16" i="16"/>
  <c r="L16" i="16"/>
  <c r="K16" i="16"/>
  <c r="J16" i="16"/>
  <c r="I16" i="16"/>
  <c r="H16" i="16"/>
  <c r="G16" i="16"/>
  <c r="F16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AJ15" i="16" s="1" a="1"/>
  <c r="AJ15" i="16" s="1"/>
  <c r="AL15" i="16" s="1"/>
  <c r="P15" i="16"/>
  <c r="O15" i="16"/>
  <c r="N15" i="16"/>
  <c r="M15" i="16"/>
  <c r="L15" i="16"/>
  <c r="K15" i="16"/>
  <c r="J15" i="16"/>
  <c r="I15" i="16"/>
  <c r="H15" i="16"/>
  <c r="G15" i="16"/>
  <c r="F15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AJ14" i="16" s="1" a="1"/>
  <c r="AJ14" i="16" s="1"/>
  <c r="AL14" i="16" s="1"/>
  <c r="O14" i="16"/>
  <c r="N14" i="16"/>
  <c r="M14" i="16"/>
  <c r="L14" i="16"/>
  <c r="K14" i="16"/>
  <c r="J14" i="16"/>
  <c r="I14" i="16"/>
  <c r="H14" i="16"/>
  <c r="G14" i="16"/>
  <c r="F14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AJ13" i="16" s="1" a="1"/>
  <c r="AJ13" i="16" s="1"/>
  <c r="AL13" i="16" s="1"/>
  <c r="N13" i="16"/>
  <c r="M13" i="16"/>
  <c r="L13" i="16"/>
  <c r="K13" i="16"/>
  <c r="J13" i="16"/>
  <c r="I13" i="16"/>
  <c r="H13" i="16"/>
  <c r="G13" i="16"/>
  <c r="F13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AJ12" i="16" s="1" a="1"/>
  <c r="AJ12" i="16" s="1"/>
  <c r="AL12" i="16" s="1"/>
  <c r="M12" i="16"/>
  <c r="L12" i="16"/>
  <c r="K12" i="16"/>
  <c r="J12" i="16"/>
  <c r="I12" i="16"/>
  <c r="H12" i="16"/>
  <c r="G12" i="16"/>
  <c r="F12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AJ11" i="16" s="1" a="1"/>
  <c r="AJ11" i="16" s="1"/>
  <c r="AL11" i="16" s="1"/>
  <c r="L11" i="16"/>
  <c r="K11" i="16"/>
  <c r="J11" i="16"/>
  <c r="I11" i="16"/>
  <c r="H11" i="16"/>
  <c r="G11" i="16"/>
  <c r="F11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AJ10" i="16" s="1" a="1"/>
  <c r="AJ10" i="16" s="1"/>
  <c r="AL10" i="16" s="1"/>
  <c r="K10" i="16"/>
  <c r="J10" i="16"/>
  <c r="I10" i="16"/>
  <c r="H10" i="16"/>
  <c r="G10" i="16"/>
  <c r="F10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AJ9" i="16" s="1" a="1"/>
  <c r="AJ9" i="16" s="1"/>
  <c r="AL9" i="16" s="1"/>
  <c r="J9" i="16"/>
  <c r="I9" i="16"/>
  <c r="H9" i="16"/>
  <c r="G9" i="16"/>
  <c r="F9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AJ8" i="16" s="1" a="1"/>
  <c r="AJ8" i="16" s="1"/>
  <c r="AL8" i="16" s="1"/>
  <c r="I8" i="16"/>
  <c r="H8" i="16"/>
  <c r="G8" i="16"/>
  <c r="F8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AJ7" i="16" s="1" a="1"/>
  <c r="AJ7" i="16" s="1"/>
  <c r="AL7" i="16" s="1"/>
  <c r="H7" i="16"/>
  <c r="G7" i="16"/>
  <c r="F7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AJ6" i="16" s="1" a="1"/>
  <c r="AJ6" i="16" s="1"/>
  <c r="AL6" i="16" s="1"/>
  <c r="G6" i="16"/>
  <c r="F6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AJ5" i="16" s="1" a="1"/>
  <c r="AJ5" i="16" s="1"/>
  <c r="AL5" i="16" s="1"/>
  <c r="F5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AJ4" i="16" s="1" a="1"/>
  <c r="AJ4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3" i="15"/>
  <c r="C408" i="15"/>
  <c r="C409" i="15"/>
  <c r="C410" i="15"/>
  <c r="C411" i="15"/>
  <c r="C412" i="15"/>
  <c r="C413" i="15"/>
  <c r="C414" i="15"/>
  <c r="C415" i="15"/>
  <c r="C405" i="15"/>
  <c r="C406" i="15"/>
  <c r="C407" i="15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F29" i="18"/>
  <c r="AE29" i="18"/>
  <c r="AI29" i="18" s="1" a="1"/>
  <c r="AI29" i="18" s="1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AF28" i="18"/>
  <c r="AE28" i="18"/>
  <c r="AD28" i="18"/>
  <c r="AI28" i="18" s="1" a="1"/>
  <c r="AI28" i="18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AF27" i="18"/>
  <c r="AE27" i="18"/>
  <c r="AD27" i="18"/>
  <c r="AC27" i="18"/>
  <c r="AI27" i="18" s="1" a="1"/>
  <c r="AI27" i="18" s="1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AF26" i="18"/>
  <c r="AE26" i="18"/>
  <c r="AD26" i="18"/>
  <c r="AC26" i="18"/>
  <c r="AB26" i="18"/>
  <c r="AI26" i="18" s="1" a="1"/>
  <c r="AI26" i="18" s="1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AF25" i="18"/>
  <c r="AE25" i="18"/>
  <c r="AD25" i="18"/>
  <c r="AC25" i="18"/>
  <c r="AB25" i="18"/>
  <c r="AA25" i="18"/>
  <c r="AI25" i="18" s="1" a="1"/>
  <c r="AI25" i="18" s="1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AF24" i="18"/>
  <c r="AE24" i="18"/>
  <c r="AD24" i="18"/>
  <c r="AC24" i="18"/>
  <c r="AB24" i="18"/>
  <c r="AA24" i="18"/>
  <c r="Z24" i="18"/>
  <c r="AI24" i="18" s="1" a="1"/>
  <c r="AI24" i="18" s="1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AF23" i="18"/>
  <c r="AE23" i="18"/>
  <c r="AD23" i="18"/>
  <c r="AC23" i="18"/>
  <c r="AB23" i="18"/>
  <c r="AA23" i="18"/>
  <c r="Z23" i="18"/>
  <c r="Y23" i="18"/>
  <c r="AI23" i="18" s="1" a="1"/>
  <c r="AI23" i="18" s="1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AF22" i="18"/>
  <c r="AE22" i="18"/>
  <c r="AD22" i="18"/>
  <c r="AC22" i="18"/>
  <c r="AB22" i="18"/>
  <c r="AA22" i="18"/>
  <c r="Z22" i="18"/>
  <c r="Y22" i="18"/>
  <c r="X22" i="18"/>
  <c r="AI22" i="18" s="1" a="1"/>
  <c r="AI22" i="18" s="1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AF21" i="18"/>
  <c r="AE21" i="18"/>
  <c r="AD21" i="18"/>
  <c r="AC21" i="18"/>
  <c r="AB21" i="18"/>
  <c r="AA21" i="18"/>
  <c r="Z21" i="18"/>
  <c r="Y21" i="18"/>
  <c r="X21" i="18"/>
  <c r="W21" i="18"/>
  <c r="AI21" i="18" s="1" a="1"/>
  <c r="AI21" i="18" s="1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AF20" i="18"/>
  <c r="AE20" i="18"/>
  <c r="AD20" i="18"/>
  <c r="AC20" i="18"/>
  <c r="AB20" i="18"/>
  <c r="AA20" i="18"/>
  <c r="Z20" i="18"/>
  <c r="Y20" i="18"/>
  <c r="X20" i="18"/>
  <c r="W20" i="18"/>
  <c r="V20" i="18"/>
  <c r="AI20" i="18" s="1" a="1"/>
  <c r="AI20" i="18" s="1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AI19" i="18" s="1" a="1"/>
  <c r="AI19" i="18" s="1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AI18" i="18" s="1" a="1"/>
  <c r="AI18" i="18" s="1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AI17" i="18" s="1" a="1"/>
  <c r="AI17" i="18" s="1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I16" i="18" s="1" a="1"/>
  <c r="AI16" i="18" s="1"/>
  <c r="Q16" i="18"/>
  <c r="P16" i="18"/>
  <c r="O16" i="18"/>
  <c r="N16" i="18"/>
  <c r="M16" i="18"/>
  <c r="L16" i="18"/>
  <c r="K16" i="18"/>
  <c r="J16" i="18"/>
  <c r="I16" i="18"/>
  <c r="H16" i="18"/>
  <c r="G16" i="18"/>
  <c r="F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AI15" i="18" s="1" a="1"/>
  <c r="AI15" i="18" s="1"/>
  <c r="P15" i="18"/>
  <c r="O15" i="18"/>
  <c r="N15" i="18"/>
  <c r="M15" i="18"/>
  <c r="L15" i="18"/>
  <c r="K15" i="18"/>
  <c r="J15" i="18"/>
  <c r="I15" i="18"/>
  <c r="H15" i="18"/>
  <c r="G15" i="18"/>
  <c r="F15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I14" i="18" s="1" a="1"/>
  <c r="AI14" i="18" s="1"/>
  <c r="O14" i="18"/>
  <c r="N14" i="18"/>
  <c r="M14" i="18"/>
  <c r="L14" i="18"/>
  <c r="K14" i="18"/>
  <c r="J14" i="18"/>
  <c r="I14" i="18"/>
  <c r="H14" i="18"/>
  <c r="G14" i="18"/>
  <c r="F14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AI13" i="18" s="1" a="1"/>
  <c r="AI13" i="18" s="1"/>
  <c r="N13" i="18"/>
  <c r="M13" i="18"/>
  <c r="L13" i="18"/>
  <c r="K13" i="18"/>
  <c r="J13" i="18"/>
  <c r="I13" i="18"/>
  <c r="H13" i="18"/>
  <c r="G13" i="18"/>
  <c r="F13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AI12" i="18" s="1" a="1"/>
  <c r="AI12" i="18" s="1"/>
  <c r="M12" i="18"/>
  <c r="L12" i="18"/>
  <c r="K12" i="18"/>
  <c r="J12" i="18"/>
  <c r="I12" i="18"/>
  <c r="H12" i="18"/>
  <c r="G12" i="18"/>
  <c r="F12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AI11" i="18" s="1" a="1"/>
  <c r="AI11" i="18" s="1"/>
  <c r="L11" i="18"/>
  <c r="K11" i="18"/>
  <c r="J11" i="18"/>
  <c r="I11" i="18"/>
  <c r="H11" i="18"/>
  <c r="G11" i="18"/>
  <c r="F11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AI10" i="18" s="1" a="1"/>
  <c r="AI10" i="18" s="1"/>
  <c r="K10" i="18"/>
  <c r="J10" i="18"/>
  <c r="I10" i="18"/>
  <c r="H10" i="18"/>
  <c r="G10" i="18"/>
  <c r="F10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AI9" i="18" s="1" a="1"/>
  <c r="AI9" i="18" s="1"/>
  <c r="J9" i="18"/>
  <c r="I9" i="18"/>
  <c r="H9" i="18"/>
  <c r="G9" i="18"/>
  <c r="F9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AI8" i="18" s="1" a="1"/>
  <c r="AI8" i="18" s="1"/>
  <c r="I8" i="18"/>
  <c r="H8" i="18"/>
  <c r="G8" i="18"/>
  <c r="F8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AI7" i="18" s="1" a="1"/>
  <c r="AI7" i="18" s="1"/>
  <c r="H7" i="18"/>
  <c r="G7" i="18"/>
  <c r="F7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AI6" i="18" s="1" a="1"/>
  <c r="AI6" i="18" s="1"/>
  <c r="G6" i="18"/>
  <c r="F6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AI5" i="18" s="1" a="1"/>
  <c r="AI5" i="18" s="1"/>
  <c r="F5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AI4" i="18" s="1" a="1"/>
  <c r="AI4" i="18" s="1"/>
  <c r="AF30" i="17"/>
  <c r="AJ30" i="17" s="1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AF29" i="17"/>
  <c r="AE29" i="17"/>
  <c r="AI29" i="17" s="1" a="1"/>
  <c r="AI29" i="17" s="1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AF28" i="17"/>
  <c r="AE28" i="17"/>
  <c r="AD28" i="17"/>
  <c r="AI28" i="17" s="1" a="1"/>
  <c r="AI28" i="17" s="1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AF27" i="17"/>
  <c r="AE27" i="17"/>
  <c r="AD27" i="17"/>
  <c r="AC27" i="17"/>
  <c r="AI27" i="17" s="1" a="1"/>
  <c r="AI27" i="17" s="1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AF26" i="17"/>
  <c r="AE26" i="17"/>
  <c r="AD26" i="17"/>
  <c r="AC26" i="17"/>
  <c r="AB26" i="17"/>
  <c r="AI26" i="17" s="1" a="1"/>
  <c r="AI26" i="17" s="1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AF25" i="17"/>
  <c r="AE25" i="17"/>
  <c r="AD25" i="17"/>
  <c r="AC25" i="17"/>
  <c r="AB25" i="17"/>
  <c r="AA25" i="17"/>
  <c r="AI25" i="17" s="1" a="1"/>
  <c r="AI25" i="17" s="1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AF24" i="17"/>
  <c r="AE24" i="17"/>
  <c r="AD24" i="17"/>
  <c r="AC24" i="17"/>
  <c r="AB24" i="17"/>
  <c r="AA24" i="17"/>
  <c r="Z24" i="17"/>
  <c r="AI24" i="17" s="1" a="1"/>
  <c r="AI24" i="17" s="1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AF23" i="17"/>
  <c r="AE23" i="17"/>
  <c r="AD23" i="17"/>
  <c r="AC23" i="17"/>
  <c r="AB23" i="17"/>
  <c r="AA23" i="17"/>
  <c r="Z23" i="17"/>
  <c r="Y23" i="17"/>
  <c r="AI23" i="17" s="1" a="1"/>
  <c r="AI23" i="17" s="1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AF22" i="17"/>
  <c r="AE22" i="17"/>
  <c r="AD22" i="17"/>
  <c r="AC22" i="17"/>
  <c r="AB22" i="17"/>
  <c r="AA22" i="17"/>
  <c r="Z22" i="17"/>
  <c r="Y22" i="17"/>
  <c r="X22" i="17"/>
  <c r="AI22" i="17" s="1" a="1"/>
  <c r="AI22" i="17" s="1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AF21" i="17"/>
  <c r="AE21" i="17"/>
  <c r="AD21" i="17"/>
  <c r="AC21" i="17"/>
  <c r="AB21" i="17"/>
  <c r="AA21" i="17"/>
  <c r="Z21" i="17"/>
  <c r="Y21" i="17"/>
  <c r="X21" i="17"/>
  <c r="W21" i="17"/>
  <c r="AI21" i="17" s="1" a="1"/>
  <c r="AI21" i="17" s="1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AF20" i="17"/>
  <c r="AE20" i="17"/>
  <c r="AD20" i="17"/>
  <c r="AC20" i="17"/>
  <c r="AB20" i="17"/>
  <c r="AA20" i="17"/>
  <c r="Z20" i="17"/>
  <c r="Y20" i="17"/>
  <c r="X20" i="17"/>
  <c r="W20" i="17"/>
  <c r="V20" i="17"/>
  <c r="AI20" i="17" s="1" a="1"/>
  <c r="AI20" i="17" s="1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AI19" i="17" s="1" a="1"/>
  <c r="AI19" i="17" s="1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AI18" i="17" s="1" a="1"/>
  <c r="AI18" i="17" s="1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AI17" i="17" s="1" a="1"/>
  <c r="AI17" i="17" s="1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AI16" i="17" s="1" a="1"/>
  <c r="AI16" i="17" s="1"/>
  <c r="Q16" i="17"/>
  <c r="P16" i="17"/>
  <c r="O16" i="17"/>
  <c r="N16" i="17"/>
  <c r="M16" i="17"/>
  <c r="L16" i="17"/>
  <c r="K16" i="17"/>
  <c r="J16" i="17"/>
  <c r="I16" i="17"/>
  <c r="H16" i="17"/>
  <c r="G16" i="17"/>
  <c r="F16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AI15" i="17" s="1" a="1"/>
  <c r="AI15" i="17" s="1"/>
  <c r="P15" i="17"/>
  <c r="O15" i="17"/>
  <c r="N15" i="17"/>
  <c r="M15" i="17"/>
  <c r="L15" i="17"/>
  <c r="K15" i="17"/>
  <c r="J15" i="17"/>
  <c r="I15" i="17"/>
  <c r="H15" i="17"/>
  <c r="G15" i="17"/>
  <c r="F15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AI14" i="17" s="1" a="1"/>
  <c r="AI14" i="17" s="1"/>
  <c r="O14" i="17"/>
  <c r="N14" i="17"/>
  <c r="M14" i="17"/>
  <c r="L14" i="17"/>
  <c r="K14" i="17"/>
  <c r="J14" i="17"/>
  <c r="I14" i="17"/>
  <c r="H14" i="17"/>
  <c r="G14" i="17"/>
  <c r="F14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AI13" i="17" s="1" a="1"/>
  <c r="AI13" i="17" s="1"/>
  <c r="N13" i="17"/>
  <c r="M13" i="17"/>
  <c r="L13" i="17"/>
  <c r="K13" i="17"/>
  <c r="J13" i="17"/>
  <c r="I13" i="17"/>
  <c r="H13" i="17"/>
  <c r="G13" i="17"/>
  <c r="F13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AI12" i="17" s="1" a="1"/>
  <c r="AI12" i="17" s="1"/>
  <c r="M12" i="17"/>
  <c r="L12" i="17"/>
  <c r="K12" i="17"/>
  <c r="J12" i="17"/>
  <c r="I12" i="17"/>
  <c r="H12" i="17"/>
  <c r="G12" i="17"/>
  <c r="F12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AI11" i="17" s="1" a="1"/>
  <c r="AI11" i="17" s="1"/>
  <c r="L11" i="17"/>
  <c r="K11" i="17"/>
  <c r="J11" i="17"/>
  <c r="I11" i="17"/>
  <c r="H11" i="17"/>
  <c r="G11" i="17"/>
  <c r="F11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I10" i="17" s="1" a="1"/>
  <c r="AI10" i="17" s="1"/>
  <c r="K10" i="17"/>
  <c r="J10" i="17"/>
  <c r="I10" i="17"/>
  <c r="H10" i="17"/>
  <c r="G10" i="17"/>
  <c r="F10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AI9" i="17" s="1" a="1"/>
  <c r="AI9" i="17" s="1"/>
  <c r="J9" i="17"/>
  <c r="I9" i="17"/>
  <c r="H9" i="17"/>
  <c r="G9" i="17"/>
  <c r="F9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AI8" i="17" s="1" a="1"/>
  <c r="AI8" i="17" s="1"/>
  <c r="I8" i="17"/>
  <c r="H8" i="17"/>
  <c r="G8" i="17"/>
  <c r="F8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AI7" i="17" s="1" a="1"/>
  <c r="AI7" i="17" s="1"/>
  <c r="H7" i="17"/>
  <c r="G7" i="17"/>
  <c r="F7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AI6" i="17" s="1" a="1"/>
  <c r="AI6" i="17" s="1"/>
  <c r="G6" i="17"/>
  <c r="F6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AI5" i="17" s="1" a="1"/>
  <c r="AI5" i="17" s="1"/>
  <c r="F5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AI4" i="17" s="1" a="1"/>
  <c r="AI4" i="17" s="1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AF30" i="15"/>
  <c r="AK30" i="15" s="1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AF29" i="15"/>
  <c r="AE29" i="15"/>
  <c r="AJ29" i="15" s="1" a="1"/>
  <c r="AJ29" i="15" s="1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AF28" i="15"/>
  <c r="AE28" i="15"/>
  <c r="AD28" i="15"/>
  <c r="AJ28" i="15" s="1" a="1"/>
  <c r="AJ28" i="15" s="1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AF27" i="15"/>
  <c r="AE27" i="15"/>
  <c r="AD27" i="15"/>
  <c r="AC27" i="15"/>
  <c r="AJ27" i="15" s="1" a="1"/>
  <c r="AJ27" i="15" s="1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AF26" i="15"/>
  <c r="AE26" i="15"/>
  <c r="AD26" i="15"/>
  <c r="AC26" i="15"/>
  <c r="AB26" i="15"/>
  <c r="AJ26" i="15" s="1" a="1"/>
  <c r="AJ26" i="15" s="1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AF25" i="15"/>
  <c r="AE25" i="15"/>
  <c r="AD25" i="15"/>
  <c r="AC25" i="15"/>
  <c r="AB25" i="15"/>
  <c r="AA25" i="15"/>
  <c r="AJ25" i="15" s="1" a="1"/>
  <c r="AJ25" i="15" s="1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AF24" i="15"/>
  <c r="AE24" i="15"/>
  <c r="AD24" i="15"/>
  <c r="AC24" i="15"/>
  <c r="AB24" i="15"/>
  <c r="AA24" i="15"/>
  <c r="Z24" i="15"/>
  <c r="AJ24" i="15" s="1" a="1"/>
  <c r="AJ24" i="15" s="1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AF23" i="15"/>
  <c r="AE23" i="15"/>
  <c r="AD23" i="15"/>
  <c r="AC23" i="15"/>
  <c r="AB23" i="15"/>
  <c r="AA23" i="15"/>
  <c r="Z23" i="15"/>
  <c r="Y23" i="15"/>
  <c r="AJ23" i="15" s="1" a="1"/>
  <c r="AJ23" i="15" s="1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AF22" i="15"/>
  <c r="AE22" i="15"/>
  <c r="AD22" i="15"/>
  <c r="AC22" i="15"/>
  <c r="AB22" i="15"/>
  <c r="AA22" i="15"/>
  <c r="Z22" i="15"/>
  <c r="Y22" i="15"/>
  <c r="X22" i="15"/>
  <c r="AJ22" i="15" s="1" a="1"/>
  <c r="AJ22" i="15" s="1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AF21" i="15"/>
  <c r="AE21" i="15"/>
  <c r="AD21" i="15"/>
  <c r="AC21" i="15"/>
  <c r="AB21" i="15"/>
  <c r="AA21" i="15"/>
  <c r="Z21" i="15"/>
  <c r="Y21" i="15"/>
  <c r="X21" i="15"/>
  <c r="W21" i="15"/>
  <c r="AJ21" i="15" s="1" a="1"/>
  <c r="AJ21" i="15" s="1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AF20" i="15"/>
  <c r="AE20" i="15"/>
  <c r="AD20" i="15"/>
  <c r="AC20" i="15"/>
  <c r="AB20" i="15"/>
  <c r="AA20" i="15"/>
  <c r="Z20" i="15"/>
  <c r="Y20" i="15"/>
  <c r="X20" i="15"/>
  <c r="W20" i="15"/>
  <c r="V20" i="15"/>
  <c r="AJ20" i="15" s="1" a="1"/>
  <c r="AJ20" i="15" s="1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AJ19" i="15" s="1" a="1"/>
  <c r="AJ19" i="15" s="1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AJ18" i="15" s="1" a="1"/>
  <c r="AJ18" i="15" s="1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AJ17" i="15" s="1" a="1"/>
  <c r="AJ17" i="15" s="1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AJ16" i="15" s="1" a="1"/>
  <c r="AJ16" i="15" s="1"/>
  <c r="Q16" i="15"/>
  <c r="P16" i="15"/>
  <c r="O16" i="15"/>
  <c r="N16" i="15"/>
  <c r="M16" i="15"/>
  <c r="L16" i="15"/>
  <c r="K16" i="15"/>
  <c r="J16" i="15"/>
  <c r="I16" i="15"/>
  <c r="H16" i="15"/>
  <c r="G16" i="15"/>
  <c r="F16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AJ15" i="15" s="1" a="1"/>
  <c r="AJ15" i="15" s="1"/>
  <c r="P15" i="15"/>
  <c r="O15" i="15"/>
  <c r="N15" i="15"/>
  <c r="M15" i="15"/>
  <c r="L15" i="15"/>
  <c r="K15" i="15"/>
  <c r="J15" i="15"/>
  <c r="I15" i="15"/>
  <c r="H15" i="15"/>
  <c r="G15" i="15"/>
  <c r="F15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AJ14" i="15" s="1" a="1"/>
  <c r="AJ14" i="15" s="1"/>
  <c r="O14" i="15"/>
  <c r="N14" i="15"/>
  <c r="M14" i="15"/>
  <c r="L14" i="15"/>
  <c r="K14" i="15"/>
  <c r="J14" i="15"/>
  <c r="I14" i="15"/>
  <c r="H14" i="15"/>
  <c r="G14" i="15"/>
  <c r="F14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AJ13" i="15" s="1" a="1"/>
  <c r="AJ13" i="15" s="1"/>
  <c r="N13" i="15"/>
  <c r="M13" i="15"/>
  <c r="L13" i="15"/>
  <c r="K13" i="15"/>
  <c r="J13" i="15"/>
  <c r="I13" i="15"/>
  <c r="H13" i="15"/>
  <c r="G13" i="15"/>
  <c r="F13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AJ12" i="15" s="1" a="1"/>
  <c r="AJ12" i="15" s="1"/>
  <c r="M12" i="15"/>
  <c r="L12" i="15"/>
  <c r="K12" i="15"/>
  <c r="J12" i="15"/>
  <c r="I12" i="15"/>
  <c r="H12" i="15"/>
  <c r="G12" i="15"/>
  <c r="F12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AJ11" i="15" s="1" a="1"/>
  <c r="AJ11" i="15" s="1"/>
  <c r="L11" i="15"/>
  <c r="K11" i="15"/>
  <c r="J11" i="15"/>
  <c r="I11" i="15"/>
  <c r="H11" i="15"/>
  <c r="G11" i="15"/>
  <c r="F11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AJ10" i="15" s="1" a="1"/>
  <c r="AJ10" i="15" s="1"/>
  <c r="K10" i="15"/>
  <c r="J10" i="15"/>
  <c r="I10" i="15"/>
  <c r="H10" i="15"/>
  <c r="G10" i="15"/>
  <c r="F10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AJ9" i="15" s="1" a="1"/>
  <c r="AJ9" i="15" s="1"/>
  <c r="J9" i="15"/>
  <c r="I9" i="15"/>
  <c r="H9" i="15"/>
  <c r="G9" i="15"/>
  <c r="F9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AJ8" i="15" s="1" a="1"/>
  <c r="AJ8" i="15" s="1"/>
  <c r="I8" i="15"/>
  <c r="H8" i="15"/>
  <c r="G8" i="15"/>
  <c r="F8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J7" i="15" s="1" a="1"/>
  <c r="AJ7" i="15" s="1"/>
  <c r="H7" i="15"/>
  <c r="G7" i="15"/>
  <c r="F7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AJ6" i="15" s="1" a="1"/>
  <c r="AJ6" i="15" s="1"/>
  <c r="G6" i="15"/>
  <c r="F6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AJ5" i="15" s="1" a="1"/>
  <c r="AJ5" i="15" s="1"/>
  <c r="F5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AJ4" i="15" s="1" a="1"/>
  <c r="AJ4" i="15" s="1"/>
  <c r="N41" i="17" l="1"/>
  <c r="O49" i="17"/>
  <c r="O50" i="17"/>
  <c r="O51" i="17" s="1"/>
  <c r="O52" i="17" s="1"/>
  <c r="I41" i="17"/>
  <c r="O48" i="17"/>
  <c r="I37" i="17"/>
  <c r="U48" i="17"/>
  <c r="U50" i="17" s="1"/>
  <c r="U51" i="17" s="1"/>
  <c r="U52" i="17" s="1"/>
  <c r="N37" i="17"/>
  <c r="S37" i="17"/>
  <c r="I39" i="17"/>
  <c r="N41" i="16"/>
  <c r="R50" i="16"/>
  <c r="R51" i="16" s="1"/>
  <c r="R52" i="16" s="1"/>
  <c r="I41" i="16"/>
  <c r="U50" i="16"/>
  <c r="U51" i="16" s="1"/>
  <c r="U52" i="16" s="1"/>
  <c r="AC36" i="16"/>
  <c r="AC37" i="16" s="1"/>
  <c r="S38" i="16"/>
  <c r="S41" i="16" s="1"/>
  <c r="R48" i="16"/>
  <c r="U49" i="16"/>
  <c r="I37" i="16"/>
  <c r="N37" i="16"/>
  <c r="X51" i="15"/>
  <c r="X52" i="15" s="1"/>
  <c r="R51" i="15"/>
  <c r="R52" i="15" s="1"/>
  <c r="O51" i="15"/>
  <c r="O52" i="15" s="1"/>
  <c r="N41" i="15"/>
  <c r="I41" i="15"/>
  <c r="L48" i="15"/>
  <c r="X37" i="15"/>
  <c r="U51" i="18"/>
  <c r="U52" i="18" s="1"/>
  <c r="R51" i="18"/>
  <c r="R52" i="18" s="1"/>
  <c r="N38" i="18"/>
  <c r="N41" i="18" s="1"/>
  <c r="X38" i="18"/>
  <c r="X41" i="18" s="1"/>
  <c r="G47" i="18"/>
  <c r="I38" i="18" s="1"/>
  <c r="I41" i="18" s="1"/>
  <c r="I36" i="18"/>
  <c r="I37" i="18" s="1"/>
  <c r="S35" i="18"/>
  <c r="G51" i="18"/>
  <c r="AC38" i="18" s="1"/>
  <c r="AC41" i="18" s="1"/>
  <c r="N35" i="18"/>
  <c r="T38" i="19"/>
  <c r="U38" i="19"/>
  <c r="U36" i="19"/>
  <c r="T36" i="19"/>
  <c r="U37" i="19"/>
  <c r="T37" i="19"/>
  <c r="U39" i="19"/>
  <c r="T39" i="19"/>
  <c r="V39" i="19"/>
  <c r="V38" i="19"/>
  <c r="V37" i="19"/>
  <c r="V36" i="19"/>
  <c r="W36" i="19" s="1"/>
  <c r="X35" i="18"/>
  <c r="AC36" i="18"/>
  <c r="AC37" i="18" s="1"/>
  <c r="N36" i="18"/>
  <c r="N37" i="18" s="1"/>
  <c r="S36" i="18"/>
  <c r="S37" i="18" s="1"/>
  <c r="X36" i="18"/>
  <c r="X37" i="18" s="1"/>
  <c r="AR6" i="16"/>
  <c r="AL4" i="16"/>
  <c r="AR3" i="16"/>
  <c r="AK19" i="18"/>
  <c r="AK27" i="18"/>
  <c r="AK21" i="18"/>
  <c r="AK29" i="18"/>
  <c r="AK8" i="18"/>
  <c r="AK23" i="18"/>
  <c r="AK12" i="18"/>
  <c r="AK17" i="18"/>
  <c r="AK25" i="18"/>
  <c r="AK6" i="18"/>
  <c r="AK14" i="18"/>
  <c r="AK22" i="18"/>
  <c r="AK11" i="18"/>
  <c r="AK16" i="18"/>
  <c r="AK24" i="18"/>
  <c r="AK13" i="18"/>
  <c r="AK5" i="18"/>
  <c r="AK10" i="18"/>
  <c r="AK18" i="18"/>
  <c r="AK26" i="18"/>
  <c r="AK7" i="18"/>
  <c r="AK15" i="18"/>
  <c r="AK20" i="18"/>
  <c r="AK28" i="18"/>
  <c r="AL30" i="18"/>
  <c r="AQ12" i="18" s="1"/>
  <c r="O48" i="18" s="1"/>
  <c r="AK9" i="18"/>
  <c r="AQ9" i="18"/>
  <c r="AK4" i="18"/>
  <c r="AK9" i="17"/>
  <c r="AK12" i="17"/>
  <c r="AK20" i="17"/>
  <c r="AK28" i="17"/>
  <c r="AL30" i="17"/>
  <c r="AK17" i="17"/>
  <c r="AK25" i="17"/>
  <c r="AK14" i="17"/>
  <c r="AK22" i="17"/>
  <c r="AK11" i="17"/>
  <c r="AK19" i="17"/>
  <c r="AK27" i="17"/>
  <c r="AK16" i="17"/>
  <c r="AK24" i="17"/>
  <c r="AK13" i="17"/>
  <c r="AK21" i="17"/>
  <c r="AK29" i="17"/>
  <c r="AK18" i="17"/>
  <c r="AK26" i="17"/>
  <c r="AK15" i="17"/>
  <c r="AK23" i="17"/>
  <c r="AK6" i="17"/>
  <c r="AK8" i="17"/>
  <c r="AK10" i="17"/>
  <c r="AK5" i="17"/>
  <c r="AK7" i="17"/>
  <c r="AQ9" i="17"/>
  <c r="AK4" i="17"/>
  <c r="AQ12" i="17"/>
  <c r="AL9" i="15"/>
  <c r="AL17" i="15"/>
  <c r="AL25" i="15"/>
  <c r="AL6" i="15"/>
  <c r="AL14" i="15"/>
  <c r="AL22" i="15"/>
  <c r="AL11" i="15"/>
  <c r="AL19" i="15"/>
  <c r="AL27" i="15"/>
  <c r="AL16" i="15"/>
  <c r="AL24" i="15"/>
  <c r="AL5" i="15"/>
  <c r="AL13" i="15"/>
  <c r="AL21" i="15"/>
  <c r="AL29" i="15"/>
  <c r="AL8" i="15"/>
  <c r="AL10" i="15"/>
  <c r="AL18" i="15"/>
  <c r="AL26" i="15"/>
  <c r="AL7" i="15"/>
  <c r="AL15" i="15"/>
  <c r="AL23" i="15"/>
  <c r="AL12" i="15"/>
  <c r="AL20" i="15"/>
  <c r="AL28" i="15"/>
  <c r="AM30" i="15"/>
  <c r="AR6" i="15" s="1"/>
  <c r="AR3" i="15"/>
  <c r="AL4" i="15"/>
  <c r="W37" i="19" l="1"/>
  <c r="L48" i="17"/>
  <c r="L50" i="17" s="1"/>
  <c r="L51" i="17" s="1"/>
  <c r="L52" i="17" s="1"/>
  <c r="L49" i="17"/>
  <c r="X48" i="17"/>
  <c r="X50" i="17" s="1"/>
  <c r="X51" i="17" s="1"/>
  <c r="X52" i="17" s="1"/>
  <c r="X49" i="17"/>
  <c r="R48" i="17"/>
  <c r="R50" i="17" s="1"/>
  <c r="R51" i="17" s="1"/>
  <c r="R52" i="17" s="1"/>
  <c r="R49" i="17"/>
  <c r="X48" i="16"/>
  <c r="X49" i="16"/>
  <c r="X50" i="16"/>
  <c r="X51" i="16" s="1"/>
  <c r="X52" i="16" s="1"/>
  <c r="L48" i="16"/>
  <c r="L49" i="16"/>
  <c r="L50" i="16"/>
  <c r="L51" i="16" s="1"/>
  <c r="L52" i="16" s="1"/>
  <c r="O48" i="16"/>
  <c r="O50" i="16" s="1"/>
  <c r="O51" i="16" s="1"/>
  <c r="O52" i="16" s="1"/>
  <c r="O49" i="16"/>
  <c r="L49" i="18"/>
  <c r="L48" i="18"/>
  <c r="AF36" i="18"/>
  <c r="AF35" i="18"/>
  <c r="L50" i="18" s="1"/>
  <c r="L51" i="18" s="1"/>
  <c r="L52" i="18" s="1"/>
  <c r="O50" i="18"/>
  <c r="O51" i="18" s="1"/>
  <c r="O52" i="18" s="1"/>
  <c r="O49" i="18"/>
  <c r="W38" i="19"/>
  <c r="W39" i="19"/>
  <c r="AF36" i="16"/>
  <c r="AF35" i="16"/>
  <c r="AR7" i="16"/>
  <c r="O5" i="19" s="1"/>
  <c r="C6" i="19"/>
  <c r="G6" i="19"/>
  <c r="AF36" i="17"/>
  <c r="AF35" i="17"/>
  <c r="K4" i="19"/>
  <c r="G4" i="19"/>
  <c r="C4" i="19"/>
  <c r="O4" i="19"/>
  <c r="O6" i="19"/>
  <c r="AR4" i="16"/>
  <c r="AR5" i="16" s="1"/>
  <c r="AQ10" i="18"/>
  <c r="AQ11" i="18" s="1"/>
  <c r="C3" i="19" s="1"/>
  <c r="AQ13" i="18"/>
  <c r="C5" i="19" s="1"/>
  <c r="AQ10" i="17"/>
  <c r="AQ11" i="17" s="1"/>
  <c r="AQ13" i="17"/>
  <c r="G5" i="19" s="1"/>
  <c r="AR4" i="15"/>
  <c r="AR5" i="15" s="1"/>
  <c r="AR7" i="15"/>
  <c r="K5" i="19" s="1"/>
  <c r="K6" i="19"/>
  <c r="AF37" i="18" l="1"/>
  <c r="AF38" i="18" s="1"/>
  <c r="AF39" i="18" s="1"/>
  <c r="AR9" i="16"/>
  <c r="AF37" i="16"/>
  <c r="AF38" i="16" s="1"/>
  <c r="AQ15" i="18"/>
  <c r="C7" i="19" s="1"/>
  <c r="AR9" i="15"/>
  <c r="K7" i="19" s="1"/>
  <c r="AF37" i="17"/>
  <c r="AF38" i="17" s="1"/>
  <c r="AQ15" i="17"/>
  <c r="G7" i="19" s="1"/>
  <c r="AR10" i="15"/>
  <c r="AQ16" i="18"/>
  <c r="AQ16" i="17"/>
  <c r="O7" i="19"/>
  <c r="O3" i="19"/>
  <c r="AR10" i="16"/>
  <c r="K3" i="19"/>
  <c r="G3" i="19"/>
  <c r="C20" i="19" l="1"/>
  <c r="D21" i="19"/>
  <c r="C21" i="19"/>
  <c r="E22" i="19"/>
  <c r="D22" i="19"/>
  <c r="C2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<sst xmlns="http://schemas.openxmlformats.org/spreadsheetml/2006/main" count="4505" uniqueCount="119">
  <si>
    <t>Gautas</t>
  </si>
  <si>
    <t>mano_tvarkarastis</t>
  </si>
  <si>
    <t>vgtu_naujenos</t>
  </si>
  <si>
    <t>studiju_kalendorius</t>
  </si>
  <si>
    <t>grupes_tvarkarastis</t>
  </si>
  <si>
    <t>studiju_programa</t>
  </si>
  <si>
    <t>mano_rezultatai</t>
  </si>
  <si>
    <t>stipendiju_ismoka</t>
  </si>
  <si>
    <t>stipendiju_salygos</t>
  </si>
  <si>
    <t>egzaminai</t>
  </si>
  <si>
    <t>kontaktai</t>
  </si>
  <si>
    <t>prasymai</t>
  </si>
  <si>
    <t>zemelapis</t>
  </si>
  <si>
    <t>sio_semestro_dalykai</t>
  </si>
  <si>
    <t>visa_studiju_programa</t>
  </si>
  <si>
    <t>darbas</t>
  </si>
  <si>
    <t>praktika</t>
  </si>
  <si>
    <t>paskaitu_laikas</t>
  </si>
  <si>
    <t>atsiskaitynu_tvarka</t>
  </si>
  <si>
    <t>sesijos_tvarka</t>
  </si>
  <si>
    <t>darbu_reikalavimai</t>
  </si>
  <si>
    <t>sablonas</t>
  </si>
  <si>
    <t>ivertinimo_tvarka</t>
  </si>
  <si>
    <t>apeliacijos</t>
  </si>
  <si>
    <t>baigiamieji_darbai_tvarka</t>
  </si>
  <si>
    <t>spausdinimo_paslaugos</t>
  </si>
  <si>
    <t>spausdinimo_kaina</t>
  </si>
  <si>
    <t>Rezultatas</t>
  </si>
  <si>
    <t>Laukiamas</t>
  </si>
  <si>
    <t>Gautas / Laukaimas</t>
  </si>
  <si>
    <t>nėra</t>
  </si>
  <si>
    <t>TP</t>
  </si>
  <si>
    <t>TN</t>
  </si>
  <si>
    <t>FP</t>
  </si>
  <si>
    <t>FN</t>
  </si>
  <si>
    <t>Tikslumas</t>
  </si>
  <si>
    <t>Jautrumas</t>
  </si>
  <si>
    <t>Tinkamai klasifikuoti</t>
  </si>
  <si>
    <t>Netinkamai klasifikuoti</t>
  </si>
  <si>
    <t>Precision</t>
  </si>
  <si>
    <t>Specifity</t>
  </si>
  <si>
    <t>F1 vertė</t>
  </si>
  <si>
    <t>-</t>
  </si>
  <si>
    <t>NB</t>
  </si>
  <si>
    <t>Rezultatai</t>
  </si>
  <si>
    <t>Apmokymo laikas</t>
  </si>
  <si>
    <t>1 ms</t>
  </si>
  <si>
    <t>Testavimo laikas</t>
  </si>
  <si>
    <t>1 rinkinys</t>
  </si>
  <si>
    <t>2 rinkinys</t>
  </si>
  <si>
    <t>3 rinkinys</t>
  </si>
  <si>
    <t>4 rinkinys</t>
  </si>
  <si>
    <t>5 rinkinys</t>
  </si>
  <si>
    <t>kernel='linear', tol=0.1, c=1, ngram=(1, 2)</t>
  </si>
  <si>
    <t>leaf_size=1, n_neighbors=1, ngram=(1, 2), ERROR_THRESHOLD = 0.4</t>
  </si>
  <si>
    <t>Multinomial, ngram = (1, 2) , alpha=0.1, error_threshold = 0.2</t>
  </si>
  <si>
    <t>Apmokymas</t>
  </si>
  <si>
    <t>Testavimas</t>
  </si>
  <si>
    <t>neurons =100, activation='tanh', max_iter=1000, alpha=0.01, tol=1e-09, ngram=(1, 2), ERROR_THRESHOLD = 0.4, hidden_layer = 1</t>
  </si>
  <si>
    <t>Testavimo laikas (ms)</t>
  </si>
  <si>
    <t>Apmokymo laikas (ms)</t>
  </si>
  <si>
    <t>F1</t>
  </si>
  <si>
    <t>Vidurkis:</t>
  </si>
  <si>
    <t>Mediana</t>
  </si>
  <si>
    <t>SS</t>
  </si>
  <si>
    <t>S2</t>
  </si>
  <si>
    <t>S2/5</t>
  </si>
  <si>
    <t>T-test</t>
  </si>
  <si>
    <t>SCR</t>
  </si>
  <si>
    <t>DR</t>
  </si>
  <si>
    <t>FR</t>
  </si>
  <si>
    <t>114 ms</t>
  </si>
  <si>
    <t>103 ms</t>
  </si>
  <si>
    <t>15 ms</t>
  </si>
  <si>
    <t>191 ms</t>
  </si>
  <si>
    <t>24 ms</t>
  </si>
  <si>
    <t>Specifiškumas</t>
  </si>
  <si>
    <t>Reitingavimas</t>
  </si>
  <si>
    <t>Taškai</t>
  </si>
  <si>
    <t>Metodas</t>
  </si>
  <si>
    <t>Nr.</t>
  </si>
  <si>
    <t>Reitingas</t>
  </si>
  <si>
    <t>degree of freedome</t>
  </si>
  <si>
    <t>critical t-value</t>
  </si>
  <si>
    <t>comparrison value</t>
  </si>
  <si>
    <t>confidence level</t>
  </si>
  <si>
    <t>379 ms</t>
  </si>
  <si>
    <t>109 ms</t>
  </si>
  <si>
    <t>TPR ir FPR santykis</t>
  </si>
  <si>
    <t>Klaidų lygis</t>
  </si>
  <si>
    <t>kita</t>
  </si>
  <si>
    <t>Preciziškumas</t>
  </si>
  <si>
    <t>DP</t>
  </si>
  <si>
    <t>AVM</t>
  </si>
  <si>
    <t>KAK</t>
  </si>
  <si>
    <t>Vidurkis</t>
  </si>
  <si>
    <t>Welcho t-testas</t>
  </si>
  <si>
    <t>ATM</t>
  </si>
  <si>
    <t>TP1</t>
  </si>
  <si>
    <t>TP2</t>
  </si>
  <si>
    <t>TP3</t>
  </si>
  <si>
    <t>TP4</t>
  </si>
  <si>
    <t>TP5</t>
  </si>
  <si>
    <t>FP1</t>
  </si>
  <si>
    <t>FP2</t>
  </si>
  <si>
    <t>FP3</t>
  </si>
  <si>
    <t>FP4</t>
  </si>
  <si>
    <t>FP5</t>
  </si>
  <si>
    <t>FN1</t>
  </si>
  <si>
    <t>FN2</t>
  </si>
  <si>
    <t>FN3</t>
  </si>
  <si>
    <t>FN4</t>
  </si>
  <si>
    <t>FN5</t>
  </si>
  <si>
    <t>TN1</t>
  </si>
  <si>
    <t>TN2</t>
  </si>
  <si>
    <t>TN3</t>
  </si>
  <si>
    <t>TN4</t>
  </si>
  <si>
    <t>TN5</t>
  </si>
  <si>
    <t>Tarpiniai rezultatai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</si>
</sst>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"/>
    <numFmt numFmtId="168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92929"/>
      <name val="Georgia"/>
      <family val="1"/>
    </font>
    <font>
      <sz val="11"/>
      <color rgb="FF9C5700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8" fillId="6" borderId="10" applyNumberFormat="0" applyAlignment="0" applyProtection="0"/>
  </cellStyleXfs>
  <cellXfs count="9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4" borderId="1" xfId="3" applyFont="1" applyAlignment="1">
      <alignment horizontal="center"/>
    </xf>
    <xf numFmtId="0" fontId="0" fillId="4" borderId="2" xfId="3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0" borderId="6" xfId="0" applyFont="1" applyBorder="1" applyAlignment="1">
      <alignment horizontal="right"/>
    </xf>
    <xf numFmtId="0" fontId="5" fillId="0" borderId="0" xfId="0" applyFont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6" fillId="5" borderId="2" xfId="4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/>
    </xf>
    <xf numFmtId="2" fontId="0" fillId="0" borderId="0" xfId="0" applyNumberFormat="1"/>
    <xf numFmtId="0" fontId="7" fillId="0" borderId="0" xfId="0" applyFont="1"/>
    <xf numFmtId="165" fontId="0" fillId="0" borderId="0" xfId="0" applyNumberFormat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164" fontId="2" fillId="2" borderId="2" xfId="1" applyNumberFormat="1" applyBorder="1"/>
    <xf numFmtId="0" fontId="0" fillId="0" borderId="2" xfId="0" applyBorder="1" applyAlignment="1">
      <alignment horizontal="right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2" xfId="0" applyNumberFormat="1" applyBorder="1"/>
    <xf numFmtId="168" fontId="0" fillId="0" borderId="0" xfId="0" applyNumberFormat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vertical="center"/>
    </xf>
    <xf numFmtId="2" fontId="10" fillId="7" borderId="10" xfId="5" applyNumberFormat="1" applyFont="1" applyFill="1" applyAlignment="1">
      <alignment horizontal="center"/>
    </xf>
    <xf numFmtId="2" fontId="10" fillId="7" borderId="2" xfId="5" applyNumberFormat="1" applyFont="1" applyFill="1" applyBorder="1" applyAlignment="1">
      <alignment horizontal="center"/>
    </xf>
  </cellXfs>
  <cellStyles count="6">
    <cellStyle name="Bad" xfId="2" builtinId="27"/>
    <cellStyle name="Good" xfId="1" builtinId="26"/>
    <cellStyle name="Input" xfId="5" builtinId="20"/>
    <cellStyle name="Neutral" xfId="4" builtinId="28"/>
    <cellStyle name="Normal" xfId="0" builtinId="0"/>
    <cellStyle name="Note" xfId="3" builtinId="1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243-36C6-4832-A4DA-9967FE32220D}">
  <dimension ref="A1:AA63"/>
  <sheetViews>
    <sheetView tabSelected="1" topLeftCell="A4" zoomScale="90" zoomScaleNormal="90" workbookViewId="0">
      <selection activeCell="AG11" sqref="AG11"/>
    </sheetView>
  </sheetViews>
  <sheetFormatPr defaultRowHeight="14.4" x14ac:dyDescent="0.3"/>
  <cols>
    <col min="1" max="1" width="4.33203125" customWidth="1"/>
    <col min="2" max="2" width="21.6640625" customWidth="1"/>
    <col min="3" max="3" width="8.21875" customWidth="1"/>
    <col min="6" max="6" width="11" customWidth="1"/>
    <col min="8" max="8" width="7.33203125" customWidth="1"/>
    <col min="9" max="9" width="10.109375" customWidth="1"/>
    <col min="10" max="10" width="9.33203125" customWidth="1"/>
    <col min="13" max="13" width="8.44140625" customWidth="1"/>
    <col min="16" max="16" width="7.109375" customWidth="1"/>
    <col min="18" max="18" width="7.77734375" customWidth="1"/>
  </cols>
  <sheetData>
    <row r="1" spans="1:24" ht="25.8" customHeight="1" x14ac:dyDescent="0.3">
      <c r="A1" s="61" t="s">
        <v>44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35"/>
      <c r="Q1" s="35"/>
      <c r="R1" s="35"/>
      <c r="S1" s="35"/>
      <c r="T1" s="35"/>
      <c r="U1" s="35"/>
      <c r="V1" s="35"/>
      <c r="W1" s="35"/>
      <c r="X1" s="35"/>
    </row>
    <row r="2" spans="1:24" ht="16.8" customHeight="1" x14ac:dyDescent="0.3">
      <c r="A2" s="63" t="s">
        <v>92</v>
      </c>
      <c r="B2" s="63"/>
      <c r="C2" s="63"/>
      <c r="D2" s="35"/>
      <c r="E2" s="63" t="s">
        <v>43</v>
      </c>
      <c r="F2" s="63"/>
      <c r="G2" s="63"/>
      <c r="H2" s="35"/>
      <c r="I2" s="63" t="s">
        <v>93</v>
      </c>
      <c r="J2" s="63"/>
      <c r="K2" s="63"/>
      <c r="L2" s="35"/>
      <c r="M2" s="63" t="s">
        <v>94</v>
      </c>
      <c r="N2" s="64"/>
      <c r="O2" s="64"/>
    </row>
    <row r="3" spans="1:24" x14ac:dyDescent="0.3">
      <c r="A3" s="68" t="s">
        <v>35</v>
      </c>
      <c r="B3" s="68"/>
      <c r="C3" s="16">
        <f>DP!AQ11</f>
        <v>0.93827160493827155</v>
      </c>
      <c r="D3" s="28"/>
      <c r="E3" s="69" t="s">
        <v>35</v>
      </c>
      <c r="F3" s="70"/>
      <c r="G3" s="16">
        <f>NB!AQ11</f>
        <v>0.91111111111111109</v>
      </c>
      <c r="H3" s="28"/>
      <c r="I3" s="68" t="s">
        <v>35</v>
      </c>
      <c r="J3" s="68"/>
      <c r="K3" s="16">
        <f>AVM!AR5</f>
        <v>0.92098765432098761</v>
      </c>
      <c r="L3" s="28"/>
      <c r="M3" s="68" t="s">
        <v>35</v>
      </c>
      <c r="N3" s="68"/>
      <c r="O3" s="16">
        <f>KAK!AR5</f>
        <v>0.84938271604938276</v>
      </c>
    </row>
    <row r="4" spans="1:24" x14ac:dyDescent="0.3">
      <c r="A4" s="68" t="s">
        <v>36</v>
      </c>
      <c r="B4" s="68"/>
      <c r="C4" s="16">
        <f>DP!AQ12</f>
        <v>0.99195710455764075</v>
      </c>
      <c r="D4" s="28"/>
      <c r="E4" s="69" t="s">
        <v>36</v>
      </c>
      <c r="F4" s="70"/>
      <c r="G4" s="16">
        <f>NB!AQ12</f>
        <v>0.98907103825136611</v>
      </c>
      <c r="H4" s="28"/>
      <c r="I4" s="68" t="s">
        <v>36</v>
      </c>
      <c r="J4" s="68"/>
      <c r="K4" s="16">
        <f>AVM!AR6</f>
        <v>0.97304582210242585</v>
      </c>
      <c r="L4" s="28"/>
      <c r="M4" s="68" t="s">
        <v>36</v>
      </c>
      <c r="N4" s="68"/>
      <c r="O4" s="16">
        <f>KAK!AR6</f>
        <v>0.95714285714285718</v>
      </c>
    </row>
    <row r="5" spans="1:24" x14ac:dyDescent="0.3">
      <c r="A5" s="68" t="s">
        <v>91</v>
      </c>
      <c r="B5" s="68"/>
      <c r="C5" s="16">
        <f>DP!AQ13</f>
        <v>0.94387755102040816</v>
      </c>
      <c r="D5" s="31"/>
      <c r="E5" s="68" t="s">
        <v>91</v>
      </c>
      <c r="F5" s="68"/>
      <c r="G5" s="16">
        <f>NB!AQ13</f>
        <v>0.91878172588832485</v>
      </c>
      <c r="H5" s="31"/>
      <c r="I5" s="68" t="s">
        <v>91</v>
      </c>
      <c r="J5" s="68"/>
      <c r="K5" s="16">
        <f>AVM!AR7</f>
        <v>0.94255874673629247</v>
      </c>
      <c r="L5" s="31"/>
      <c r="M5" s="68" t="s">
        <v>91</v>
      </c>
      <c r="N5" s="68"/>
      <c r="O5" s="16">
        <f>KAK!AR7</f>
        <v>0.87926509186351709</v>
      </c>
    </row>
    <row r="6" spans="1:24" x14ac:dyDescent="0.3">
      <c r="A6" s="68" t="s">
        <v>76</v>
      </c>
      <c r="B6" s="68"/>
      <c r="C6" s="16">
        <f>DP!AQ14</f>
        <v>0.66666666666666663</v>
      </c>
      <c r="D6" s="31"/>
      <c r="E6" s="68" t="s">
        <v>76</v>
      </c>
      <c r="F6" s="68"/>
      <c r="G6" s="16">
        <f>NB!AQ14</f>
        <v>0.46666666666666667</v>
      </c>
      <c r="H6" s="31"/>
      <c r="I6" s="68" t="s">
        <v>76</v>
      </c>
      <c r="J6" s="68"/>
      <c r="K6" s="16">
        <f>AVM!AR8</f>
        <v>0.8</v>
      </c>
      <c r="L6" s="31"/>
      <c r="M6" s="68" t="s">
        <v>76</v>
      </c>
      <c r="N6" s="68"/>
      <c r="O6" s="16">
        <f>KAK!AR8</f>
        <v>0.6</v>
      </c>
    </row>
    <row r="7" spans="1:24" x14ac:dyDescent="0.3">
      <c r="A7" s="68" t="s">
        <v>41</v>
      </c>
      <c r="B7" s="68"/>
      <c r="C7" s="16">
        <f>DP!AQ15</f>
        <v>0.96732026143790839</v>
      </c>
      <c r="D7" s="31"/>
      <c r="E7" s="69" t="s">
        <v>41</v>
      </c>
      <c r="F7" s="70"/>
      <c r="G7" s="16">
        <f>NB!AQ15</f>
        <v>0.95263157894736838</v>
      </c>
      <c r="H7" s="31"/>
      <c r="I7" s="68" t="s">
        <v>41</v>
      </c>
      <c r="J7" s="68"/>
      <c r="K7" s="16">
        <f>AVM!AR9</f>
        <v>0.95755968169761263</v>
      </c>
      <c r="L7" s="31"/>
      <c r="M7" s="68" t="s">
        <v>41</v>
      </c>
      <c r="N7" s="68"/>
      <c r="O7" s="16">
        <f>KAK!AR9</f>
        <v>0.91655266757865939</v>
      </c>
    </row>
    <row r="8" spans="1:24" x14ac:dyDescent="0.3">
      <c r="A8" s="68" t="s">
        <v>59</v>
      </c>
      <c r="B8" s="68"/>
      <c r="C8" s="41" t="s">
        <v>86</v>
      </c>
      <c r="D8" s="31"/>
      <c r="E8" s="68" t="s">
        <v>45</v>
      </c>
      <c r="F8" s="68"/>
      <c r="G8" s="8" t="s">
        <v>73</v>
      </c>
      <c r="H8" s="31"/>
      <c r="I8" s="68" t="s">
        <v>45</v>
      </c>
      <c r="J8" s="68"/>
      <c r="K8" s="8" t="s">
        <v>75</v>
      </c>
      <c r="L8" s="31"/>
      <c r="M8" s="68" t="s">
        <v>45</v>
      </c>
      <c r="N8" s="71"/>
      <c r="O8" s="36" t="s">
        <v>46</v>
      </c>
    </row>
    <row r="9" spans="1:24" x14ac:dyDescent="0.3">
      <c r="A9" s="68" t="s">
        <v>60</v>
      </c>
      <c r="B9" s="68"/>
      <c r="C9" s="41" t="s">
        <v>87</v>
      </c>
      <c r="D9" s="31"/>
      <c r="E9" s="68" t="s">
        <v>47</v>
      </c>
      <c r="F9" s="68"/>
      <c r="G9" s="8" t="s">
        <v>72</v>
      </c>
      <c r="H9" s="31"/>
      <c r="I9" s="68" t="s">
        <v>47</v>
      </c>
      <c r="J9" s="68"/>
      <c r="K9" s="8" t="s">
        <v>74</v>
      </c>
      <c r="L9" s="31"/>
      <c r="M9" s="68" t="s">
        <v>47</v>
      </c>
      <c r="N9" s="68"/>
      <c r="O9" s="8" t="s">
        <v>71</v>
      </c>
    </row>
    <row r="10" spans="1:24" x14ac:dyDescent="0.3">
      <c r="A10" s="72"/>
      <c r="B10" s="72"/>
      <c r="C10" s="30"/>
      <c r="D10" s="29"/>
      <c r="E10" s="72"/>
      <c r="F10" s="72"/>
      <c r="G10" s="30"/>
      <c r="H10" s="29"/>
      <c r="I10" s="72"/>
      <c r="J10" s="72"/>
      <c r="K10" s="30"/>
      <c r="L10" s="29"/>
      <c r="M10" s="72"/>
      <c r="N10" s="72"/>
      <c r="O10" s="30"/>
    </row>
    <row r="11" spans="1:24" ht="27.6" customHeight="1" x14ac:dyDescent="0.3">
      <c r="A11" s="62" t="s">
        <v>96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</row>
    <row r="12" spans="1:24" ht="21" customHeight="1" x14ac:dyDescent="0.3">
      <c r="A12" s="35"/>
      <c r="B12" s="73" t="s">
        <v>85</v>
      </c>
      <c r="C12" s="73"/>
      <c r="D12" s="58">
        <v>0.9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3">
      <c r="A13" s="34"/>
      <c r="B13" s="73" t="s">
        <v>82</v>
      </c>
      <c r="C13" s="73"/>
      <c r="D13" s="59">
        <v>4</v>
      </c>
      <c r="N13" s="29"/>
    </row>
    <row r="14" spans="1:24" x14ac:dyDescent="0.3">
      <c r="A14" s="33"/>
      <c r="B14" s="74" t="s">
        <v>83</v>
      </c>
      <c r="C14" s="74"/>
      <c r="D14" s="60">
        <v>2.1320000000000001</v>
      </c>
    </row>
    <row r="15" spans="1:24" x14ac:dyDescent="0.3">
      <c r="A15" s="33"/>
      <c r="B15" s="68" t="s">
        <v>84</v>
      </c>
      <c r="C15" s="68"/>
      <c r="D15" s="1">
        <f>2.132-(0.05/2)</f>
        <v>2.1070000000000002</v>
      </c>
    </row>
    <row r="16" spans="1:24" x14ac:dyDescent="0.3">
      <c r="A16" s="33"/>
      <c r="G16" s="33"/>
    </row>
    <row r="17" spans="1:27" x14ac:dyDescent="0.3">
      <c r="A17" s="33"/>
      <c r="B17" s="63" t="s">
        <v>35</v>
      </c>
      <c r="C17" s="64"/>
      <c r="D17" s="64"/>
      <c r="E17" s="64"/>
      <c r="F17" s="64"/>
      <c r="G17" s="33"/>
      <c r="H17" s="63" t="s">
        <v>91</v>
      </c>
      <c r="I17" s="64"/>
      <c r="J17" s="64"/>
      <c r="K17" s="64"/>
      <c r="L17" s="64"/>
      <c r="N17" s="63" t="s">
        <v>61</v>
      </c>
      <c r="O17" s="64"/>
      <c r="P17" s="64"/>
      <c r="Q17" s="64"/>
      <c r="R17" s="64"/>
    </row>
    <row r="18" spans="1:27" x14ac:dyDescent="0.3">
      <c r="A18" s="33"/>
      <c r="B18" s="39" t="s">
        <v>67</v>
      </c>
      <c r="C18" s="7" t="s">
        <v>92</v>
      </c>
      <c r="D18" s="7" t="s">
        <v>94</v>
      </c>
      <c r="E18" s="7" t="s">
        <v>43</v>
      </c>
      <c r="F18" s="7" t="s">
        <v>97</v>
      </c>
      <c r="H18" s="54" t="s">
        <v>67</v>
      </c>
      <c r="I18" s="7" t="s">
        <v>92</v>
      </c>
      <c r="J18" s="7" t="s">
        <v>94</v>
      </c>
      <c r="K18" s="7" t="s">
        <v>43</v>
      </c>
      <c r="L18" s="7" t="s">
        <v>97</v>
      </c>
      <c r="N18" s="54" t="s">
        <v>67</v>
      </c>
      <c r="O18" s="7" t="s">
        <v>92</v>
      </c>
      <c r="P18" s="7" t="s">
        <v>94</v>
      </c>
      <c r="Q18" s="7" t="s">
        <v>43</v>
      </c>
      <c r="R18" s="7" t="s">
        <v>97</v>
      </c>
    </row>
    <row r="19" spans="1:27" ht="13.8" customHeight="1" x14ac:dyDescent="0.3">
      <c r="A19" s="33"/>
      <c r="B19" s="39" t="s">
        <v>92</v>
      </c>
      <c r="C19" s="46" t="s">
        <v>42</v>
      </c>
      <c r="D19" s="46">
        <f>(C3-O3)/(SQRT(DP!L52 +KAK!L52))</f>
        <v>5.8019253409827334</v>
      </c>
      <c r="E19" s="46">
        <f>(C3-G3)/(SQRT(DP!L52+NB!L52))</f>
        <v>1.7179113807746653</v>
      </c>
      <c r="F19" s="46">
        <f>(C3-K3)/(SQRT(DP!L52+AVM!L52))</f>
        <v>0.99999999999999978</v>
      </c>
      <c r="H19" s="54" t="s">
        <v>92</v>
      </c>
      <c r="I19" s="46" t="s">
        <v>42</v>
      </c>
      <c r="J19" s="46">
        <f>(C5-O5)/(SQRT(DP!R52+KAK!R52))</f>
        <v>4.2173624714127582</v>
      </c>
      <c r="K19" s="46">
        <f>(G5-C5)/(SQRT(DP!R52+NB!R52)) * -1</f>
        <v>1.5873203145233106</v>
      </c>
      <c r="L19" s="46">
        <f>(C5-K5)/(SQRT(DP!R52+AVM!R52))</f>
        <v>7.6302247866693082E-2</v>
      </c>
      <c r="N19" s="54" t="s">
        <v>92</v>
      </c>
      <c r="O19" s="46" t="s">
        <v>42</v>
      </c>
      <c r="P19" s="46">
        <f>(C7-O7)/(SQRT(DP!X52 +KAK!X52))</f>
        <v>4.7864171118377756</v>
      </c>
      <c r="Q19" s="46">
        <f>(C7-G7)/(SQRT(DP!X52+NB!X52))</f>
        <v>1.2111327254163267</v>
      </c>
      <c r="R19" s="46">
        <f>(C7-K7)/(SQRT(DP!X52+AVM!X52))</f>
        <v>0.76678227744196437</v>
      </c>
    </row>
    <row r="20" spans="1:27" x14ac:dyDescent="0.3">
      <c r="B20" s="39" t="s">
        <v>94</v>
      </c>
      <c r="C20" s="46">
        <f>D19</f>
        <v>5.8019253409827334</v>
      </c>
      <c r="D20" s="46" t="s">
        <v>42</v>
      </c>
      <c r="E20" s="46">
        <f>(O3-G3)/(SQRT(NB!L52+KAK!L52)) * -1</f>
        <v>5.050762722761049</v>
      </c>
      <c r="F20" s="46">
        <f>(O3-K3)/(SQRT(KAK!L52+AVM!L52)) * -1</f>
        <v>5.0869365119807659</v>
      </c>
      <c r="H20" s="54" t="s">
        <v>94</v>
      </c>
      <c r="I20" s="46">
        <f>J19</f>
        <v>4.2173624714127582</v>
      </c>
      <c r="J20" s="46" t="s">
        <v>42</v>
      </c>
      <c r="K20" s="46">
        <f>(O5-K5)/(SQRT(NB!R52+KAK!R52)) * -1</f>
        <v>5.1788359684232228</v>
      </c>
      <c r="L20" s="46">
        <f>(O5-K5)/(SQRT(KAK!R52+AVM!R52)) * -1</f>
        <v>4.4964888137709469</v>
      </c>
      <c r="N20" s="54" t="s">
        <v>94</v>
      </c>
      <c r="O20" s="46">
        <f>P19</f>
        <v>4.7864171118377756</v>
      </c>
      <c r="P20" s="46" t="s">
        <v>42</v>
      </c>
      <c r="Q20" s="46">
        <f>(O7-G7)/(SQRT(NB!X52+KAK!X52)) * -1</f>
        <v>4.5952469720765512</v>
      </c>
      <c r="R20" s="46">
        <f>(O7-K7)/(SQRT(KAK!X52+AVM!X52)) * -1</f>
        <v>4.6857224475204333</v>
      </c>
    </row>
    <row r="21" spans="1:27" ht="16.8" customHeight="1" x14ac:dyDescent="0.3">
      <c r="A21" s="32"/>
      <c r="B21" s="39" t="s">
        <v>43</v>
      </c>
      <c r="C21" s="46">
        <f>E19</f>
        <v>1.7179113807746653</v>
      </c>
      <c r="D21" s="46">
        <f>E20</f>
        <v>5.050762722761049</v>
      </c>
      <c r="E21" s="46" t="s">
        <v>42</v>
      </c>
      <c r="F21" s="46">
        <f>(G3-K3)/(SQRT(NB!L52+AVM!L52)) * -1</f>
        <v>0.6761234037828121</v>
      </c>
      <c r="H21" s="54" t="s">
        <v>43</v>
      </c>
      <c r="I21" s="46">
        <f>K19</f>
        <v>1.5873203145233106</v>
      </c>
      <c r="J21" s="46">
        <f>K20</f>
        <v>5.1788359684232228</v>
      </c>
      <c r="K21" s="46" t="s">
        <v>42</v>
      </c>
      <c r="L21" s="46">
        <f>(G5-K5)/(SQRT(NB!R52+AVM!R52)) * -1</f>
        <v>1.6277152770887076</v>
      </c>
      <c r="N21" s="54" t="s">
        <v>43</v>
      </c>
      <c r="O21" s="46">
        <f>Q19</f>
        <v>1.2111327254163267</v>
      </c>
      <c r="P21" s="46">
        <f>Q20</f>
        <v>4.5952469720765512</v>
      </c>
      <c r="Q21" s="46" t="s">
        <v>42</v>
      </c>
      <c r="R21" s="46">
        <f>(G7-K7)/(SQRT(NB!X52+AVM!X52)) * -1</f>
        <v>0.46737973570739993</v>
      </c>
      <c r="Z21" s="34"/>
    </row>
    <row r="22" spans="1:27" x14ac:dyDescent="0.3">
      <c r="A22" s="33"/>
      <c r="B22" s="39" t="s">
        <v>97</v>
      </c>
      <c r="C22" s="46">
        <f>F19</f>
        <v>0.99999999999999978</v>
      </c>
      <c r="D22" s="17">
        <f>F20</f>
        <v>5.0869365119807659</v>
      </c>
      <c r="E22" s="46">
        <f>F21</f>
        <v>0.6761234037828121</v>
      </c>
      <c r="F22" s="46" t="s">
        <v>42</v>
      </c>
      <c r="H22" s="54" t="s">
        <v>97</v>
      </c>
      <c r="I22" s="46">
        <f>L19</f>
        <v>7.6302247866693082E-2</v>
      </c>
      <c r="J22" s="17">
        <f>L20</f>
        <v>4.4964888137709469</v>
      </c>
      <c r="K22" s="46">
        <f>L21</f>
        <v>1.6277152770887076</v>
      </c>
      <c r="L22" s="46" t="s">
        <v>42</v>
      </c>
      <c r="N22" s="54" t="s">
        <v>97</v>
      </c>
      <c r="O22" s="46">
        <f>R19</f>
        <v>0.76678227744196437</v>
      </c>
      <c r="P22" s="17">
        <f>R20</f>
        <v>4.6857224475204333</v>
      </c>
      <c r="Q22" s="46">
        <f>R21</f>
        <v>0.46737973570739993</v>
      </c>
      <c r="R22" s="46" t="s">
        <v>42</v>
      </c>
    </row>
    <row r="23" spans="1:27" x14ac:dyDescent="0.3">
      <c r="A23" s="34"/>
      <c r="B23" s="34"/>
    </row>
    <row r="24" spans="1:27" x14ac:dyDescent="0.3">
      <c r="A24" s="33"/>
      <c r="B24" s="63" t="s">
        <v>36</v>
      </c>
      <c r="C24" s="64"/>
      <c r="D24" s="64"/>
      <c r="E24" s="64"/>
      <c r="F24" s="64"/>
      <c r="H24" s="63" t="s">
        <v>76</v>
      </c>
      <c r="I24" s="64"/>
      <c r="J24" s="64"/>
      <c r="K24" s="64"/>
      <c r="L24" s="64"/>
    </row>
    <row r="25" spans="1:27" ht="16.2" customHeight="1" x14ac:dyDescent="0.3">
      <c r="A25" s="33"/>
      <c r="B25" s="54" t="s">
        <v>67</v>
      </c>
      <c r="C25" s="7" t="s">
        <v>92</v>
      </c>
      <c r="D25" s="7" t="s">
        <v>94</v>
      </c>
      <c r="E25" s="7" t="s">
        <v>43</v>
      </c>
      <c r="F25" s="7" t="s">
        <v>97</v>
      </c>
      <c r="H25" s="54" t="s">
        <v>67</v>
      </c>
      <c r="I25" s="7" t="s">
        <v>92</v>
      </c>
      <c r="J25" s="7" t="s">
        <v>94</v>
      </c>
      <c r="K25" s="7" t="s">
        <v>43</v>
      </c>
      <c r="L25" s="7" t="s">
        <v>97</v>
      </c>
    </row>
    <row r="26" spans="1:27" x14ac:dyDescent="0.3">
      <c r="A26" s="33"/>
      <c r="B26" s="54" t="s">
        <v>92</v>
      </c>
      <c r="C26" s="46" t="s">
        <v>42</v>
      </c>
      <c r="D26" s="46">
        <f>(C4-O4)/(SQRT(DP!O52 +KAK!O52))</f>
        <v>3.4556308464926038</v>
      </c>
      <c r="E26" s="46">
        <f>(C4-G4)/(SQRT(DP!O52+NB!O52))</f>
        <v>0.30918794350365825</v>
      </c>
      <c r="F26" s="46">
        <f>(C4-K4)/(SQRT(DP!O52+AVM!O52))</f>
        <v>2.0281306717030212</v>
      </c>
      <c r="H26" s="54" t="s">
        <v>92</v>
      </c>
      <c r="I26" s="46" t="s">
        <v>42</v>
      </c>
      <c r="J26" s="46">
        <f>(C6-O6)/(SQRT(DP!U52 +KAK!U52))</f>
        <v>0.27216552697590862</v>
      </c>
      <c r="K26" s="95">
        <f>(C6-G6)/(SQRT(DP!U52+NB!U52))</f>
        <v>0.88465173692938248</v>
      </c>
      <c r="L26" s="46">
        <f>(C6-K6)/(SQRT(DP!U52+AVM!U52))*-1</f>
        <v>0.58976782461958888</v>
      </c>
    </row>
    <row r="27" spans="1:27" ht="17.399999999999999" customHeight="1" x14ac:dyDescent="0.3">
      <c r="A27" s="33"/>
      <c r="B27" s="54" t="s">
        <v>94</v>
      </c>
      <c r="C27" s="46">
        <f>D26</f>
        <v>3.4556308464926038</v>
      </c>
      <c r="D27" s="46" t="s">
        <v>42</v>
      </c>
      <c r="E27" s="46">
        <f>(O4-G4)/(SQRT(NB!O52+KAK!O52)) * -1</f>
        <v>3.7674878314242952</v>
      </c>
      <c r="F27" s="46">
        <f>(O4-K4)/(SQRT(KAK!O52+AVM!O52)) * -1</f>
        <v>1.8789377718587161</v>
      </c>
      <c r="H27" s="54" t="s">
        <v>94</v>
      </c>
      <c r="I27" s="46">
        <f>J26</f>
        <v>0.27216552697590862</v>
      </c>
      <c r="J27" s="46" t="s">
        <v>42</v>
      </c>
      <c r="K27" s="46">
        <f>(O6-G6)/(SQRT(NB!U52+KAK!U52))</f>
        <v>0.63245553203367577</v>
      </c>
      <c r="L27" s="96">
        <f>(O6-K6)/(SQRT(KAK!U52+AVM!U52)) * -1</f>
        <v>0.9486832980505141</v>
      </c>
    </row>
    <row r="28" spans="1:27" x14ac:dyDescent="0.3">
      <c r="A28" s="33"/>
      <c r="B28" s="54" t="s">
        <v>43</v>
      </c>
      <c r="C28" s="46">
        <f>E26</f>
        <v>0.30918794350365825</v>
      </c>
      <c r="D28" s="46">
        <f>E27</f>
        <v>3.7674878314242952</v>
      </c>
      <c r="E28" s="46" t="s">
        <v>42</v>
      </c>
      <c r="F28" s="46">
        <f>(G4-K4)/(SQRT(NB!O52+AVM!O52))</f>
        <v>2.1176278320079502</v>
      </c>
      <c r="H28" s="54" t="s">
        <v>43</v>
      </c>
      <c r="I28" s="95">
        <f>K26</f>
        <v>0.88465173692938248</v>
      </c>
      <c r="J28" s="46">
        <f>K27</f>
        <v>0.63245553203367577</v>
      </c>
      <c r="K28" s="46" t="s">
        <v>42</v>
      </c>
      <c r="L28" s="96">
        <f>(K6-G6)/(SQRT(NB!U52+AVM!U52))</f>
        <v>1.7677669529663693</v>
      </c>
      <c r="Z28" s="29"/>
      <c r="AA28" s="29"/>
    </row>
    <row r="29" spans="1:27" ht="17.399999999999999" customHeight="1" x14ac:dyDescent="0.3">
      <c r="A29" s="33"/>
      <c r="B29" s="54" t="s">
        <v>97</v>
      </c>
      <c r="C29" s="46">
        <f>F26</f>
        <v>2.0281306717030212</v>
      </c>
      <c r="D29" s="17">
        <f>F27</f>
        <v>1.8789377718587161</v>
      </c>
      <c r="E29" s="46">
        <f>F28</f>
        <v>2.1176278320079502</v>
      </c>
      <c r="F29" s="46" t="s">
        <v>42</v>
      </c>
      <c r="H29" s="54" t="s">
        <v>97</v>
      </c>
      <c r="I29" s="46">
        <f>L26</f>
        <v>0.58976782461958888</v>
      </c>
      <c r="J29" s="96">
        <f>L27</f>
        <v>0.9486832980505141</v>
      </c>
      <c r="K29" s="96">
        <f>L28</f>
        <v>1.7677669529663693</v>
      </c>
      <c r="L29" s="46" t="s">
        <v>42</v>
      </c>
      <c r="Z29" s="49"/>
      <c r="AA29" s="29"/>
    </row>
    <row r="30" spans="1:27" x14ac:dyDescent="0.3">
      <c r="Z30" s="50"/>
      <c r="AA30" s="29"/>
    </row>
    <row r="31" spans="1:27" ht="14.4" customHeight="1" x14ac:dyDescent="0.3">
      <c r="A31" s="32"/>
      <c r="Z31" s="50"/>
      <c r="AA31" s="29"/>
    </row>
    <row r="32" spans="1:27" ht="28.8" customHeight="1" x14ac:dyDescent="0.3">
      <c r="A32" s="61" t="s">
        <v>77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Z32" s="50"/>
      <c r="AA32" s="29"/>
    </row>
    <row r="33" spans="2:27" ht="15" customHeight="1" x14ac:dyDescent="0.3">
      <c r="B33" s="63" t="s">
        <v>35</v>
      </c>
      <c r="C33" s="63"/>
      <c r="D33" s="63"/>
      <c r="E33" s="63"/>
      <c r="F33" s="63"/>
      <c r="G33" s="63"/>
      <c r="H33" s="63"/>
      <c r="J33" s="63" t="s">
        <v>76</v>
      </c>
      <c r="K33" s="63"/>
      <c r="L33" s="63"/>
      <c r="M33" s="63"/>
      <c r="N33" s="63"/>
      <c r="O33" s="63"/>
      <c r="P33" s="63"/>
      <c r="Z33" s="50"/>
      <c r="AA33" s="29"/>
    </row>
    <row r="34" spans="2:27" x14ac:dyDescent="0.3">
      <c r="B34" s="52" t="s">
        <v>79</v>
      </c>
      <c r="C34" s="66" t="s">
        <v>81</v>
      </c>
      <c r="D34" s="66"/>
      <c r="E34" s="66"/>
      <c r="F34" s="67" t="s">
        <v>78</v>
      </c>
      <c r="G34" s="67"/>
      <c r="H34" s="67"/>
      <c r="J34" s="52" t="s">
        <v>79</v>
      </c>
      <c r="K34" s="66" t="s">
        <v>81</v>
      </c>
      <c r="L34" s="66"/>
      <c r="M34" s="66"/>
      <c r="N34" s="67" t="s">
        <v>78</v>
      </c>
      <c r="O34" s="67"/>
      <c r="P34" s="67"/>
      <c r="R34" s="63" t="s">
        <v>27</v>
      </c>
      <c r="S34" s="63"/>
      <c r="T34" s="63"/>
      <c r="U34" s="63"/>
      <c r="V34" s="63"/>
      <c r="W34" s="63"/>
    </row>
    <row r="35" spans="2:27" x14ac:dyDescent="0.3">
      <c r="B35" s="39"/>
      <c r="C35" s="39" t="s">
        <v>68</v>
      </c>
      <c r="D35" s="39" t="s">
        <v>69</v>
      </c>
      <c r="E35" s="39" t="s">
        <v>70</v>
      </c>
      <c r="F35" s="39" t="s">
        <v>68</v>
      </c>
      <c r="G35" s="39" t="s">
        <v>69</v>
      </c>
      <c r="H35" s="39" t="s">
        <v>70</v>
      </c>
      <c r="J35" s="39"/>
      <c r="K35" s="39" t="s">
        <v>68</v>
      </c>
      <c r="L35" s="39" t="s">
        <v>69</v>
      </c>
      <c r="M35" s="39" t="s">
        <v>70</v>
      </c>
      <c r="N35" s="39" t="s">
        <v>68</v>
      </c>
      <c r="O35" s="39" t="s">
        <v>69</v>
      </c>
      <c r="P35" s="39" t="s">
        <v>70</v>
      </c>
      <c r="R35" s="39" t="s">
        <v>80</v>
      </c>
      <c r="S35" s="39" t="s">
        <v>79</v>
      </c>
      <c r="T35" s="39" t="s">
        <v>68</v>
      </c>
      <c r="U35" s="39" t="s">
        <v>69</v>
      </c>
      <c r="V35" s="39" t="s">
        <v>70</v>
      </c>
      <c r="W35" s="11" t="s">
        <v>95</v>
      </c>
    </row>
    <row r="36" spans="2:27" x14ac:dyDescent="0.3">
      <c r="B36" s="39" t="s">
        <v>92</v>
      </c>
      <c r="C36" s="47">
        <v>1</v>
      </c>
      <c r="D36" s="47">
        <v>1</v>
      </c>
      <c r="E36" s="47">
        <v>2</v>
      </c>
      <c r="F36" s="47">
        <f>4-C36+1</f>
        <v>4</v>
      </c>
      <c r="G36" s="47">
        <f t="shared" ref="G36:H39" si="0">4-D36+1</f>
        <v>4</v>
      </c>
      <c r="H36" s="47">
        <f t="shared" si="0"/>
        <v>3</v>
      </c>
      <c r="J36" s="39" t="s">
        <v>92</v>
      </c>
      <c r="K36" s="47">
        <v>2</v>
      </c>
      <c r="L36" s="47">
        <v>2</v>
      </c>
      <c r="M36" s="47">
        <v>2.5</v>
      </c>
      <c r="N36" s="47">
        <f>4-K36+1</f>
        <v>3</v>
      </c>
      <c r="O36" s="47">
        <f t="shared" ref="O36" si="1">4-L36+1</f>
        <v>3</v>
      </c>
      <c r="P36" s="47">
        <f t="shared" ref="P36" si="2">4-M36+1</f>
        <v>2.5</v>
      </c>
      <c r="R36" s="40">
        <v>1</v>
      </c>
      <c r="S36" s="45" t="s">
        <v>92</v>
      </c>
      <c r="T36" s="3">
        <f>F36+F44+F55+F61+N36+N44+N52+O60</f>
        <v>29</v>
      </c>
      <c r="U36" s="3">
        <f t="shared" ref="U36:V36" si="3">G36+G44+G55+G61+O36+O44+O52+P60</f>
        <v>28</v>
      </c>
      <c r="V36" s="45">
        <f t="shared" si="3"/>
        <v>19</v>
      </c>
      <c r="W36" s="56">
        <f>(T36+U36+V36)/2</f>
        <v>38</v>
      </c>
    </row>
    <row r="37" spans="2:27" ht="15" customHeight="1" x14ac:dyDescent="0.3">
      <c r="B37" s="39" t="s">
        <v>97</v>
      </c>
      <c r="C37" s="47">
        <v>1</v>
      </c>
      <c r="D37" s="47">
        <v>1</v>
      </c>
      <c r="E37" s="47">
        <v>2</v>
      </c>
      <c r="F37" s="47">
        <f t="shared" ref="F37:F39" si="4">4-C37+1</f>
        <v>4</v>
      </c>
      <c r="G37" s="47">
        <f t="shared" si="0"/>
        <v>4</v>
      </c>
      <c r="H37" s="47">
        <f t="shared" si="0"/>
        <v>3</v>
      </c>
      <c r="J37" s="39" t="s">
        <v>97</v>
      </c>
      <c r="K37" s="47">
        <v>1</v>
      </c>
      <c r="L37" s="47">
        <v>1</v>
      </c>
      <c r="M37" s="47">
        <v>1</v>
      </c>
      <c r="N37" s="47">
        <f t="shared" ref="N37:N39" si="5">4-K37+1</f>
        <v>4</v>
      </c>
      <c r="O37" s="47">
        <f t="shared" ref="O37:O39" si="6">4-L37+1</f>
        <v>4</v>
      </c>
      <c r="P37" s="47">
        <f t="shared" ref="P37:P39" si="7">4-M37+1</f>
        <v>4</v>
      </c>
      <c r="R37" s="39">
        <v>2</v>
      </c>
      <c r="S37" s="45" t="s">
        <v>93</v>
      </c>
      <c r="T37" s="45">
        <f>F37+F45+F54+F63+N37+N45+N54+N62</f>
        <v>25</v>
      </c>
      <c r="U37" s="3">
        <f t="shared" ref="U37:V37" si="8">G37+G45+G54+G63+O37+O45+O54+O62</f>
        <v>28</v>
      </c>
      <c r="V37" s="3">
        <f t="shared" si="8"/>
        <v>19.5</v>
      </c>
      <c r="W37" s="55">
        <f t="shared" ref="W37:W39" si="9">(T37+U37+V37)/2</f>
        <v>36.25</v>
      </c>
    </row>
    <row r="38" spans="2:27" x14ac:dyDescent="0.3">
      <c r="B38" s="39" t="s">
        <v>43</v>
      </c>
      <c r="C38" s="88">
        <v>1</v>
      </c>
      <c r="D38" s="88">
        <v>1</v>
      </c>
      <c r="E38" s="47">
        <v>2</v>
      </c>
      <c r="F38" s="47">
        <f t="shared" si="4"/>
        <v>4</v>
      </c>
      <c r="G38" s="47">
        <f t="shared" si="0"/>
        <v>4</v>
      </c>
      <c r="H38" s="47">
        <f t="shared" si="0"/>
        <v>3</v>
      </c>
      <c r="J38" s="39" t="s">
        <v>43</v>
      </c>
      <c r="K38" s="47">
        <v>4</v>
      </c>
      <c r="L38" s="47">
        <v>3</v>
      </c>
      <c r="M38" s="47">
        <v>4</v>
      </c>
      <c r="N38" s="47">
        <f t="shared" si="5"/>
        <v>1</v>
      </c>
      <c r="O38" s="47">
        <f t="shared" si="6"/>
        <v>2</v>
      </c>
      <c r="P38" s="47">
        <f t="shared" si="7"/>
        <v>1</v>
      </c>
      <c r="R38" s="40">
        <v>3</v>
      </c>
      <c r="S38" s="45" t="s">
        <v>43</v>
      </c>
      <c r="T38" s="45">
        <f>F38+F53+F60+N38+N46+N53+N61</f>
        <v>24</v>
      </c>
      <c r="U38" s="45">
        <f t="shared" ref="U38:V38" si="10">G38+G53+G60+O38+O46+O53+O61</f>
        <v>25</v>
      </c>
      <c r="V38" s="3">
        <f t="shared" si="10"/>
        <v>19.5</v>
      </c>
      <c r="W38" s="55">
        <f t="shared" si="9"/>
        <v>34.25</v>
      </c>
    </row>
    <row r="39" spans="2:27" ht="16.8" customHeight="1" x14ac:dyDescent="0.3">
      <c r="B39" s="39" t="s">
        <v>94</v>
      </c>
      <c r="C39" s="47">
        <v>4</v>
      </c>
      <c r="D39" s="47">
        <v>2</v>
      </c>
      <c r="E39" s="88">
        <v>4</v>
      </c>
      <c r="F39" s="47">
        <f t="shared" si="4"/>
        <v>1</v>
      </c>
      <c r="G39" s="47">
        <f t="shared" si="0"/>
        <v>3</v>
      </c>
      <c r="H39" s="47">
        <f t="shared" si="0"/>
        <v>1</v>
      </c>
      <c r="J39" s="39" t="s">
        <v>94</v>
      </c>
      <c r="K39" s="47">
        <v>2</v>
      </c>
      <c r="L39" s="47">
        <v>2</v>
      </c>
      <c r="M39" s="47">
        <v>2.5</v>
      </c>
      <c r="N39" s="47">
        <f t="shared" si="5"/>
        <v>3</v>
      </c>
      <c r="O39" s="47">
        <f t="shared" si="6"/>
        <v>3</v>
      </c>
      <c r="P39" s="47">
        <f t="shared" si="7"/>
        <v>2.5</v>
      </c>
      <c r="R39" s="39">
        <v>4</v>
      </c>
      <c r="S39" s="45" t="s">
        <v>94</v>
      </c>
      <c r="T39" s="45">
        <f>F39+F55+F62+N39+N47+N55+N63</f>
        <v>14</v>
      </c>
      <c r="U39" s="45">
        <f t="shared" ref="U39:V39" si="11">G39+G55+G62+O39+O47+O55+O63</f>
        <v>21</v>
      </c>
      <c r="V39" s="45">
        <f t="shared" si="11"/>
        <v>11.5</v>
      </c>
      <c r="W39" s="55">
        <f t="shared" si="9"/>
        <v>23.25</v>
      </c>
    </row>
    <row r="40" spans="2:27" x14ac:dyDescent="0.3">
      <c r="F40" s="30"/>
    </row>
    <row r="41" spans="2:27" x14ac:dyDescent="0.3">
      <c r="B41" s="65" t="s">
        <v>88</v>
      </c>
      <c r="C41" s="65"/>
      <c r="D41" s="65"/>
      <c r="E41" s="65"/>
      <c r="F41" s="65"/>
      <c r="G41" s="65"/>
      <c r="H41" s="65"/>
      <c r="J41" s="63" t="s">
        <v>61</v>
      </c>
      <c r="K41" s="63"/>
      <c r="L41" s="63"/>
      <c r="M41" s="63"/>
      <c r="N41" s="63"/>
      <c r="O41" s="63"/>
      <c r="P41" s="63"/>
      <c r="R41" s="29"/>
      <c r="S41" s="29"/>
      <c r="T41" s="29"/>
      <c r="U41" s="29"/>
      <c r="V41" s="29"/>
      <c r="W41" s="29"/>
    </row>
    <row r="42" spans="2:27" x14ac:dyDescent="0.3">
      <c r="B42" s="52" t="s">
        <v>79</v>
      </c>
      <c r="C42" s="66" t="s">
        <v>81</v>
      </c>
      <c r="D42" s="66"/>
      <c r="E42" s="66"/>
      <c r="F42" s="67" t="s">
        <v>78</v>
      </c>
      <c r="G42" s="67"/>
      <c r="H42" s="67"/>
      <c r="J42" s="52" t="s">
        <v>79</v>
      </c>
      <c r="K42" s="66" t="s">
        <v>81</v>
      </c>
      <c r="L42" s="66"/>
      <c r="M42" s="66"/>
      <c r="N42" s="67" t="s">
        <v>78</v>
      </c>
      <c r="O42" s="67"/>
      <c r="P42" s="67"/>
      <c r="R42" s="49"/>
      <c r="S42" s="49"/>
      <c r="T42" s="49"/>
      <c r="U42" s="29"/>
      <c r="V42" s="49"/>
      <c r="W42" s="49"/>
    </row>
    <row r="43" spans="2:27" ht="17.399999999999999" customHeight="1" x14ac:dyDescent="0.3">
      <c r="B43" s="39"/>
      <c r="C43" s="39" t="s">
        <v>68</v>
      </c>
      <c r="D43" s="39" t="s">
        <v>69</v>
      </c>
      <c r="E43" s="39" t="s">
        <v>70</v>
      </c>
      <c r="F43" s="39" t="s">
        <v>68</v>
      </c>
      <c r="G43" s="39" t="s">
        <v>69</v>
      </c>
      <c r="H43" s="39" t="s">
        <v>70</v>
      </c>
      <c r="J43" s="39"/>
      <c r="K43" s="39" t="s">
        <v>68</v>
      </c>
      <c r="L43" s="39" t="s">
        <v>69</v>
      </c>
      <c r="M43" s="39" t="s">
        <v>70</v>
      </c>
      <c r="N43" s="39" t="s">
        <v>68</v>
      </c>
      <c r="O43" s="39" t="s">
        <v>69</v>
      </c>
      <c r="P43" s="39" t="s">
        <v>70</v>
      </c>
      <c r="R43" s="53"/>
      <c r="S43" s="50"/>
      <c r="T43" s="50"/>
      <c r="U43" s="29"/>
      <c r="V43" s="53"/>
      <c r="W43" s="50"/>
    </row>
    <row r="44" spans="2:27" x14ac:dyDescent="0.3">
      <c r="B44" s="39" t="s">
        <v>92</v>
      </c>
      <c r="C44" s="47">
        <v>1</v>
      </c>
      <c r="D44" s="47">
        <v>1</v>
      </c>
      <c r="E44" s="45">
        <v>2.5</v>
      </c>
      <c r="F44" s="47">
        <f>4-C44+1</f>
        <v>4</v>
      </c>
      <c r="G44" s="47">
        <f t="shared" ref="G44:H44" si="12">4-D44+1</f>
        <v>4</v>
      </c>
      <c r="H44" s="47">
        <f t="shared" si="12"/>
        <v>2.5</v>
      </c>
      <c r="J44" s="39" t="s">
        <v>92</v>
      </c>
      <c r="K44" s="47">
        <v>1</v>
      </c>
      <c r="L44" s="47">
        <v>1</v>
      </c>
      <c r="M44" s="45">
        <v>2</v>
      </c>
      <c r="N44" s="47">
        <f t="shared" ref="N44:N47" si="13">4-K44+1</f>
        <v>4</v>
      </c>
      <c r="O44" s="47">
        <f t="shared" ref="O44:O47" si="14">4-L44+1</f>
        <v>4</v>
      </c>
      <c r="P44" s="47">
        <f t="shared" ref="P44:P47" si="15">4-M44+1</f>
        <v>3</v>
      </c>
      <c r="R44" s="49"/>
      <c r="S44" s="50"/>
      <c r="T44" s="50"/>
      <c r="U44" s="29"/>
      <c r="V44" s="49"/>
      <c r="W44" s="50"/>
    </row>
    <row r="45" spans="2:27" x14ac:dyDescent="0.3">
      <c r="B45" s="39" t="s">
        <v>97</v>
      </c>
      <c r="C45" s="47">
        <v>1</v>
      </c>
      <c r="D45" s="47">
        <v>1</v>
      </c>
      <c r="E45" s="45">
        <v>2.5</v>
      </c>
      <c r="F45" s="47">
        <f t="shared" ref="F45:F47" si="16">4-C45+1</f>
        <v>4</v>
      </c>
      <c r="G45" s="47">
        <f t="shared" ref="G45:G47" si="17">4-D45+1</f>
        <v>4</v>
      </c>
      <c r="H45" s="47">
        <f t="shared" ref="H45:H47" si="18">4-E45+1</f>
        <v>2.5</v>
      </c>
      <c r="J45" s="39" t="s">
        <v>97</v>
      </c>
      <c r="K45" s="47">
        <v>1</v>
      </c>
      <c r="L45" s="47">
        <v>1</v>
      </c>
      <c r="M45" s="45">
        <v>2</v>
      </c>
      <c r="N45" s="47">
        <f t="shared" si="13"/>
        <v>4</v>
      </c>
      <c r="O45" s="47">
        <f t="shared" si="14"/>
        <v>4</v>
      </c>
      <c r="P45" s="47">
        <f t="shared" si="15"/>
        <v>3</v>
      </c>
      <c r="R45" s="53"/>
      <c r="S45" s="50"/>
      <c r="T45" s="50"/>
      <c r="U45" s="29"/>
      <c r="V45" s="53"/>
      <c r="W45" s="50"/>
    </row>
    <row r="46" spans="2:27" x14ac:dyDescent="0.3">
      <c r="B46" s="39" t="s">
        <v>43</v>
      </c>
      <c r="C46" s="47">
        <v>1</v>
      </c>
      <c r="D46" s="47">
        <v>1</v>
      </c>
      <c r="E46" s="45">
        <v>2.5</v>
      </c>
      <c r="F46" s="47">
        <f t="shared" si="16"/>
        <v>4</v>
      </c>
      <c r="G46" s="47">
        <f t="shared" si="17"/>
        <v>4</v>
      </c>
      <c r="H46" s="47">
        <f t="shared" si="18"/>
        <v>2.5</v>
      </c>
      <c r="J46" s="39" t="s">
        <v>43</v>
      </c>
      <c r="K46" s="47">
        <v>1</v>
      </c>
      <c r="L46" s="47">
        <v>1</v>
      </c>
      <c r="M46" s="45">
        <v>2</v>
      </c>
      <c r="N46" s="47">
        <f t="shared" si="13"/>
        <v>4</v>
      </c>
      <c r="O46" s="47">
        <f t="shared" si="14"/>
        <v>4</v>
      </c>
      <c r="P46" s="47">
        <f t="shared" si="15"/>
        <v>3</v>
      </c>
      <c r="R46" s="49"/>
      <c r="S46" s="50"/>
      <c r="T46" s="50"/>
      <c r="U46" s="29"/>
      <c r="V46" s="49"/>
      <c r="W46" s="50"/>
    </row>
    <row r="47" spans="2:27" x14ac:dyDescent="0.3">
      <c r="B47" s="39" t="s">
        <v>94</v>
      </c>
      <c r="C47" s="48">
        <v>1</v>
      </c>
      <c r="D47" s="45">
        <v>1</v>
      </c>
      <c r="E47" s="45">
        <v>2.5</v>
      </c>
      <c r="F47" s="47">
        <f t="shared" si="16"/>
        <v>4</v>
      </c>
      <c r="G47" s="47">
        <f t="shared" si="17"/>
        <v>4</v>
      </c>
      <c r="H47" s="47">
        <f t="shared" si="18"/>
        <v>2.5</v>
      </c>
      <c r="J47" s="39" t="s">
        <v>94</v>
      </c>
      <c r="K47" s="48">
        <v>4</v>
      </c>
      <c r="L47" s="45">
        <v>2</v>
      </c>
      <c r="M47" s="45">
        <v>4</v>
      </c>
      <c r="N47" s="47">
        <f t="shared" si="13"/>
        <v>1</v>
      </c>
      <c r="O47" s="47">
        <f t="shared" si="14"/>
        <v>3</v>
      </c>
      <c r="P47" s="47">
        <f t="shared" si="15"/>
        <v>1</v>
      </c>
    </row>
    <row r="48" spans="2:27" x14ac:dyDescent="0.3">
      <c r="F48" s="29"/>
    </row>
    <row r="49" spans="2:17" x14ac:dyDescent="0.3">
      <c r="B49" s="63" t="s">
        <v>45</v>
      </c>
      <c r="C49" s="63"/>
      <c r="D49" s="63"/>
      <c r="E49" s="63"/>
      <c r="F49" s="63"/>
      <c r="G49" s="63"/>
      <c r="H49" s="63"/>
      <c r="J49" s="63" t="s">
        <v>36</v>
      </c>
      <c r="K49" s="63"/>
      <c r="L49" s="63"/>
      <c r="M49" s="63"/>
      <c r="N49" s="63"/>
      <c r="O49" s="63"/>
      <c r="P49" s="63"/>
    </row>
    <row r="50" spans="2:17" x14ac:dyDescent="0.3">
      <c r="B50" s="52" t="s">
        <v>79</v>
      </c>
      <c r="C50" s="66" t="s">
        <v>81</v>
      </c>
      <c r="D50" s="66"/>
      <c r="E50" s="66"/>
      <c r="F50" s="67" t="s">
        <v>78</v>
      </c>
      <c r="G50" s="67"/>
      <c r="H50" s="67"/>
      <c r="J50" s="52" t="s">
        <v>79</v>
      </c>
      <c r="K50" s="66" t="s">
        <v>81</v>
      </c>
      <c r="L50" s="66"/>
      <c r="M50" s="66"/>
      <c r="N50" s="67" t="s">
        <v>78</v>
      </c>
      <c r="O50" s="67"/>
      <c r="P50" s="67"/>
    </row>
    <row r="51" spans="2:17" x14ac:dyDescent="0.3">
      <c r="B51" s="39"/>
      <c r="C51" s="39" t="s">
        <v>68</v>
      </c>
      <c r="D51" s="39" t="s">
        <v>69</v>
      </c>
      <c r="E51" s="39" t="s">
        <v>70</v>
      </c>
      <c r="F51" s="39" t="s">
        <v>68</v>
      </c>
      <c r="G51" s="39" t="s">
        <v>69</v>
      </c>
      <c r="H51" s="39" t="s">
        <v>70</v>
      </c>
      <c r="J51" s="39"/>
      <c r="K51" s="39" t="s">
        <v>68</v>
      </c>
      <c r="L51" s="39" t="s">
        <v>69</v>
      </c>
      <c r="M51" s="39" t="s">
        <v>70</v>
      </c>
      <c r="N51" s="39" t="s">
        <v>68</v>
      </c>
      <c r="O51" s="39" t="s">
        <v>69</v>
      </c>
      <c r="P51" s="39" t="s">
        <v>70</v>
      </c>
    </row>
    <row r="52" spans="2:17" x14ac:dyDescent="0.3">
      <c r="B52" s="39" t="s">
        <v>94</v>
      </c>
      <c r="C52" s="47">
        <v>1</v>
      </c>
      <c r="D52" s="47">
        <v>1</v>
      </c>
      <c r="E52" s="47">
        <v>1</v>
      </c>
      <c r="F52" s="47">
        <f>4-C52+1</f>
        <v>4</v>
      </c>
      <c r="G52" s="47">
        <f t="shared" ref="G52" si="19">4-D52+1</f>
        <v>4</v>
      </c>
      <c r="H52" s="47">
        <f t="shared" ref="H52" si="20">4-E52+1</f>
        <v>4</v>
      </c>
      <c r="J52" s="39" t="s">
        <v>92</v>
      </c>
      <c r="K52" s="47">
        <v>1</v>
      </c>
      <c r="L52" s="47">
        <v>1</v>
      </c>
      <c r="M52" s="45">
        <v>1.5</v>
      </c>
      <c r="N52" s="47">
        <f>4-K52+1</f>
        <v>4</v>
      </c>
      <c r="O52" s="47">
        <f t="shared" ref="O52" si="21">4-L52+1</f>
        <v>4</v>
      </c>
      <c r="P52" s="47">
        <f t="shared" ref="P52" si="22">4-M52+1</f>
        <v>3.5</v>
      </c>
    </row>
    <row r="53" spans="2:17" x14ac:dyDescent="0.3">
      <c r="B53" s="39" t="s">
        <v>43</v>
      </c>
      <c r="C53" s="45">
        <v>2</v>
      </c>
      <c r="D53" s="45">
        <v>2</v>
      </c>
      <c r="E53" s="45">
        <v>2</v>
      </c>
      <c r="F53" s="47">
        <f t="shared" ref="F53:F55" si="23">4-C53+1</f>
        <v>3</v>
      </c>
      <c r="G53" s="47">
        <f t="shared" ref="G53:G55" si="24">4-D53+1</f>
        <v>3</v>
      </c>
      <c r="H53" s="47">
        <f t="shared" ref="H53:H55" si="25">4-E53+1</f>
        <v>3</v>
      </c>
      <c r="J53" s="39" t="s">
        <v>43</v>
      </c>
      <c r="K53" s="47">
        <v>1</v>
      </c>
      <c r="L53" s="47">
        <v>1</v>
      </c>
      <c r="M53" s="45">
        <v>1.5</v>
      </c>
      <c r="N53" s="47">
        <f t="shared" ref="N53:N55" si="26">4-K53+1</f>
        <v>4</v>
      </c>
      <c r="O53" s="47">
        <f t="shared" ref="O53:O55" si="27">4-L53+1</f>
        <v>4</v>
      </c>
      <c r="P53" s="47">
        <f t="shared" ref="P53:P55" si="28">4-M53+1</f>
        <v>3.5</v>
      </c>
    </row>
    <row r="54" spans="2:17" x14ac:dyDescent="0.3">
      <c r="B54" s="39" t="s">
        <v>97</v>
      </c>
      <c r="C54" s="48">
        <v>3</v>
      </c>
      <c r="D54" s="48">
        <v>3</v>
      </c>
      <c r="E54" s="48">
        <v>3.5</v>
      </c>
      <c r="F54" s="47">
        <f t="shared" si="23"/>
        <v>2</v>
      </c>
      <c r="G54" s="47">
        <f t="shared" si="24"/>
        <v>2</v>
      </c>
      <c r="H54" s="47">
        <f t="shared" si="25"/>
        <v>1.5</v>
      </c>
      <c r="J54" s="39" t="s">
        <v>97</v>
      </c>
      <c r="K54" s="45">
        <v>3</v>
      </c>
      <c r="L54" s="45">
        <v>2</v>
      </c>
      <c r="M54" s="45">
        <v>3.5</v>
      </c>
      <c r="N54" s="47">
        <f t="shared" si="26"/>
        <v>2</v>
      </c>
      <c r="O54" s="47">
        <f t="shared" si="27"/>
        <v>3</v>
      </c>
      <c r="P54" s="47">
        <f t="shared" si="28"/>
        <v>1.5</v>
      </c>
    </row>
    <row r="55" spans="2:17" x14ac:dyDescent="0.3">
      <c r="B55" s="39" t="s">
        <v>92</v>
      </c>
      <c r="C55" s="45">
        <v>3</v>
      </c>
      <c r="D55" s="45">
        <v>3</v>
      </c>
      <c r="E55" s="45">
        <v>3.5</v>
      </c>
      <c r="F55" s="47">
        <f t="shared" si="23"/>
        <v>2</v>
      </c>
      <c r="G55" s="47">
        <f t="shared" si="24"/>
        <v>2</v>
      </c>
      <c r="H55" s="47">
        <f t="shared" si="25"/>
        <v>1.5</v>
      </c>
      <c r="J55" s="39" t="s">
        <v>94</v>
      </c>
      <c r="K55" s="45">
        <v>3</v>
      </c>
      <c r="L55" s="45">
        <v>2</v>
      </c>
      <c r="M55" s="45">
        <v>3.5</v>
      </c>
      <c r="N55" s="47">
        <f t="shared" si="26"/>
        <v>2</v>
      </c>
      <c r="O55" s="47">
        <f t="shared" si="27"/>
        <v>3</v>
      </c>
      <c r="P55" s="47">
        <f t="shared" si="28"/>
        <v>1.5</v>
      </c>
    </row>
    <row r="57" spans="2:17" x14ac:dyDescent="0.3">
      <c r="B57" s="63" t="s">
        <v>47</v>
      </c>
      <c r="C57" s="63"/>
      <c r="D57" s="63"/>
      <c r="E57" s="63"/>
      <c r="F57" s="63"/>
      <c r="G57" s="63"/>
      <c r="H57" s="63"/>
      <c r="J57" s="63" t="s">
        <v>91</v>
      </c>
      <c r="K57" s="63"/>
      <c r="L57" s="63"/>
      <c r="M57" s="63"/>
      <c r="N57" s="63"/>
      <c r="O57" s="63"/>
      <c r="P57" s="63"/>
      <c r="Q57" s="29"/>
    </row>
    <row r="58" spans="2:17" x14ac:dyDescent="0.3">
      <c r="B58" s="52" t="s">
        <v>79</v>
      </c>
      <c r="C58" s="66" t="s">
        <v>81</v>
      </c>
      <c r="D58" s="66"/>
      <c r="E58" s="66"/>
      <c r="F58" s="67" t="s">
        <v>78</v>
      </c>
      <c r="G58" s="67"/>
      <c r="H58" s="67"/>
      <c r="J58" s="52" t="s">
        <v>79</v>
      </c>
      <c r="K58" s="66" t="s">
        <v>81</v>
      </c>
      <c r="L58" s="66"/>
      <c r="M58" s="66"/>
      <c r="N58" s="67" t="s">
        <v>78</v>
      </c>
      <c r="O58" s="67"/>
      <c r="P58" s="67"/>
      <c r="Q58" s="29"/>
    </row>
    <row r="59" spans="2:17" x14ac:dyDescent="0.3">
      <c r="B59" s="39"/>
      <c r="C59" s="39" t="s">
        <v>68</v>
      </c>
      <c r="D59" s="39" t="s">
        <v>69</v>
      </c>
      <c r="E59" s="39" t="s">
        <v>70</v>
      </c>
      <c r="F59" s="39" t="s">
        <v>68</v>
      </c>
      <c r="G59" s="39" t="s">
        <v>69</v>
      </c>
      <c r="H59" s="39" t="s">
        <v>70</v>
      </c>
      <c r="J59" s="51"/>
      <c r="K59" s="51" t="s">
        <v>68</v>
      </c>
      <c r="L59" s="51" t="s">
        <v>69</v>
      </c>
      <c r="M59" s="51" t="s">
        <v>70</v>
      </c>
      <c r="N59" s="51" t="s">
        <v>68</v>
      </c>
      <c r="O59" s="51" t="s">
        <v>69</v>
      </c>
      <c r="P59" s="51" t="s">
        <v>70</v>
      </c>
      <c r="Q59" s="29"/>
    </row>
    <row r="60" spans="2:17" x14ac:dyDescent="0.3">
      <c r="B60" s="39" t="s">
        <v>43</v>
      </c>
      <c r="C60" s="47">
        <v>1</v>
      </c>
      <c r="D60" s="47">
        <v>1</v>
      </c>
      <c r="E60" s="47">
        <v>2</v>
      </c>
      <c r="F60" s="47">
        <f>4-C60+1</f>
        <v>4</v>
      </c>
      <c r="G60" s="47">
        <f t="shared" ref="G60" si="29">4-D60+1</f>
        <v>4</v>
      </c>
      <c r="H60" s="47">
        <f t="shared" ref="H60" si="30">4-E60+1</f>
        <v>3</v>
      </c>
      <c r="J60" s="51" t="s">
        <v>92</v>
      </c>
      <c r="K60" s="47">
        <v>1</v>
      </c>
      <c r="L60" s="47">
        <v>1</v>
      </c>
      <c r="M60" s="47">
        <v>2</v>
      </c>
      <c r="N60" s="47">
        <f>4-K60+1</f>
        <v>4</v>
      </c>
      <c r="O60" s="47">
        <f t="shared" ref="O60:P60" si="31">4-L60+1</f>
        <v>4</v>
      </c>
      <c r="P60" s="47">
        <f t="shared" si="31"/>
        <v>3</v>
      </c>
      <c r="Q60" s="29"/>
    </row>
    <row r="61" spans="2:17" x14ac:dyDescent="0.3">
      <c r="B61" s="39" t="s">
        <v>92</v>
      </c>
      <c r="C61" s="47">
        <v>1</v>
      </c>
      <c r="D61" s="47">
        <v>1</v>
      </c>
      <c r="E61" s="47">
        <v>2</v>
      </c>
      <c r="F61" s="47">
        <f t="shared" ref="F61:F63" si="32">4-C61+1</f>
        <v>4</v>
      </c>
      <c r="G61" s="47">
        <f t="shared" ref="G61:G63" si="33">4-D61+1</f>
        <v>4</v>
      </c>
      <c r="H61" s="47">
        <f t="shared" ref="H61:H63" si="34">4-E61+1</f>
        <v>3</v>
      </c>
      <c r="J61" s="51" t="s">
        <v>43</v>
      </c>
      <c r="K61" s="47">
        <v>1</v>
      </c>
      <c r="L61" s="47">
        <v>1</v>
      </c>
      <c r="M61" s="47">
        <v>2</v>
      </c>
      <c r="N61" s="47">
        <f t="shared" ref="N61:N63" si="35">4-K61+1</f>
        <v>4</v>
      </c>
      <c r="O61" s="47">
        <f t="shared" ref="O61:O63" si="36">4-L61+1</f>
        <v>4</v>
      </c>
      <c r="P61" s="47">
        <f t="shared" ref="P61:P63" si="37">4-M61+1</f>
        <v>3</v>
      </c>
      <c r="Q61" s="29"/>
    </row>
    <row r="62" spans="2:17" x14ac:dyDescent="0.3">
      <c r="B62" s="39" t="s">
        <v>94</v>
      </c>
      <c r="C62" s="47">
        <v>1</v>
      </c>
      <c r="D62" s="47">
        <v>1</v>
      </c>
      <c r="E62" s="47">
        <v>2</v>
      </c>
      <c r="F62" s="47">
        <f t="shared" si="32"/>
        <v>4</v>
      </c>
      <c r="G62" s="47">
        <f t="shared" si="33"/>
        <v>4</v>
      </c>
      <c r="H62" s="47">
        <f t="shared" si="34"/>
        <v>3</v>
      </c>
      <c r="J62" s="51" t="s">
        <v>97</v>
      </c>
      <c r="K62" s="47">
        <v>1</v>
      </c>
      <c r="L62" s="47">
        <v>1</v>
      </c>
      <c r="M62" s="45">
        <v>2</v>
      </c>
      <c r="N62" s="47">
        <f t="shared" si="35"/>
        <v>4</v>
      </c>
      <c r="O62" s="47">
        <f t="shared" si="36"/>
        <v>4</v>
      </c>
      <c r="P62" s="47">
        <f t="shared" si="37"/>
        <v>3</v>
      </c>
      <c r="Q62" s="29"/>
    </row>
    <row r="63" spans="2:17" x14ac:dyDescent="0.3">
      <c r="B63" s="39" t="s">
        <v>97</v>
      </c>
      <c r="C63" s="48">
        <v>4</v>
      </c>
      <c r="D63" s="45">
        <v>2</v>
      </c>
      <c r="E63" s="45">
        <v>4</v>
      </c>
      <c r="F63" s="47">
        <f t="shared" si="32"/>
        <v>1</v>
      </c>
      <c r="G63" s="47">
        <f t="shared" si="33"/>
        <v>3</v>
      </c>
      <c r="H63" s="47">
        <f t="shared" si="34"/>
        <v>1</v>
      </c>
      <c r="J63" s="51" t="s">
        <v>94</v>
      </c>
      <c r="K63" s="48">
        <v>4</v>
      </c>
      <c r="L63" s="48">
        <v>2</v>
      </c>
      <c r="M63" s="45">
        <v>4</v>
      </c>
      <c r="N63" s="47">
        <f t="shared" si="35"/>
        <v>1</v>
      </c>
      <c r="O63" s="47">
        <f t="shared" si="36"/>
        <v>3</v>
      </c>
      <c r="P63" s="47">
        <f t="shared" si="37"/>
        <v>1</v>
      </c>
      <c r="Q63" s="29"/>
    </row>
  </sheetData>
  <mergeCells count="73">
    <mergeCell ref="A10:B10"/>
    <mergeCell ref="E10:F10"/>
    <mergeCell ref="I10:J10"/>
    <mergeCell ref="M10:N10"/>
    <mergeCell ref="C50:E50"/>
    <mergeCell ref="F50:H50"/>
    <mergeCell ref="B49:H49"/>
    <mergeCell ref="J33:P33"/>
    <mergeCell ref="J41:P41"/>
    <mergeCell ref="J49:P49"/>
    <mergeCell ref="B12:C12"/>
    <mergeCell ref="B13:C13"/>
    <mergeCell ref="B14:C14"/>
    <mergeCell ref="B15:C15"/>
    <mergeCell ref="B17:F17"/>
    <mergeCell ref="E7:F7"/>
    <mergeCell ref="M7:N7"/>
    <mergeCell ref="A6:B6"/>
    <mergeCell ref="A7:B7"/>
    <mergeCell ref="A3:B3"/>
    <mergeCell ref="A4:B4"/>
    <mergeCell ref="A5:B5"/>
    <mergeCell ref="M6:N6"/>
    <mergeCell ref="E4:F4"/>
    <mergeCell ref="E5:F5"/>
    <mergeCell ref="I5:J5"/>
    <mergeCell ref="E6:F6"/>
    <mergeCell ref="A2:C2"/>
    <mergeCell ref="E2:G2"/>
    <mergeCell ref="I2:K2"/>
    <mergeCell ref="M2:O2"/>
    <mergeCell ref="A1:O1"/>
    <mergeCell ref="A9:B9"/>
    <mergeCell ref="E9:F9"/>
    <mergeCell ref="M3:N3"/>
    <mergeCell ref="M4:N4"/>
    <mergeCell ref="M5:N5"/>
    <mergeCell ref="I6:J6"/>
    <mergeCell ref="I7:J7"/>
    <mergeCell ref="I9:J9"/>
    <mergeCell ref="I3:J3"/>
    <mergeCell ref="I4:J4"/>
    <mergeCell ref="E3:F3"/>
    <mergeCell ref="M9:N9"/>
    <mergeCell ref="A8:B8"/>
    <mergeCell ref="E8:F8"/>
    <mergeCell ref="I8:J8"/>
    <mergeCell ref="M8:N8"/>
    <mergeCell ref="C58:E58"/>
    <mergeCell ref="F58:H58"/>
    <mergeCell ref="K34:M34"/>
    <mergeCell ref="K42:M42"/>
    <mergeCell ref="N42:P42"/>
    <mergeCell ref="K50:M50"/>
    <mergeCell ref="N50:P50"/>
    <mergeCell ref="K58:M58"/>
    <mergeCell ref="N58:P58"/>
    <mergeCell ref="B57:H57"/>
    <mergeCell ref="J57:P57"/>
    <mergeCell ref="B33:H33"/>
    <mergeCell ref="B41:H41"/>
    <mergeCell ref="R34:W34"/>
    <mergeCell ref="C42:E42"/>
    <mergeCell ref="F42:H42"/>
    <mergeCell ref="C34:E34"/>
    <mergeCell ref="F34:H34"/>
    <mergeCell ref="N34:P34"/>
    <mergeCell ref="A32:W32"/>
    <mergeCell ref="A11:R11"/>
    <mergeCell ref="H17:L17"/>
    <mergeCell ref="B24:F24"/>
    <mergeCell ref="H24:L24"/>
    <mergeCell ref="N17:R17"/>
  </mergeCells>
  <conditionalFormatting sqref="C22:E22 D19:F19 C20 E20:F20 C21:D21 F21 I22:K22 J19:L19 I20 K20:L20 I21:J21 L21 C29:E29 D26:F26 C27 E27:F27 C28:D28 F28 I29:K29 J26:L26 I27 K27:L27 I28:J28 L28 O22:Q22 P19:R19 O20 Q20:R20 O21:P21 R21">
    <cfRule type="cellIs" dxfId="0" priority="11" operator="greaterThan">
      <formula>$D$15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9C7-E4CD-4016-BAA0-1715423528C2}">
  <dimension ref="A1:AR812"/>
  <sheetViews>
    <sheetView topLeftCell="C21" workbookViewId="0">
      <selection activeCell="I61" sqref="I61"/>
    </sheetView>
  </sheetViews>
  <sheetFormatPr defaultRowHeight="14.4" x14ac:dyDescent="0.3"/>
  <cols>
    <col min="1" max="1" width="25.77734375" customWidth="1"/>
    <col min="2" max="2" width="23.33203125" customWidth="1"/>
    <col min="3" max="3" width="13.33203125" customWidth="1"/>
    <col min="5" max="5" width="25.33203125" customWidth="1"/>
    <col min="13" max="13" width="8.77734375" customWidth="1"/>
    <col min="20" max="20" width="8" customWidth="1"/>
    <col min="21" max="21" width="8.88671875" customWidth="1"/>
    <col min="31" max="31" width="11.33203125" bestFit="1" customWidth="1"/>
    <col min="32" max="32" width="10.5546875" customWidth="1"/>
    <col min="35" max="35" width="14.77734375" customWidth="1"/>
  </cols>
  <sheetData>
    <row r="1" spans="1:44" x14ac:dyDescent="0.3">
      <c r="A1" s="85" t="s">
        <v>53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</row>
    <row r="2" spans="1:44" x14ac:dyDescent="0.3">
      <c r="A2" s="24" t="s">
        <v>0</v>
      </c>
      <c r="B2" s="24" t="s">
        <v>28</v>
      </c>
      <c r="C2" s="24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30</v>
      </c>
      <c r="AH3" s="79"/>
      <c r="AI3" s="80"/>
      <c r="AJ3" s="24" t="s">
        <v>31</v>
      </c>
      <c r="AK3" s="24" t="s">
        <v>32</v>
      </c>
      <c r="AL3" s="24" t="s">
        <v>33</v>
      </c>
      <c r="AM3" s="24" t="s">
        <v>34</v>
      </c>
      <c r="AO3" s="75" t="s">
        <v>37</v>
      </c>
      <c r="AP3" s="76"/>
      <c r="AQ3" s="77"/>
      <c r="AR3" s="1">
        <f>SUM(AJ4:AJ29,AK30)</f>
        <v>373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14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72" t="s">
        <v>1</v>
      </c>
      <c r="AI4" s="72"/>
      <c r="AJ4" s="2" cm="1">
        <f t="array" ref="AJ4">INDEX(F4:AF4,,ROWS($4:4))</f>
        <v>14</v>
      </c>
      <c r="AK4" s="2" t="s">
        <v>42</v>
      </c>
      <c r="AL4" s="2">
        <f t="shared" ref="AL4:AL29" si="3">SUM(F4:AF4)-AJ4</f>
        <v>0</v>
      </c>
      <c r="AM4" s="2" t="s">
        <v>42</v>
      </c>
      <c r="AO4" s="69" t="s">
        <v>38</v>
      </c>
      <c r="AP4" s="78"/>
      <c r="AQ4" s="70"/>
      <c r="AR4" s="1">
        <f>SUM(AL4:AL29, AM30)</f>
        <v>32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1</v>
      </c>
      <c r="AH5" s="72" t="s">
        <v>2</v>
      </c>
      <c r="AI5" s="72"/>
      <c r="AJ5" s="2" cm="1">
        <f t="array" ref="AJ5">INDEX(F5:AF5,,ROWS($4:5))</f>
        <v>15</v>
      </c>
      <c r="AK5" s="2" t="s">
        <v>42</v>
      </c>
      <c r="AL5" s="2">
        <f t="shared" si="3"/>
        <v>1</v>
      </c>
      <c r="AM5" s="2" t="s">
        <v>42</v>
      </c>
      <c r="AO5" s="69" t="s">
        <v>35</v>
      </c>
      <c r="AP5" s="78"/>
      <c r="AQ5" s="70"/>
      <c r="AR5" s="16">
        <f>AR3/(AR3+AR4)</f>
        <v>0.92098765432098761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72" t="s">
        <v>3</v>
      </c>
      <c r="AI6" s="72"/>
      <c r="AJ6" s="2" cm="1">
        <f t="array" ref="AJ6">INDEX(F6:AF6,,ROWS($4:6))</f>
        <v>13</v>
      </c>
      <c r="AK6" s="2" t="s">
        <v>42</v>
      </c>
      <c r="AL6" s="2">
        <f t="shared" si="3"/>
        <v>0</v>
      </c>
      <c r="AM6" s="2" t="s">
        <v>42</v>
      </c>
      <c r="AO6" s="69" t="s">
        <v>36</v>
      </c>
      <c r="AP6" s="78"/>
      <c r="AQ6" s="70"/>
      <c r="AR6" s="16">
        <f>SUM(AJ4:AJ29)/(SUM(AJ4:AJ29)+AM30)</f>
        <v>0.97304582210242585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72" t="s">
        <v>4</v>
      </c>
      <c r="AI7" s="72"/>
      <c r="AJ7" s="2" cm="1">
        <f t="array" ref="AJ7">INDEX(F7:AF7,,ROWS($4:7))</f>
        <v>15</v>
      </c>
      <c r="AK7" s="2" t="s">
        <v>42</v>
      </c>
      <c r="AL7" s="2">
        <f t="shared" si="3"/>
        <v>0</v>
      </c>
      <c r="AM7" s="2" t="s">
        <v>42</v>
      </c>
      <c r="AO7" s="69" t="s">
        <v>39</v>
      </c>
      <c r="AP7" s="78"/>
      <c r="AQ7" s="70"/>
      <c r="AR7" s="16">
        <f>SUM(AJ4:AJ29)/(SUM(AJ4:AJ29)+SUM(AL4:AL29))</f>
        <v>0.94255874673629247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9</v>
      </c>
      <c r="K8" s="4">
        <f t="shared" si="5"/>
        <v>3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4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72" t="s">
        <v>14</v>
      </c>
      <c r="AI8" s="72"/>
      <c r="AJ8" s="2" cm="1">
        <f t="array" ref="AJ8">INDEX(F8:AF8,,ROWS($4:8))</f>
        <v>9</v>
      </c>
      <c r="AK8" s="2" t="s">
        <v>42</v>
      </c>
      <c r="AL8" s="2">
        <f t="shared" si="3"/>
        <v>4</v>
      </c>
      <c r="AM8" s="2" t="s">
        <v>42</v>
      </c>
      <c r="AO8" s="69" t="s">
        <v>40</v>
      </c>
      <c r="AP8" s="78"/>
      <c r="AQ8" s="70"/>
      <c r="AR8" s="16">
        <f>AK30/15</f>
        <v>0.8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72" t="s">
        <v>5</v>
      </c>
      <c r="AI9" s="72"/>
      <c r="AJ9" s="2" cm="1">
        <f t="array" ref="AJ9">INDEX(F9:AF9,,ROWS($4:9))</f>
        <v>11</v>
      </c>
      <c r="AK9" s="2" t="s">
        <v>42</v>
      </c>
      <c r="AL9" s="2">
        <f t="shared" si="3"/>
        <v>5</v>
      </c>
      <c r="AM9" s="2" t="s">
        <v>42</v>
      </c>
      <c r="AO9" s="69" t="s">
        <v>41</v>
      </c>
      <c r="AP9" s="78"/>
      <c r="AQ9" s="70"/>
      <c r="AR9" s="16">
        <f>2*(AR6*AR7)/(AR6+AR7)</f>
        <v>0.95755968169761263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72" t="s">
        <v>6</v>
      </c>
      <c r="AI10" s="72"/>
      <c r="AJ10" s="2" cm="1">
        <f t="array" ref="AJ10">INDEX(F10:AF10,,ROWS($4:10))</f>
        <v>15</v>
      </c>
      <c r="AK10" s="2" t="s">
        <v>42</v>
      </c>
      <c r="AL10" s="2">
        <f t="shared" si="3"/>
        <v>0</v>
      </c>
      <c r="AM10" s="2" t="s">
        <v>42</v>
      </c>
      <c r="AO10" s="68" t="s">
        <v>89</v>
      </c>
      <c r="AP10" s="68"/>
      <c r="AQ10" s="68"/>
      <c r="AR10" s="16">
        <f>(SUM(AL4:AL29)+AM30)/(AR3+AR4)</f>
        <v>7.9012345679012344E-2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4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72" t="s">
        <v>7</v>
      </c>
      <c r="AI11" s="72"/>
      <c r="AJ11" s="2" cm="1">
        <f t="array" ref="AJ11">INDEX(F11:AF11,,ROWS($4:11))</f>
        <v>15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3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72" t="s">
        <v>8</v>
      </c>
      <c r="AI12" s="72"/>
      <c r="AJ12" s="2" cm="1">
        <f t="array" ref="AJ12">INDEX(F12:AF12,,ROWS($4:12))</f>
        <v>13</v>
      </c>
      <c r="AK12" s="2" t="s">
        <v>42</v>
      </c>
      <c r="AL12" s="2">
        <f t="shared" si="3"/>
        <v>0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72" t="s">
        <v>9</v>
      </c>
      <c r="AI13" s="72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14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72" t="s">
        <v>10</v>
      </c>
      <c r="AI14" s="72"/>
      <c r="AJ14" s="2" cm="1">
        <f t="array" ref="AJ14">INDEX(F14:AF14,,ROWS($4:14))</f>
        <v>14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72" t="s">
        <v>11</v>
      </c>
      <c r="AI15" s="72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72" t="s">
        <v>12</v>
      </c>
      <c r="AI16" s="72"/>
      <c r="AJ16" s="2" cm="1">
        <f t="array" ref="AJ16">INDEX(F16:AF16,,ROWS($4:16))</f>
        <v>15</v>
      </c>
      <c r="AK16" s="2" t="s">
        <v>42</v>
      </c>
      <c r="AL16" s="2">
        <f t="shared" si="3"/>
        <v>0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72" t="s">
        <v>13</v>
      </c>
      <c r="AI17" s="72"/>
      <c r="AJ17" s="2" cm="1">
        <f t="array" ref="AJ17">INDEX(F17:AF17,,ROWS($4:17))</f>
        <v>14</v>
      </c>
      <c r="AK17" s="2" t="s">
        <v>42</v>
      </c>
      <c r="AL17" s="2">
        <f t="shared" si="3"/>
        <v>0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13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4">
        <f t="shared" si="2"/>
        <v>1</v>
      </c>
      <c r="AE18" s="2">
        <f t="shared" si="2"/>
        <v>0</v>
      </c>
      <c r="AF18" s="2">
        <f t="shared" si="2"/>
        <v>0</v>
      </c>
      <c r="AH18" s="72" t="s">
        <v>15</v>
      </c>
      <c r="AI18" s="72"/>
      <c r="AJ18" s="2" cm="1">
        <f t="array" ref="AJ18">INDEX(F18:AF18,,ROWS($4:18))</f>
        <v>13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72" t="s">
        <v>16</v>
      </c>
      <c r="AI19" s="72"/>
      <c r="AJ19" s="2" cm="1">
        <f t="array" ref="AJ19">INDEX(F19:AF19,,ROWS($4:19))</f>
        <v>15</v>
      </c>
      <c r="AK19" s="2" t="s">
        <v>42</v>
      </c>
      <c r="AL19" s="2">
        <f t="shared" si="3"/>
        <v>0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72" t="s">
        <v>17</v>
      </c>
      <c r="AI20" s="72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4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72" t="s">
        <v>18</v>
      </c>
      <c r="AI21" s="72"/>
      <c r="AJ21" s="2" cm="1">
        <f t="array" ref="AJ21">INDEX(F21:AF21,,ROWS($4:21))</f>
        <v>12</v>
      </c>
      <c r="AK21" s="2" t="s">
        <v>42</v>
      </c>
      <c r="AL21" s="2">
        <f t="shared" si="3"/>
        <v>2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4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72" t="s">
        <v>19</v>
      </c>
      <c r="AI22" s="72"/>
      <c r="AJ22" s="2" cm="1">
        <f t="array" ref="AJ22">INDEX(F22:AF22,,ROWS($4:22))</f>
        <v>15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72" t="s">
        <v>20</v>
      </c>
      <c r="AI23" s="72"/>
      <c r="AJ23" s="2" cm="1">
        <f t="array" ref="AJ23">INDEX(F23:AF23,,ROWS($4:23))</f>
        <v>14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4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2">
        <f t="shared" si="6"/>
        <v>0</v>
      </c>
      <c r="AH24" s="72" t="s">
        <v>21</v>
      </c>
      <c r="AI24" s="72"/>
      <c r="AJ24" s="2" cm="1">
        <f t="array" ref="AJ24">INDEX(F24:AF24,,ROWS($4:24))</f>
        <v>15</v>
      </c>
      <c r="AK24" s="2" t="s">
        <v>42</v>
      </c>
      <c r="AL24" s="2">
        <f t="shared" si="3"/>
        <v>1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4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72" t="s">
        <v>22</v>
      </c>
      <c r="AI25" s="72"/>
      <c r="AJ25" s="2" cm="1">
        <f t="array" ref="AJ25">INDEX(F25:AF25,,ROWS($4:25))</f>
        <v>14</v>
      </c>
      <c r="AK25" s="2" t="s">
        <v>42</v>
      </c>
      <c r="AL25" s="2">
        <f t="shared" si="3"/>
        <v>3</v>
      </c>
      <c r="AM25" s="2" t="s">
        <v>42</v>
      </c>
    </row>
    <row r="26" spans="1:39" x14ac:dyDescent="0.3">
      <c r="A26" s="2" t="s">
        <v>7</v>
      </c>
      <c r="B26" s="2" t="s">
        <v>8</v>
      </c>
      <c r="C26" s="2">
        <f t="shared" si="0"/>
        <v>0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72" t="s">
        <v>23</v>
      </c>
      <c r="AI26" s="72"/>
      <c r="AJ26" s="2" cm="1">
        <f t="array" ref="AJ26">INDEX(F26:AF26,,ROWS($4:26))</f>
        <v>15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72" t="s">
        <v>24</v>
      </c>
      <c r="AI27" s="72"/>
      <c r="AJ27" s="2" cm="1">
        <f t="array" ref="AJ27">INDEX(F27:AF27,,ROWS($4:27))</f>
        <v>15</v>
      </c>
      <c r="AK27" s="2" t="s">
        <v>42</v>
      </c>
      <c r="AL27" s="2">
        <f t="shared" si="3"/>
        <v>0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72" t="s">
        <v>25</v>
      </c>
      <c r="AI28" s="72"/>
      <c r="AJ28" s="2" cm="1">
        <f t="array" ref="AJ28">INDEX(F28:AF28,,ROWS($4:28))</f>
        <v>14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72" t="s">
        <v>26</v>
      </c>
      <c r="AI29" s="72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1" t="s">
        <v>30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5">
        <f t="shared" si="8"/>
        <v>1</v>
      </c>
      <c r="K30" s="5">
        <f t="shared" si="8"/>
        <v>1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2</v>
      </c>
      <c r="U30" s="2">
        <f t="shared" si="8"/>
        <v>0</v>
      </c>
      <c r="V30" s="5">
        <f t="shared" si="7"/>
        <v>1</v>
      </c>
      <c r="W30" s="2">
        <f t="shared" si="7"/>
        <v>0</v>
      </c>
      <c r="X30" s="2">
        <f t="shared" si="7"/>
        <v>0</v>
      </c>
      <c r="Y30" s="5">
        <f t="shared" si="7"/>
        <v>1</v>
      </c>
      <c r="Z30" s="2">
        <f t="shared" si="7"/>
        <v>0</v>
      </c>
      <c r="AA30" s="2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18">
        <f t="shared" si="6"/>
        <v>12</v>
      </c>
      <c r="AH30" s="81" t="s">
        <v>30</v>
      </c>
      <c r="AI30" s="81"/>
      <c r="AJ30" s="2" t="s">
        <v>42</v>
      </c>
      <c r="AK30" s="2">
        <f>AF30</f>
        <v>12</v>
      </c>
      <c r="AL30" s="2" t="s">
        <v>42</v>
      </c>
      <c r="AM30" s="2">
        <f>SUM(F30:AE30)</f>
        <v>10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30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93" t="s">
        <v>48</v>
      </c>
      <c r="G34" s="92"/>
      <c r="H34" s="92"/>
      <c r="I34" s="92"/>
      <c r="K34" s="93" t="s">
        <v>49</v>
      </c>
      <c r="L34" s="92"/>
      <c r="M34" s="92"/>
      <c r="N34" s="92"/>
      <c r="P34" s="93" t="s">
        <v>50</v>
      </c>
      <c r="Q34" s="92"/>
      <c r="R34" s="92"/>
      <c r="S34" s="92"/>
      <c r="U34" s="93" t="s">
        <v>51</v>
      </c>
      <c r="V34" s="92"/>
      <c r="W34" s="92"/>
      <c r="X34" s="92"/>
      <c r="Z34" s="93" t="s">
        <v>52</v>
      </c>
      <c r="AA34" s="92"/>
      <c r="AB34" s="92"/>
      <c r="AC34" s="9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75" t="s">
        <v>37</v>
      </c>
      <c r="G35" s="76"/>
      <c r="H35" s="77"/>
      <c r="I35" s="1">
        <f>SUM(C3:C83)</f>
        <v>73</v>
      </c>
      <c r="K35" s="75" t="s">
        <v>37</v>
      </c>
      <c r="L35" s="76"/>
      <c r="M35" s="77"/>
      <c r="N35" s="1">
        <f>SUM(C86:C166)</f>
        <v>74</v>
      </c>
      <c r="P35" s="75" t="s">
        <v>37</v>
      </c>
      <c r="Q35" s="76"/>
      <c r="R35" s="77"/>
      <c r="S35" s="1">
        <f>SUM(C169:C249)</f>
        <v>73</v>
      </c>
      <c r="U35" s="75" t="s">
        <v>37</v>
      </c>
      <c r="V35" s="76"/>
      <c r="W35" s="77"/>
      <c r="X35" s="1">
        <f>SUM(C252:C332)</f>
        <v>78</v>
      </c>
      <c r="Z35" s="75" t="s">
        <v>37</v>
      </c>
      <c r="AA35" s="76"/>
      <c r="AB35" s="77"/>
      <c r="AC35" s="1">
        <f>SUM(C335:C415)</f>
        <v>75</v>
      </c>
      <c r="AF35" s="42"/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69" t="s">
        <v>38</v>
      </c>
      <c r="G36" s="78"/>
      <c r="H36" s="70"/>
      <c r="I36" s="1">
        <f>81-I35</f>
        <v>8</v>
      </c>
      <c r="K36" s="69" t="s">
        <v>38</v>
      </c>
      <c r="L36" s="78"/>
      <c r="M36" s="70"/>
      <c r="N36" s="1">
        <f>81-N35</f>
        <v>7</v>
      </c>
      <c r="P36" s="69" t="s">
        <v>38</v>
      </c>
      <c r="Q36" s="78"/>
      <c r="R36" s="70"/>
      <c r="S36" s="1">
        <f>81-S35</f>
        <v>8</v>
      </c>
      <c r="U36" s="69" t="s">
        <v>38</v>
      </c>
      <c r="V36" s="78"/>
      <c r="W36" s="70"/>
      <c r="X36" s="1">
        <f>81-X35</f>
        <v>3</v>
      </c>
      <c r="Z36" s="69" t="s">
        <v>38</v>
      </c>
      <c r="AA36" s="78"/>
      <c r="AB36" s="70"/>
      <c r="AC36" s="1">
        <f>81-AC35</f>
        <v>6</v>
      </c>
      <c r="AE36" s="43"/>
      <c r="AF36" s="42"/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68" t="s">
        <v>35</v>
      </c>
      <c r="G37" s="68"/>
      <c r="H37" s="68"/>
      <c r="I37" s="16">
        <f>I35/(I35+I36)</f>
        <v>0.90123456790123457</v>
      </c>
      <c r="K37" s="68" t="s">
        <v>35</v>
      </c>
      <c r="L37" s="68"/>
      <c r="M37" s="68"/>
      <c r="N37" s="16">
        <f>N35/(N35+N36)</f>
        <v>0.9135802469135802</v>
      </c>
      <c r="P37" s="68" t="s">
        <v>35</v>
      </c>
      <c r="Q37" s="68"/>
      <c r="R37" s="68"/>
      <c r="S37" s="16">
        <f>S35/(S35+S36)</f>
        <v>0.90123456790123457</v>
      </c>
      <c r="U37" s="68" t="s">
        <v>35</v>
      </c>
      <c r="V37" s="68"/>
      <c r="W37" s="68"/>
      <c r="X37" s="16">
        <f>X35/(X35+X36)</f>
        <v>0.96296296296296291</v>
      </c>
      <c r="Z37" s="68" t="s">
        <v>35</v>
      </c>
      <c r="AA37" s="68"/>
      <c r="AB37" s="68"/>
      <c r="AC37" s="16">
        <f>AC35/(AC35+AC36)</f>
        <v>0.92592592592592593</v>
      </c>
      <c r="AE37" s="43"/>
      <c r="AF37" s="44"/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 t="s">
        <v>36</v>
      </c>
      <c r="G38" s="68"/>
      <c r="H38" s="68"/>
      <c r="I38" s="1">
        <f>G47/(G47+I47)</f>
        <v>0.97333333333333338</v>
      </c>
      <c r="K38" s="68" t="s">
        <v>36</v>
      </c>
      <c r="L38" s="68"/>
      <c r="M38" s="68"/>
      <c r="N38" s="1">
        <f>G48/(G48+I48)</f>
        <v>1</v>
      </c>
      <c r="P38" s="68" t="s">
        <v>36</v>
      </c>
      <c r="Q38" s="68"/>
      <c r="R38" s="68"/>
      <c r="S38" s="1">
        <f>G49/(G49+I49)</f>
        <v>0.98648648648648651</v>
      </c>
      <c r="U38" s="68" t="s">
        <v>36</v>
      </c>
      <c r="V38" s="68"/>
      <c r="W38" s="68"/>
      <c r="X38" s="1">
        <f>G50/(G50+I50)</f>
        <v>1</v>
      </c>
      <c r="Z38" s="68" t="s">
        <v>36</v>
      </c>
      <c r="AA38" s="68"/>
      <c r="AB38" s="68"/>
      <c r="AC38" s="1">
        <f>G51/(G51+I51)</f>
        <v>1</v>
      </c>
      <c r="AE38" s="43"/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68" t="s">
        <v>91</v>
      </c>
      <c r="G39" s="68"/>
      <c r="H39" s="68"/>
      <c r="I39" s="1">
        <f>G47/(G47+G52)</f>
        <v>0.90123456790123457</v>
      </c>
      <c r="K39" s="68" t="s">
        <v>91</v>
      </c>
      <c r="L39" s="68"/>
      <c r="M39" s="68"/>
      <c r="N39" s="1">
        <f>G48/(G48+G53)</f>
        <v>0.9135802469135802</v>
      </c>
      <c r="P39" s="68" t="s">
        <v>91</v>
      </c>
      <c r="Q39" s="68"/>
      <c r="R39" s="68"/>
      <c r="S39" s="1">
        <f>G49/(G49+G54)</f>
        <v>0.90123456790123457</v>
      </c>
      <c r="U39" s="68" t="s">
        <v>91</v>
      </c>
      <c r="V39" s="68"/>
      <c r="W39" s="68"/>
      <c r="X39" s="1">
        <f>G50/(G50+G55)</f>
        <v>0.96296296296296291</v>
      </c>
      <c r="Z39" s="68" t="s">
        <v>91</v>
      </c>
      <c r="AA39" s="68"/>
      <c r="AB39" s="68"/>
      <c r="AC39" s="1">
        <f>G51/(G51+G56)</f>
        <v>0.92592592592592593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 t="s">
        <v>76</v>
      </c>
      <c r="G40" s="68"/>
      <c r="H40" s="68"/>
      <c r="I40" s="1">
        <f>I52/3</f>
        <v>0.33333333333333331</v>
      </c>
      <c r="K40" s="68" t="s">
        <v>76</v>
      </c>
      <c r="L40" s="68"/>
      <c r="M40" s="68"/>
      <c r="N40" s="1">
        <f>I53/3</f>
        <v>1</v>
      </c>
      <c r="P40" s="68" t="s">
        <v>76</v>
      </c>
      <c r="Q40" s="68"/>
      <c r="R40" s="68"/>
      <c r="S40" s="1">
        <f>I54/3</f>
        <v>0.66666666666666663</v>
      </c>
      <c r="U40" s="68" t="s">
        <v>76</v>
      </c>
      <c r="V40" s="68"/>
      <c r="W40" s="68"/>
      <c r="X40" s="1">
        <f>I55/3</f>
        <v>1</v>
      </c>
      <c r="Z40" s="68" t="s">
        <v>76</v>
      </c>
      <c r="AA40" s="68"/>
      <c r="AB40" s="68"/>
      <c r="AC40" s="1">
        <f>I56/3</f>
        <v>1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 t="s">
        <v>41</v>
      </c>
      <c r="G41" s="68"/>
      <c r="H41" s="68"/>
      <c r="I41" s="1">
        <f>2*(I38*I39)/(I38+I39)</f>
        <v>0.93589743589743601</v>
      </c>
      <c r="K41" s="68" t="s">
        <v>41</v>
      </c>
      <c r="L41" s="68"/>
      <c r="M41" s="68"/>
      <c r="N41" s="1">
        <f>2*(N38*N39)/(N38+N39)</f>
        <v>0.95483870967741924</v>
      </c>
      <c r="P41" s="68" t="s">
        <v>41</v>
      </c>
      <c r="Q41" s="68"/>
      <c r="R41" s="68"/>
      <c r="S41" s="1">
        <f>2*(S38*S39)/(S38+S39)</f>
        <v>0.94193548387096782</v>
      </c>
      <c r="U41" s="68" t="s">
        <v>41</v>
      </c>
      <c r="V41" s="68"/>
      <c r="W41" s="68"/>
      <c r="X41" s="1">
        <f>2*(X38*X39)/(X38+X39)</f>
        <v>0.98113207547169812</v>
      </c>
      <c r="Z41" s="68" t="s">
        <v>41</v>
      </c>
      <c r="AA41" s="68"/>
      <c r="AB41" s="68"/>
      <c r="AC41" s="1">
        <f>2*(AC38*AC39)/(AC38+AC39)</f>
        <v>0.96153846153846145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  <c r="G42" s="68" t="s">
        <v>57</v>
      </c>
      <c r="H42" s="68"/>
      <c r="I42" s="1"/>
      <c r="L42" s="68" t="s">
        <v>57</v>
      </c>
      <c r="M42" s="68"/>
      <c r="N42" s="1"/>
      <c r="Q42" s="68" t="s">
        <v>57</v>
      </c>
      <c r="R42" s="68"/>
      <c r="S42" s="1"/>
      <c r="V42" s="68" t="s">
        <v>57</v>
      </c>
      <c r="W42" s="68"/>
      <c r="X42" s="1"/>
      <c r="AA42" s="68" t="s">
        <v>57</v>
      </c>
      <c r="AB42" s="68"/>
      <c r="AC42" s="1"/>
    </row>
    <row r="43" spans="1:32" x14ac:dyDescent="0.3">
      <c r="A43" s="2" t="s">
        <v>14</v>
      </c>
      <c r="B43" s="2" t="s">
        <v>14</v>
      </c>
      <c r="C43" s="2">
        <f t="shared" si="0"/>
        <v>1</v>
      </c>
      <c r="G43" s="68" t="s">
        <v>56</v>
      </c>
      <c r="H43" s="68"/>
      <c r="I43" s="1"/>
      <c r="L43" s="68" t="s">
        <v>56</v>
      </c>
      <c r="M43" s="68"/>
      <c r="N43" s="1"/>
      <c r="Q43" s="68" t="s">
        <v>56</v>
      </c>
      <c r="R43" s="68"/>
      <c r="S43" s="1"/>
      <c r="V43" s="68" t="s">
        <v>56</v>
      </c>
      <c r="W43" s="68"/>
      <c r="X43" s="1"/>
      <c r="AA43" s="68" t="s">
        <v>56</v>
      </c>
      <c r="AB43" s="68"/>
      <c r="AC43" s="1"/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93" t="s">
        <v>118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98</v>
      </c>
      <c r="G47" s="57">
        <f>COUNTIF(C3:C83,1)</f>
        <v>73</v>
      </c>
      <c r="H47" s="2" t="s">
        <v>108</v>
      </c>
      <c r="I47" s="1">
        <f>COUNTIF(C81:C83,0)</f>
        <v>2</v>
      </c>
      <c r="K47" s="63" t="s">
        <v>35</v>
      </c>
      <c r="L47" s="64"/>
      <c r="N47" s="63" t="s">
        <v>36</v>
      </c>
      <c r="O47" s="64"/>
      <c r="Q47" s="63" t="s">
        <v>91</v>
      </c>
      <c r="R47" s="64"/>
      <c r="T47" s="63" t="s">
        <v>76</v>
      </c>
      <c r="U47" s="64"/>
      <c r="W47" s="63" t="s">
        <v>41</v>
      </c>
      <c r="X47" s="64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99</v>
      </c>
      <c r="G48" s="57">
        <f>COUNTIF(C86:C166,1)</f>
        <v>74</v>
      </c>
      <c r="H48" s="2" t="s">
        <v>109</v>
      </c>
      <c r="I48" s="1">
        <f>COUNTIF(C164:C166,0)</f>
        <v>0</v>
      </c>
      <c r="K48" s="1" t="s">
        <v>95</v>
      </c>
      <c r="L48" s="16">
        <f>AVERAGE(I37,N37,S37,X37,AC37)</f>
        <v>0.92098765432098761</v>
      </c>
      <c r="N48" s="1" t="s">
        <v>95</v>
      </c>
      <c r="O48" s="16">
        <f>AVERAGE(I38,N38,S38,X38,AC38)</f>
        <v>0.99196396396396413</v>
      </c>
      <c r="Q48" s="1" t="s">
        <v>95</v>
      </c>
      <c r="R48" s="16">
        <f>AVERAGE(I39,N39,S39,X39,AC39)</f>
        <v>0.92098765432098761</v>
      </c>
      <c r="T48" s="1" t="s">
        <v>95</v>
      </c>
      <c r="U48" s="16">
        <f>AVERAGE(I40,N40,S40,X40,AC40)</f>
        <v>0.8</v>
      </c>
      <c r="W48" s="1" t="s">
        <v>95</v>
      </c>
      <c r="X48" s="16">
        <f>AVERAGE(I41,N41,S41,X41,AC41)</f>
        <v>0.95506843329119651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100</v>
      </c>
      <c r="G49" s="57">
        <f>COUNTIF(C169:C249,1)</f>
        <v>73</v>
      </c>
      <c r="H49" s="2" t="s">
        <v>110</v>
      </c>
      <c r="I49" s="1">
        <f>COUNTIF(C247:C249,0)</f>
        <v>1</v>
      </c>
      <c r="K49" s="1" t="s">
        <v>63</v>
      </c>
      <c r="L49" s="16">
        <f>MEDIAN(I37,N37,S37,X37,AC37)</f>
        <v>0.9135802469135802</v>
      </c>
      <c r="M49" s="94"/>
      <c r="N49" s="1" t="s">
        <v>63</v>
      </c>
      <c r="O49" s="16">
        <f>MEDIAN(I38,N38,S38,X38,AC38)</f>
        <v>1</v>
      </c>
      <c r="Q49" s="1" t="s">
        <v>63</v>
      </c>
      <c r="R49" s="16">
        <f>MEDIAN(I39,N39,S39,X39,AC39)</f>
        <v>0.9135802469135802</v>
      </c>
      <c r="T49" s="1" t="s">
        <v>63</v>
      </c>
      <c r="U49" s="16">
        <f>MEDIAN(I40,N40,S40,X40,AC40)</f>
        <v>1</v>
      </c>
      <c r="W49" s="1" t="s">
        <v>63</v>
      </c>
      <c r="X49" s="16">
        <f>MEDIAN(I41,N41,S41,X41,AC41)</f>
        <v>0.95483870967741924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101</v>
      </c>
      <c r="G50" s="57">
        <f>COUNTIF(C252:C332,1)</f>
        <v>78</v>
      </c>
      <c r="H50" s="2" t="s">
        <v>111</v>
      </c>
      <c r="I50" s="1">
        <f>COUNTIF(C330:C332,0)</f>
        <v>0</v>
      </c>
      <c r="K50" s="1" t="s">
        <v>64</v>
      </c>
      <c r="L50" s="90">
        <f>POWER(I37-L48,2)+POWER(N37-L48,2)+POWER(S37-L48,2)+POWER(X37-L48,2)+POWER(AC37-L48,2)</f>
        <v>2.6215515927450043E-3</v>
      </c>
      <c r="M50" s="30"/>
      <c r="N50" s="1" t="s">
        <v>64</v>
      </c>
      <c r="O50" s="90">
        <f>POWER(I38-O48,2)+POWER(N38-O48,2)+POWER(S38-O48,2)+POWER(X38-O48,2)+POWER(AC38-O48,2)</f>
        <v>5.7083678272867248E-4</v>
      </c>
      <c r="Q50" s="1" t="s">
        <v>64</v>
      </c>
      <c r="R50" s="90">
        <f>POWER(I39-R48,2)+POWER(N39-R48,2)+POWER(S39-R48,2)+POWER(X39-R48,2)+POWER(AC39-R48,2)</f>
        <v>2.6215515927450043E-3</v>
      </c>
      <c r="T50" s="1" t="s">
        <v>64</v>
      </c>
      <c r="U50" s="90">
        <f>POWER(AC40-U48,2)+POWER(X40-U48,2)+POWER(S40-U48,2)+POWER(N40-U48,2)+POWER(I40-U48,2)</f>
        <v>0.35555555555555557</v>
      </c>
      <c r="W50" s="1" t="s">
        <v>64</v>
      </c>
      <c r="X50" s="90">
        <f>POWER(I41-X48,2)+POWER(N41-X48,2)+POWER(S41-X48,2)+POWER(X41-X48,2)+POWER(AC41-X48,2)</f>
        <v>1.2612289837182124E-3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102</v>
      </c>
      <c r="G51" s="57">
        <f>COUNTIF(C335:C415,1)</f>
        <v>75</v>
      </c>
      <c r="H51" s="2" t="s">
        <v>112</v>
      </c>
      <c r="I51" s="1">
        <f>COUNTIF(C413:C415,0)</f>
        <v>0</v>
      </c>
      <c r="K51" s="1" t="s">
        <v>65</v>
      </c>
      <c r="L51" s="90">
        <f>L50/4</f>
        <v>6.5538789818625107E-4</v>
      </c>
      <c r="M51" s="30"/>
      <c r="N51" s="1" t="s">
        <v>65</v>
      </c>
      <c r="O51" s="90">
        <f>O50/4</f>
        <v>1.4270919568216812E-4</v>
      </c>
      <c r="Q51" s="1" t="s">
        <v>65</v>
      </c>
      <c r="R51" s="90">
        <f>R50/4</f>
        <v>6.5538789818625107E-4</v>
      </c>
      <c r="T51" s="1" t="s">
        <v>65</v>
      </c>
      <c r="U51" s="90">
        <f>U50/4</f>
        <v>8.8888888888888892E-2</v>
      </c>
      <c r="W51" s="1" t="s">
        <v>65</v>
      </c>
      <c r="X51" s="90">
        <f>X50/4</f>
        <v>3.1530724592955311E-4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103</v>
      </c>
      <c r="G52" s="57">
        <f>COUNTIF(C3:C83,0)</f>
        <v>8</v>
      </c>
      <c r="H52" s="2" t="s">
        <v>113</v>
      </c>
      <c r="I52" s="1">
        <f>COUNTIF(C81:C83,1)</f>
        <v>1</v>
      </c>
      <c r="K52" s="1" t="s">
        <v>66</v>
      </c>
      <c r="L52" s="90">
        <f>L51/5</f>
        <v>1.310775796372502E-4</v>
      </c>
      <c r="M52" s="91"/>
      <c r="N52" s="1" t="s">
        <v>66</v>
      </c>
      <c r="O52" s="90">
        <f>O51/5</f>
        <v>2.8541839136433625E-5</v>
      </c>
      <c r="Q52" s="1" t="s">
        <v>66</v>
      </c>
      <c r="R52" s="90">
        <f>R51/5</f>
        <v>1.310775796372502E-4</v>
      </c>
      <c r="T52" s="1" t="s">
        <v>66</v>
      </c>
      <c r="U52" s="90">
        <f>U51/5</f>
        <v>1.7777777777777778E-2</v>
      </c>
      <c r="W52" s="1" t="s">
        <v>66</v>
      </c>
      <c r="X52" s="90">
        <f>X51/5</f>
        <v>6.306144918591062E-5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104</v>
      </c>
      <c r="G53" s="57">
        <f>COUNTIF(C86:C166,0)</f>
        <v>7</v>
      </c>
      <c r="H53" s="2" t="s">
        <v>114</v>
      </c>
      <c r="I53" s="1">
        <f>COUNTIF(C164:C166,1)</f>
        <v>3</v>
      </c>
      <c r="L53" s="29"/>
      <c r="M53" s="91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105</v>
      </c>
      <c r="G54" s="57">
        <f>COUNTIF(C169:C249,0)</f>
        <v>8</v>
      </c>
      <c r="H54" s="2" t="s">
        <v>115</v>
      </c>
      <c r="I54" s="1">
        <f>COUNTIF(C247:C249,1)</f>
        <v>2</v>
      </c>
      <c r="L54" s="29"/>
      <c r="M54" s="91"/>
    </row>
    <row r="55" spans="1:24" x14ac:dyDescent="0.3">
      <c r="A55" s="2" t="s">
        <v>18</v>
      </c>
      <c r="B55" s="2" t="s">
        <v>18</v>
      </c>
      <c r="C55" s="2">
        <f t="shared" si="0"/>
        <v>1</v>
      </c>
      <c r="F55" s="10" t="s">
        <v>106</v>
      </c>
      <c r="G55" s="57">
        <f>COUNTIF(C252:C332,0)</f>
        <v>3</v>
      </c>
      <c r="H55" s="2" t="s">
        <v>116</v>
      </c>
      <c r="I55" s="1">
        <f>COUNTIF(C330:C332,1)</f>
        <v>3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107</v>
      </c>
      <c r="G56" s="57">
        <f>COUNTIF(C335:C415,0)</f>
        <v>6</v>
      </c>
      <c r="H56" s="2" t="s">
        <v>117</v>
      </c>
      <c r="I56" s="1">
        <f>COUNTIF(C413:C415,1)</f>
        <v>3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30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30</v>
      </c>
      <c r="C81" s="2">
        <f t="shared" si="9"/>
        <v>0</v>
      </c>
    </row>
    <row r="82" spans="1:3" x14ac:dyDescent="0.3">
      <c r="A82" s="2" t="s">
        <v>30</v>
      </c>
      <c r="B82" s="2" t="s">
        <v>30</v>
      </c>
      <c r="C82" s="2">
        <f t="shared" si="9"/>
        <v>1</v>
      </c>
    </row>
    <row r="83" spans="1:3" x14ac:dyDescent="0.3">
      <c r="A83" s="2" t="s">
        <v>25</v>
      </c>
      <c r="B83" s="2" t="s">
        <v>30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82">
        <v>2</v>
      </c>
      <c r="B85" s="83"/>
      <c r="C85" s="84"/>
    </row>
    <row r="86" spans="1:3" x14ac:dyDescent="0.3">
      <c r="A86" s="2" t="s">
        <v>1</v>
      </c>
      <c r="B86" s="2" t="s">
        <v>1</v>
      </c>
      <c r="C86" s="2">
        <f t="shared" ref="C86:C131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30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30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ref="C132:C195" si="11" xml:space="preserve"> IF(A132=B132,1,0)</f>
        <v>1</v>
      </c>
    </row>
    <row r="133" spans="1:3" x14ac:dyDescent="0.3">
      <c r="A133" s="2" t="s">
        <v>16</v>
      </c>
      <c r="B133" s="2" t="s">
        <v>16</v>
      </c>
      <c r="C133" s="2">
        <f t="shared" si="11"/>
        <v>1</v>
      </c>
    </row>
    <row r="134" spans="1:3" x14ac:dyDescent="0.3">
      <c r="A134" s="2" t="s">
        <v>17</v>
      </c>
      <c r="B134" s="2" t="s">
        <v>17</v>
      </c>
      <c r="C134" s="2">
        <f t="shared" si="11"/>
        <v>1</v>
      </c>
    </row>
    <row r="135" spans="1:3" x14ac:dyDescent="0.3">
      <c r="A135" s="2" t="s">
        <v>17</v>
      </c>
      <c r="B135" s="2" t="s">
        <v>17</v>
      </c>
      <c r="C135" s="2">
        <f t="shared" si="11"/>
        <v>1</v>
      </c>
    </row>
    <row r="136" spans="1:3" x14ac:dyDescent="0.3">
      <c r="A136" s="2" t="s">
        <v>17</v>
      </c>
      <c r="B136" s="2" t="s">
        <v>17</v>
      </c>
      <c r="C136" s="2">
        <f t="shared" si="11"/>
        <v>1</v>
      </c>
    </row>
    <row r="137" spans="1:3" x14ac:dyDescent="0.3">
      <c r="A137" s="2" t="s">
        <v>18</v>
      </c>
      <c r="B137" s="2" t="s">
        <v>18</v>
      </c>
      <c r="C137" s="2">
        <f t="shared" si="11"/>
        <v>1</v>
      </c>
    </row>
    <row r="138" spans="1:3" x14ac:dyDescent="0.3">
      <c r="A138" s="2" t="s">
        <v>18</v>
      </c>
      <c r="B138" s="2" t="s">
        <v>18</v>
      </c>
      <c r="C138" s="2">
        <f t="shared" si="11"/>
        <v>1</v>
      </c>
    </row>
    <row r="139" spans="1:3" x14ac:dyDescent="0.3">
      <c r="A139" s="2" t="s">
        <v>22</v>
      </c>
      <c r="B139" s="2" t="s">
        <v>18</v>
      </c>
      <c r="C139" s="2">
        <f t="shared" si="11"/>
        <v>0</v>
      </c>
    </row>
    <row r="140" spans="1:3" x14ac:dyDescent="0.3">
      <c r="A140" s="2" t="s">
        <v>19</v>
      </c>
      <c r="B140" s="2" t="s">
        <v>19</v>
      </c>
      <c r="C140" s="2">
        <f t="shared" si="11"/>
        <v>1</v>
      </c>
    </row>
    <row r="141" spans="1:3" x14ac:dyDescent="0.3">
      <c r="A141" s="2" t="s">
        <v>19</v>
      </c>
      <c r="B141" s="2" t="s">
        <v>19</v>
      </c>
      <c r="C141" s="2">
        <f t="shared" si="11"/>
        <v>1</v>
      </c>
    </row>
    <row r="142" spans="1:3" x14ac:dyDescent="0.3">
      <c r="A142" s="2" t="s">
        <v>19</v>
      </c>
      <c r="B142" s="2" t="s">
        <v>19</v>
      </c>
      <c r="C142" s="2">
        <f t="shared" si="11"/>
        <v>1</v>
      </c>
    </row>
    <row r="143" spans="1:3" x14ac:dyDescent="0.3">
      <c r="A143" s="2" t="s">
        <v>20</v>
      </c>
      <c r="B143" s="2" t="s">
        <v>20</v>
      </c>
      <c r="C143" s="2">
        <f t="shared" si="11"/>
        <v>1</v>
      </c>
    </row>
    <row r="144" spans="1:3" x14ac:dyDescent="0.3">
      <c r="A144" s="2" t="s">
        <v>20</v>
      </c>
      <c r="B144" s="2" t="s">
        <v>20</v>
      </c>
      <c r="C144" s="2">
        <f t="shared" si="11"/>
        <v>1</v>
      </c>
    </row>
    <row r="145" spans="1:3" x14ac:dyDescent="0.3">
      <c r="A145" s="2" t="s">
        <v>20</v>
      </c>
      <c r="B145" s="2" t="s">
        <v>20</v>
      </c>
      <c r="C145" s="2">
        <f t="shared" si="11"/>
        <v>1</v>
      </c>
    </row>
    <row r="146" spans="1:3" x14ac:dyDescent="0.3">
      <c r="A146" s="2" t="s">
        <v>21</v>
      </c>
      <c r="B146" s="2" t="s">
        <v>21</v>
      </c>
      <c r="C146" s="2">
        <f t="shared" si="11"/>
        <v>1</v>
      </c>
    </row>
    <row r="147" spans="1:3" x14ac:dyDescent="0.3">
      <c r="A147" s="2" t="s">
        <v>21</v>
      </c>
      <c r="B147" s="2" t="s">
        <v>21</v>
      </c>
      <c r="C147" s="2">
        <f t="shared" si="11"/>
        <v>1</v>
      </c>
    </row>
    <row r="148" spans="1:3" x14ac:dyDescent="0.3">
      <c r="A148" s="2" t="s">
        <v>21</v>
      </c>
      <c r="B148" s="2" t="s">
        <v>21</v>
      </c>
      <c r="C148" s="2">
        <f t="shared" si="11"/>
        <v>1</v>
      </c>
    </row>
    <row r="149" spans="1:3" x14ac:dyDescent="0.3">
      <c r="A149" s="2" t="s">
        <v>22</v>
      </c>
      <c r="B149" s="2" t="s">
        <v>22</v>
      </c>
      <c r="C149" s="2">
        <f t="shared" si="11"/>
        <v>1</v>
      </c>
    </row>
    <row r="150" spans="1:3" x14ac:dyDescent="0.3">
      <c r="A150" s="2" t="s">
        <v>22</v>
      </c>
      <c r="B150" s="2" t="s">
        <v>22</v>
      </c>
      <c r="C150" s="2">
        <f t="shared" si="11"/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30</v>
      </c>
      <c r="B164" s="2" t="s">
        <v>30</v>
      </c>
      <c r="C164" s="2">
        <f t="shared" si="11"/>
        <v>1</v>
      </c>
    </row>
    <row r="165" spans="1:3" x14ac:dyDescent="0.3">
      <c r="A165" s="2" t="s">
        <v>30</v>
      </c>
      <c r="B165" s="2" t="s">
        <v>30</v>
      </c>
      <c r="C165" s="2">
        <f t="shared" si="11"/>
        <v>1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82">
        <v>3</v>
      </c>
      <c r="B168" s="83"/>
      <c r="C168" s="84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ref="C196:C259" si="12" xml:space="preserve"> IF(A196=B196,1,0)</f>
        <v>1</v>
      </c>
    </row>
    <row r="197" spans="1:3" x14ac:dyDescent="0.3">
      <c r="A197" s="2" t="s">
        <v>10</v>
      </c>
      <c r="B197" s="2" t="s">
        <v>10</v>
      </c>
      <c r="C197" s="2">
        <f t="shared" si="12"/>
        <v>1</v>
      </c>
    </row>
    <row r="198" spans="1:3" x14ac:dyDescent="0.3">
      <c r="A198" s="2" t="s">
        <v>10</v>
      </c>
      <c r="B198" s="2" t="s">
        <v>10</v>
      </c>
      <c r="C198" s="2">
        <f t="shared" si="12"/>
        <v>1</v>
      </c>
    </row>
    <row r="199" spans="1:3" x14ac:dyDescent="0.3">
      <c r="A199" s="2" t="s">
        <v>11</v>
      </c>
      <c r="B199" s="2" t="s">
        <v>11</v>
      </c>
      <c r="C199" s="2">
        <f t="shared" si="12"/>
        <v>1</v>
      </c>
    </row>
    <row r="200" spans="1:3" x14ac:dyDescent="0.3">
      <c r="A200" s="2" t="s">
        <v>11</v>
      </c>
      <c r="B200" s="2" t="s">
        <v>11</v>
      </c>
      <c r="C200" s="2">
        <f t="shared" si="12"/>
        <v>1</v>
      </c>
    </row>
    <row r="201" spans="1:3" x14ac:dyDescent="0.3">
      <c r="A201" s="2" t="s">
        <v>11</v>
      </c>
      <c r="B201" s="2" t="s">
        <v>11</v>
      </c>
      <c r="C201" s="2">
        <f t="shared" si="12"/>
        <v>1</v>
      </c>
    </row>
    <row r="202" spans="1:3" x14ac:dyDescent="0.3">
      <c r="A202" s="2" t="s">
        <v>12</v>
      </c>
      <c r="B202" s="2" t="s">
        <v>12</v>
      </c>
      <c r="C202" s="2">
        <f t="shared" si="12"/>
        <v>1</v>
      </c>
    </row>
    <row r="203" spans="1:3" x14ac:dyDescent="0.3">
      <c r="A203" s="2" t="s">
        <v>12</v>
      </c>
      <c r="B203" s="2" t="s">
        <v>12</v>
      </c>
      <c r="C203" s="2">
        <f t="shared" si="12"/>
        <v>1</v>
      </c>
    </row>
    <row r="204" spans="1:3" x14ac:dyDescent="0.3">
      <c r="A204" s="2" t="s">
        <v>12</v>
      </c>
      <c r="B204" s="2" t="s">
        <v>12</v>
      </c>
      <c r="C204" s="2">
        <f t="shared" si="12"/>
        <v>1</v>
      </c>
    </row>
    <row r="205" spans="1:3" x14ac:dyDescent="0.3">
      <c r="A205" s="2" t="s">
        <v>13</v>
      </c>
      <c r="B205" s="2" t="s">
        <v>13</v>
      </c>
      <c r="C205" s="2">
        <f t="shared" si="12"/>
        <v>1</v>
      </c>
    </row>
    <row r="206" spans="1:3" x14ac:dyDescent="0.3">
      <c r="A206" s="2" t="s">
        <v>13</v>
      </c>
      <c r="B206" s="2" t="s">
        <v>13</v>
      </c>
      <c r="C206" s="2">
        <f t="shared" si="12"/>
        <v>1</v>
      </c>
    </row>
    <row r="207" spans="1:3" x14ac:dyDescent="0.3">
      <c r="A207" s="2" t="s">
        <v>13</v>
      </c>
      <c r="B207" s="2" t="s">
        <v>13</v>
      </c>
      <c r="C207" s="2">
        <f t="shared" si="12"/>
        <v>1</v>
      </c>
    </row>
    <row r="208" spans="1:3" x14ac:dyDescent="0.3">
      <c r="A208" s="2" t="s">
        <v>14</v>
      </c>
      <c r="B208" s="2" t="s">
        <v>14</v>
      </c>
      <c r="C208" s="2">
        <f t="shared" si="12"/>
        <v>1</v>
      </c>
    </row>
    <row r="209" spans="1:3" x14ac:dyDescent="0.3">
      <c r="A209" s="2" t="s">
        <v>30</v>
      </c>
      <c r="B209" s="2" t="s">
        <v>14</v>
      </c>
      <c r="C209" s="2">
        <f t="shared" si="12"/>
        <v>0</v>
      </c>
    </row>
    <row r="210" spans="1:3" x14ac:dyDescent="0.3">
      <c r="A210" s="2" t="s">
        <v>14</v>
      </c>
      <c r="B210" s="2" t="s">
        <v>14</v>
      </c>
      <c r="C210" s="2">
        <f t="shared" si="12"/>
        <v>1</v>
      </c>
    </row>
    <row r="211" spans="1:3" x14ac:dyDescent="0.3">
      <c r="A211" s="2" t="s">
        <v>15</v>
      </c>
      <c r="B211" s="2" t="s">
        <v>15</v>
      </c>
      <c r="C211" s="2">
        <f t="shared" si="12"/>
        <v>1</v>
      </c>
    </row>
    <row r="212" spans="1:3" x14ac:dyDescent="0.3">
      <c r="A212" s="2" t="s">
        <v>15</v>
      </c>
      <c r="B212" s="2" t="s">
        <v>15</v>
      </c>
      <c r="C212" s="2">
        <f t="shared" si="12"/>
        <v>1</v>
      </c>
    </row>
    <row r="213" spans="1:3" x14ac:dyDescent="0.3">
      <c r="A213" s="2" t="s">
        <v>15</v>
      </c>
      <c r="B213" s="2" t="s">
        <v>15</v>
      </c>
      <c r="C213" s="2">
        <f t="shared" si="12"/>
        <v>1</v>
      </c>
    </row>
    <row r="214" spans="1:3" x14ac:dyDescent="0.3">
      <c r="A214" s="2" t="s">
        <v>16</v>
      </c>
      <c r="B214" s="2" t="s">
        <v>16</v>
      </c>
      <c r="C214" s="2">
        <f t="shared" si="12"/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30</v>
      </c>
      <c r="B217" s="2" t="s">
        <v>17</v>
      </c>
      <c r="C217" s="2">
        <f t="shared" si="12"/>
        <v>0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23</v>
      </c>
      <c r="B235" s="2" t="s">
        <v>23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30</v>
      </c>
      <c r="B247" s="2" t="s">
        <v>30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2</v>
      </c>
      <c r="B249" s="2" t="s">
        <v>30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82">
        <v>4</v>
      </c>
      <c r="B251" s="83"/>
      <c r="C251" s="84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30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ref="C260:C295" si="13" xml:space="preserve"> IF(A260=B260,1,0)</f>
        <v>1</v>
      </c>
    </row>
    <row r="261" spans="1:3" x14ac:dyDescent="0.3">
      <c r="A261" s="2" t="s">
        <v>4</v>
      </c>
      <c r="B261" s="2" t="s">
        <v>4</v>
      </c>
      <c r="C261" s="2">
        <f t="shared" si="13"/>
        <v>1</v>
      </c>
    </row>
    <row r="262" spans="1:3" x14ac:dyDescent="0.3">
      <c r="A262" s="2" t="s">
        <v>4</v>
      </c>
      <c r="B262" s="2" t="s">
        <v>4</v>
      </c>
      <c r="C262" s="2">
        <f t="shared" si="13"/>
        <v>1</v>
      </c>
    </row>
    <row r="263" spans="1:3" x14ac:dyDescent="0.3">
      <c r="A263" s="2" t="s">
        <v>4</v>
      </c>
      <c r="B263" s="2" t="s">
        <v>4</v>
      </c>
      <c r="C263" s="2">
        <f t="shared" si="13"/>
        <v>1</v>
      </c>
    </row>
    <row r="264" spans="1:3" x14ac:dyDescent="0.3">
      <c r="A264" s="2" t="s">
        <v>5</v>
      </c>
      <c r="B264" s="2" t="s">
        <v>5</v>
      </c>
      <c r="C264" s="2">
        <f t="shared" si="13"/>
        <v>1</v>
      </c>
    </row>
    <row r="265" spans="1:3" x14ac:dyDescent="0.3">
      <c r="A265" s="2" t="s">
        <v>5</v>
      </c>
      <c r="B265" s="2" t="s">
        <v>5</v>
      </c>
      <c r="C265" s="2">
        <f t="shared" si="13"/>
        <v>1</v>
      </c>
    </row>
    <row r="266" spans="1:3" x14ac:dyDescent="0.3">
      <c r="A266" s="2" t="s">
        <v>5</v>
      </c>
      <c r="B266" s="2" t="s">
        <v>5</v>
      </c>
      <c r="C266" s="2">
        <f t="shared" si="13"/>
        <v>1</v>
      </c>
    </row>
    <row r="267" spans="1:3" x14ac:dyDescent="0.3">
      <c r="A267" s="2" t="s">
        <v>6</v>
      </c>
      <c r="B267" s="2" t="s">
        <v>6</v>
      </c>
      <c r="C267" s="2">
        <f t="shared" si="13"/>
        <v>1</v>
      </c>
    </row>
    <row r="268" spans="1:3" x14ac:dyDescent="0.3">
      <c r="A268" s="2" t="s">
        <v>6</v>
      </c>
      <c r="B268" s="2" t="s">
        <v>6</v>
      </c>
      <c r="C268" s="2">
        <f t="shared" si="13"/>
        <v>1</v>
      </c>
    </row>
    <row r="269" spans="1:3" x14ac:dyDescent="0.3">
      <c r="A269" s="2" t="s">
        <v>6</v>
      </c>
      <c r="B269" s="2" t="s">
        <v>6</v>
      </c>
      <c r="C269" s="2">
        <f t="shared" si="13"/>
        <v>1</v>
      </c>
    </row>
    <row r="270" spans="1:3" x14ac:dyDescent="0.3">
      <c r="A270" s="2" t="s">
        <v>7</v>
      </c>
      <c r="B270" s="2" t="s">
        <v>7</v>
      </c>
      <c r="C270" s="2">
        <f t="shared" si="13"/>
        <v>1</v>
      </c>
    </row>
    <row r="271" spans="1:3" x14ac:dyDescent="0.3">
      <c r="A271" s="2" t="s">
        <v>7</v>
      </c>
      <c r="B271" s="2" t="s">
        <v>7</v>
      </c>
      <c r="C271" s="2">
        <f t="shared" si="13"/>
        <v>1</v>
      </c>
    </row>
    <row r="272" spans="1:3" x14ac:dyDescent="0.3">
      <c r="A272" s="2" t="s">
        <v>7</v>
      </c>
      <c r="B272" s="2" t="s">
        <v>7</v>
      </c>
      <c r="C272" s="2">
        <f t="shared" si="13"/>
        <v>1</v>
      </c>
    </row>
    <row r="273" spans="1:3" x14ac:dyDescent="0.3">
      <c r="A273" s="2" t="s">
        <v>8</v>
      </c>
      <c r="B273" s="2" t="s">
        <v>8</v>
      </c>
      <c r="C273" s="2">
        <f t="shared" si="13"/>
        <v>1</v>
      </c>
    </row>
    <row r="274" spans="1:3" x14ac:dyDescent="0.3">
      <c r="A274" s="2" t="s">
        <v>8</v>
      </c>
      <c r="B274" s="2" t="s">
        <v>8</v>
      </c>
      <c r="C274" s="2">
        <f t="shared" si="13"/>
        <v>1</v>
      </c>
    </row>
    <row r="275" spans="1:3" x14ac:dyDescent="0.3">
      <c r="A275" s="2" t="s">
        <v>8</v>
      </c>
      <c r="B275" s="2" t="s">
        <v>8</v>
      </c>
      <c r="C275" s="2">
        <f t="shared" si="13"/>
        <v>1</v>
      </c>
    </row>
    <row r="276" spans="1:3" x14ac:dyDescent="0.3">
      <c r="A276" s="2" t="s">
        <v>9</v>
      </c>
      <c r="B276" s="2" t="s">
        <v>9</v>
      </c>
      <c r="C276" s="2">
        <f t="shared" si="13"/>
        <v>1</v>
      </c>
    </row>
    <row r="277" spans="1:3" x14ac:dyDescent="0.3">
      <c r="A277" s="2" t="s">
        <v>9</v>
      </c>
      <c r="B277" s="2" t="s">
        <v>9</v>
      </c>
      <c r="C277" s="2">
        <f t="shared" si="13"/>
        <v>1</v>
      </c>
    </row>
    <row r="278" spans="1:3" x14ac:dyDescent="0.3">
      <c r="A278" s="2" t="s">
        <v>9</v>
      </c>
      <c r="B278" s="2" t="s">
        <v>9</v>
      </c>
      <c r="C278" s="2">
        <f t="shared" si="13"/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30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ref="C296:C323" si="14" xml:space="preserve"> IF(A296=B296,1,0)</f>
        <v>1</v>
      </c>
    </row>
    <row r="297" spans="1:3" x14ac:dyDescent="0.3">
      <c r="A297" s="2" t="s">
        <v>16</v>
      </c>
      <c r="B297" s="2" t="s">
        <v>16</v>
      </c>
      <c r="C297" s="2">
        <f t="shared" si="14"/>
        <v>1</v>
      </c>
    </row>
    <row r="298" spans="1:3" x14ac:dyDescent="0.3">
      <c r="A298" s="2" t="s">
        <v>16</v>
      </c>
      <c r="B298" s="2" t="s">
        <v>16</v>
      </c>
      <c r="C298" s="2">
        <f t="shared" si="14"/>
        <v>1</v>
      </c>
    </row>
    <row r="299" spans="1:3" x14ac:dyDescent="0.3">
      <c r="A299" s="2" t="s">
        <v>16</v>
      </c>
      <c r="B299" s="2" t="s">
        <v>16</v>
      </c>
      <c r="C299" s="2">
        <f t="shared" si="14"/>
        <v>1</v>
      </c>
    </row>
    <row r="300" spans="1:3" x14ac:dyDescent="0.3">
      <c r="A300" s="2" t="s">
        <v>17</v>
      </c>
      <c r="B300" s="2" t="s">
        <v>17</v>
      </c>
      <c r="C300" s="2">
        <f t="shared" si="14"/>
        <v>1</v>
      </c>
    </row>
    <row r="301" spans="1:3" x14ac:dyDescent="0.3">
      <c r="A301" s="2" t="s">
        <v>17</v>
      </c>
      <c r="B301" s="2" t="s">
        <v>17</v>
      </c>
      <c r="C301" s="2">
        <f t="shared" si="14"/>
        <v>1</v>
      </c>
    </row>
    <row r="302" spans="1:3" x14ac:dyDescent="0.3">
      <c r="A302" s="2" t="s">
        <v>17</v>
      </c>
      <c r="B302" s="2" t="s">
        <v>17</v>
      </c>
      <c r="C302" s="2">
        <f t="shared" si="14"/>
        <v>1</v>
      </c>
    </row>
    <row r="303" spans="1:3" x14ac:dyDescent="0.3">
      <c r="A303" s="2" t="s">
        <v>18</v>
      </c>
      <c r="B303" s="2" t="s">
        <v>18</v>
      </c>
      <c r="C303" s="2">
        <f t="shared" si="14"/>
        <v>1</v>
      </c>
    </row>
    <row r="304" spans="1:3" x14ac:dyDescent="0.3">
      <c r="A304" s="2" t="s">
        <v>18</v>
      </c>
      <c r="B304" s="2" t="s">
        <v>18</v>
      </c>
      <c r="C304" s="2">
        <f t="shared" si="14"/>
        <v>1</v>
      </c>
    </row>
    <row r="305" spans="1:3" x14ac:dyDescent="0.3">
      <c r="A305" s="2" t="s">
        <v>18</v>
      </c>
      <c r="B305" s="2" t="s">
        <v>18</v>
      </c>
      <c r="C305" s="2">
        <f t="shared" si="14"/>
        <v>1</v>
      </c>
    </row>
    <row r="306" spans="1:3" x14ac:dyDescent="0.3">
      <c r="A306" s="2" t="s">
        <v>19</v>
      </c>
      <c r="B306" s="2" t="s">
        <v>19</v>
      </c>
      <c r="C306" s="2">
        <f t="shared" si="14"/>
        <v>1</v>
      </c>
    </row>
    <row r="307" spans="1:3" x14ac:dyDescent="0.3">
      <c r="A307" s="2" t="s">
        <v>19</v>
      </c>
      <c r="B307" s="2" t="s">
        <v>19</v>
      </c>
      <c r="C307" s="2">
        <f t="shared" si="14"/>
        <v>1</v>
      </c>
    </row>
    <row r="308" spans="1:3" x14ac:dyDescent="0.3">
      <c r="A308" s="2" t="s">
        <v>19</v>
      </c>
      <c r="B308" s="2" t="s">
        <v>19</v>
      </c>
      <c r="C308" s="2">
        <f t="shared" si="14"/>
        <v>1</v>
      </c>
    </row>
    <row r="309" spans="1:3" x14ac:dyDescent="0.3">
      <c r="A309" s="2" t="s">
        <v>20</v>
      </c>
      <c r="B309" s="2" t="s">
        <v>20</v>
      </c>
      <c r="C309" s="2">
        <f t="shared" si="14"/>
        <v>1</v>
      </c>
    </row>
    <row r="310" spans="1:3" x14ac:dyDescent="0.3">
      <c r="A310" s="2" t="s">
        <v>20</v>
      </c>
      <c r="B310" s="2" t="s">
        <v>20</v>
      </c>
      <c r="C310" s="2">
        <f t="shared" si="14"/>
        <v>1</v>
      </c>
    </row>
    <row r="311" spans="1:3" x14ac:dyDescent="0.3">
      <c r="A311" s="2" t="s">
        <v>20</v>
      </c>
      <c r="B311" s="2" t="s">
        <v>20</v>
      </c>
      <c r="C311" s="2">
        <f t="shared" si="14"/>
        <v>1</v>
      </c>
    </row>
    <row r="312" spans="1:3" x14ac:dyDescent="0.3">
      <c r="A312" s="2" t="s">
        <v>21</v>
      </c>
      <c r="B312" s="2" t="s">
        <v>21</v>
      </c>
      <c r="C312" s="2">
        <f t="shared" si="14"/>
        <v>1</v>
      </c>
    </row>
    <row r="313" spans="1:3" x14ac:dyDescent="0.3">
      <c r="A313" s="2" t="s">
        <v>21</v>
      </c>
      <c r="B313" s="2" t="s">
        <v>21</v>
      </c>
      <c r="C313" s="2">
        <f t="shared" si="14"/>
        <v>1</v>
      </c>
    </row>
    <row r="314" spans="1:3" x14ac:dyDescent="0.3">
      <c r="A314" s="2" t="s">
        <v>21</v>
      </c>
      <c r="B314" s="2" t="s">
        <v>21</v>
      </c>
      <c r="C314" s="2">
        <f t="shared" si="14"/>
        <v>1</v>
      </c>
    </row>
    <row r="315" spans="1:3" x14ac:dyDescent="0.3">
      <c r="A315" s="2" t="s">
        <v>22</v>
      </c>
      <c r="B315" s="2" t="s">
        <v>22</v>
      </c>
      <c r="C315" s="2">
        <f t="shared" si="14"/>
        <v>1</v>
      </c>
    </row>
    <row r="316" spans="1:3" x14ac:dyDescent="0.3">
      <c r="A316" s="2" t="s">
        <v>22</v>
      </c>
      <c r="B316" s="2" t="s">
        <v>22</v>
      </c>
      <c r="C316" s="2">
        <f t="shared" si="14"/>
        <v>1</v>
      </c>
    </row>
    <row r="317" spans="1:3" x14ac:dyDescent="0.3">
      <c r="A317" s="2" t="s">
        <v>22</v>
      </c>
      <c r="B317" s="2" t="s">
        <v>22</v>
      </c>
      <c r="C317" s="2">
        <f t="shared" si="14"/>
        <v>1</v>
      </c>
    </row>
    <row r="318" spans="1:3" x14ac:dyDescent="0.3">
      <c r="A318" s="2" t="s">
        <v>23</v>
      </c>
      <c r="B318" s="2" t="s">
        <v>23</v>
      </c>
      <c r="C318" s="2">
        <f t="shared" si="14"/>
        <v>1</v>
      </c>
    </row>
    <row r="319" spans="1:3" x14ac:dyDescent="0.3">
      <c r="A319" s="2" t="s">
        <v>23</v>
      </c>
      <c r="B319" s="2" t="s">
        <v>23</v>
      </c>
      <c r="C319" s="2">
        <f t="shared" si="14"/>
        <v>1</v>
      </c>
    </row>
    <row r="320" spans="1:3" x14ac:dyDescent="0.3">
      <c r="A320" s="2" t="s">
        <v>23</v>
      </c>
      <c r="B320" s="2" t="s">
        <v>23</v>
      </c>
      <c r="C320" s="2">
        <f t="shared" si="14"/>
        <v>1</v>
      </c>
    </row>
    <row r="321" spans="1:3" x14ac:dyDescent="0.3">
      <c r="A321" s="2" t="s">
        <v>24</v>
      </c>
      <c r="B321" s="2" t="s">
        <v>24</v>
      </c>
      <c r="C321" s="2">
        <f t="shared" si="14"/>
        <v>1</v>
      </c>
    </row>
    <row r="322" spans="1:3" x14ac:dyDescent="0.3">
      <c r="A322" s="2" t="s">
        <v>24</v>
      </c>
      <c r="B322" s="2" t="s">
        <v>24</v>
      </c>
      <c r="C322" s="2">
        <f t="shared" si="14"/>
        <v>1</v>
      </c>
    </row>
    <row r="323" spans="1:3" x14ac:dyDescent="0.3">
      <c r="A323" s="2" t="s">
        <v>24</v>
      </c>
      <c r="B323" s="2" t="s">
        <v>24</v>
      </c>
      <c r="C323" s="2">
        <f t="shared" si="14"/>
        <v>1</v>
      </c>
    </row>
    <row r="324" spans="1:3" x14ac:dyDescent="0.3">
      <c r="A324" s="2" t="s">
        <v>25</v>
      </c>
      <c r="B324" s="2" t="s">
        <v>25</v>
      </c>
      <c r="C324" s="2">
        <f t="shared" ref="C324:C387" si="15" xml:space="preserve"> IF(A324=B324,1,0)</f>
        <v>1</v>
      </c>
    </row>
    <row r="325" spans="1:3" x14ac:dyDescent="0.3">
      <c r="A325" s="2" t="s">
        <v>25</v>
      </c>
      <c r="B325" s="2" t="s">
        <v>25</v>
      </c>
      <c r="C325" s="2">
        <f t="shared" si="15"/>
        <v>1</v>
      </c>
    </row>
    <row r="326" spans="1:3" x14ac:dyDescent="0.3">
      <c r="A326" s="2" t="s">
        <v>25</v>
      </c>
      <c r="B326" s="2" t="s">
        <v>25</v>
      </c>
      <c r="C326" s="2">
        <f t="shared" si="15"/>
        <v>1</v>
      </c>
    </row>
    <row r="327" spans="1:3" x14ac:dyDescent="0.3">
      <c r="A327" s="2" t="s">
        <v>26</v>
      </c>
      <c r="B327" s="2" t="s">
        <v>26</v>
      </c>
      <c r="C327" s="2">
        <f t="shared" si="15"/>
        <v>1</v>
      </c>
    </row>
    <row r="328" spans="1:3" x14ac:dyDescent="0.3">
      <c r="A328" s="2" t="s">
        <v>26</v>
      </c>
      <c r="B328" s="2" t="s">
        <v>26</v>
      </c>
      <c r="C328" s="2">
        <f t="shared" si="15"/>
        <v>1</v>
      </c>
    </row>
    <row r="329" spans="1:3" x14ac:dyDescent="0.3">
      <c r="A329" s="2" t="s">
        <v>26</v>
      </c>
      <c r="B329" s="2" t="s">
        <v>26</v>
      </c>
      <c r="C329" s="2">
        <f t="shared" si="15"/>
        <v>1</v>
      </c>
    </row>
    <row r="330" spans="1:3" x14ac:dyDescent="0.3">
      <c r="A330" s="2" t="s">
        <v>30</v>
      </c>
      <c r="B330" s="2" t="s">
        <v>30</v>
      </c>
      <c r="C330" s="2">
        <f t="shared" si="15"/>
        <v>1</v>
      </c>
    </row>
    <row r="331" spans="1:3" x14ac:dyDescent="0.3">
      <c r="A331" s="2" t="s">
        <v>30</v>
      </c>
      <c r="B331" s="2" t="s">
        <v>30</v>
      </c>
      <c r="C331" s="2">
        <f t="shared" si="15"/>
        <v>1</v>
      </c>
    </row>
    <row r="332" spans="1:3" x14ac:dyDescent="0.3">
      <c r="A332" s="2" t="s">
        <v>30</v>
      </c>
      <c r="B332" s="2" t="s">
        <v>30</v>
      </c>
      <c r="C332" s="2">
        <f t="shared" si="15"/>
        <v>1</v>
      </c>
    </row>
    <row r="333" spans="1:3" x14ac:dyDescent="0.3">
      <c r="A333" s="28"/>
      <c r="B333" s="28"/>
      <c r="C333" s="28"/>
    </row>
    <row r="334" spans="1:3" x14ac:dyDescent="0.3">
      <c r="A334" s="82">
        <v>5</v>
      </c>
      <c r="B334" s="83"/>
      <c r="C334" s="84"/>
    </row>
    <row r="335" spans="1:3" x14ac:dyDescent="0.3">
      <c r="A335" s="38" t="s">
        <v>30</v>
      </c>
      <c r="B335" s="38" t="s">
        <v>1</v>
      </c>
      <c r="C335" s="38">
        <f t="shared" si="15"/>
        <v>0</v>
      </c>
    </row>
    <row r="336" spans="1:3" x14ac:dyDescent="0.3">
      <c r="A336" s="2" t="s">
        <v>1</v>
      </c>
      <c r="B336" s="2" t="s">
        <v>1</v>
      </c>
      <c r="C336" s="2">
        <f t="shared" si="15"/>
        <v>1</v>
      </c>
    </row>
    <row r="337" spans="1:3" x14ac:dyDescent="0.3">
      <c r="A337" s="2" t="s">
        <v>1</v>
      </c>
      <c r="B337" s="2" t="s">
        <v>1</v>
      </c>
      <c r="C337" s="2">
        <f t="shared" si="15"/>
        <v>1</v>
      </c>
    </row>
    <row r="338" spans="1:3" x14ac:dyDescent="0.3">
      <c r="A338" s="2" t="s">
        <v>2</v>
      </c>
      <c r="B338" s="2" t="s">
        <v>2</v>
      </c>
      <c r="C338" s="2">
        <f t="shared" si="15"/>
        <v>1</v>
      </c>
    </row>
    <row r="339" spans="1:3" x14ac:dyDescent="0.3">
      <c r="A339" s="2" t="s">
        <v>2</v>
      </c>
      <c r="B339" s="2" t="s">
        <v>2</v>
      </c>
      <c r="C339" s="2">
        <f t="shared" si="15"/>
        <v>1</v>
      </c>
    </row>
    <row r="340" spans="1:3" x14ac:dyDescent="0.3">
      <c r="A340" s="2" t="s">
        <v>2</v>
      </c>
      <c r="B340" s="2" t="s">
        <v>2</v>
      </c>
      <c r="C340" s="2">
        <f t="shared" si="15"/>
        <v>1</v>
      </c>
    </row>
    <row r="341" spans="1:3" x14ac:dyDescent="0.3">
      <c r="A341" s="2" t="s">
        <v>3</v>
      </c>
      <c r="B341" s="2" t="s">
        <v>3</v>
      </c>
      <c r="C341" s="2">
        <f t="shared" si="15"/>
        <v>1</v>
      </c>
    </row>
    <row r="342" spans="1:3" x14ac:dyDescent="0.3">
      <c r="A342" s="2" t="s">
        <v>3</v>
      </c>
      <c r="B342" s="2" t="s">
        <v>3</v>
      </c>
      <c r="C342" s="2">
        <f t="shared" si="15"/>
        <v>1</v>
      </c>
    </row>
    <row r="343" spans="1:3" x14ac:dyDescent="0.3">
      <c r="A343" s="2" t="s">
        <v>3</v>
      </c>
      <c r="B343" s="2" t="s">
        <v>3</v>
      </c>
      <c r="C343" s="2">
        <f t="shared" si="15"/>
        <v>1</v>
      </c>
    </row>
    <row r="344" spans="1:3" x14ac:dyDescent="0.3">
      <c r="A344" s="2" t="s">
        <v>4</v>
      </c>
      <c r="B344" s="2" t="s">
        <v>4</v>
      </c>
      <c r="C344" s="2">
        <f t="shared" si="15"/>
        <v>1</v>
      </c>
    </row>
    <row r="345" spans="1:3" x14ac:dyDescent="0.3">
      <c r="A345" s="2" t="s">
        <v>4</v>
      </c>
      <c r="B345" s="2" t="s">
        <v>4</v>
      </c>
      <c r="C345" s="2">
        <f t="shared" si="15"/>
        <v>1</v>
      </c>
    </row>
    <row r="346" spans="1:3" x14ac:dyDescent="0.3">
      <c r="A346" s="2" t="s">
        <v>4</v>
      </c>
      <c r="B346" s="2" t="s">
        <v>4</v>
      </c>
      <c r="C346" s="2">
        <f t="shared" si="15"/>
        <v>1</v>
      </c>
    </row>
    <row r="347" spans="1:3" x14ac:dyDescent="0.3">
      <c r="A347" s="2" t="s">
        <v>5</v>
      </c>
      <c r="B347" s="2" t="s">
        <v>5</v>
      </c>
      <c r="C347" s="2">
        <f t="shared" si="15"/>
        <v>1</v>
      </c>
    </row>
    <row r="348" spans="1:3" x14ac:dyDescent="0.3">
      <c r="A348" s="2" t="s">
        <v>14</v>
      </c>
      <c r="B348" s="2" t="s">
        <v>5</v>
      </c>
      <c r="C348" s="2">
        <f t="shared" si="15"/>
        <v>0</v>
      </c>
    </row>
    <row r="349" spans="1:3" x14ac:dyDescent="0.3">
      <c r="A349" s="2" t="s">
        <v>5</v>
      </c>
      <c r="B349" s="2" t="s">
        <v>5</v>
      </c>
      <c r="C349" s="2">
        <f t="shared" si="15"/>
        <v>1</v>
      </c>
    </row>
    <row r="350" spans="1:3" x14ac:dyDescent="0.3">
      <c r="A350" s="2" t="s">
        <v>6</v>
      </c>
      <c r="B350" s="2" t="s">
        <v>6</v>
      </c>
      <c r="C350" s="2">
        <f t="shared" si="15"/>
        <v>1</v>
      </c>
    </row>
    <row r="351" spans="1:3" x14ac:dyDescent="0.3">
      <c r="A351" s="2" t="s">
        <v>6</v>
      </c>
      <c r="B351" s="2" t="s">
        <v>6</v>
      </c>
      <c r="C351" s="2">
        <f t="shared" si="15"/>
        <v>1</v>
      </c>
    </row>
    <row r="352" spans="1:3" x14ac:dyDescent="0.3">
      <c r="A352" s="2" t="s">
        <v>6</v>
      </c>
      <c r="B352" s="2" t="s">
        <v>6</v>
      </c>
      <c r="C352" s="2">
        <f t="shared" si="15"/>
        <v>1</v>
      </c>
    </row>
    <row r="353" spans="1:3" x14ac:dyDescent="0.3">
      <c r="A353" s="2" t="s">
        <v>7</v>
      </c>
      <c r="B353" s="2" t="s">
        <v>7</v>
      </c>
      <c r="C353" s="2">
        <f t="shared" si="15"/>
        <v>1</v>
      </c>
    </row>
    <row r="354" spans="1:3" x14ac:dyDescent="0.3">
      <c r="A354" s="2" t="s">
        <v>7</v>
      </c>
      <c r="B354" s="2" t="s">
        <v>7</v>
      </c>
      <c r="C354" s="2">
        <f t="shared" si="15"/>
        <v>1</v>
      </c>
    </row>
    <row r="355" spans="1:3" x14ac:dyDescent="0.3">
      <c r="A355" s="2" t="s">
        <v>7</v>
      </c>
      <c r="B355" s="2" t="s">
        <v>7</v>
      </c>
      <c r="C355" s="2">
        <f t="shared" si="15"/>
        <v>1</v>
      </c>
    </row>
    <row r="356" spans="1:3" x14ac:dyDescent="0.3">
      <c r="A356" s="2" t="s">
        <v>8</v>
      </c>
      <c r="B356" s="2" t="s">
        <v>8</v>
      </c>
      <c r="C356" s="2">
        <f t="shared" si="15"/>
        <v>1</v>
      </c>
    </row>
    <row r="357" spans="1:3" x14ac:dyDescent="0.3">
      <c r="A357" s="2" t="s">
        <v>8</v>
      </c>
      <c r="B357" s="2" t="s">
        <v>8</v>
      </c>
      <c r="C357" s="2">
        <f t="shared" si="15"/>
        <v>1</v>
      </c>
    </row>
    <row r="358" spans="1:3" x14ac:dyDescent="0.3">
      <c r="A358" s="2" t="s">
        <v>8</v>
      </c>
      <c r="B358" s="2" t="s">
        <v>8</v>
      </c>
      <c r="C358" s="2">
        <f t="shared" si="15"/>
        <v>1</v>
      </c>
    </row>
    <row r="359" spans="1:3" x14ac:dyDescent="0.3">
      <c r="A359" s="2" t="s">
        <v>9</v>
      </c>
      <c r="B359" s="2" t="s">
        <v>9</v>
      </c>
      <c r="C359" s="2">
        <f t="shared" si="15"/>
        <v>1</v>
      </c>
    </row>
    <row r="360" spans="1:3" x14ac:dyDescent="0.3">
      <c r="A360" s="2" t="s">
        <v>9</v>
      </c>
      <c r="B360" s="2" t="s">
        <v>9</v>
      </c>
      <c r="C360" s="2">
        <f t="shared" si="15"/>
        <v>1</v>
      </c>
    </row>
    <row r="361" spans="1:3" x14ac:dyDescent="0.3">
      <c r="A361" s="2" t="s">
        <v>9</v>
      </c>
      <c r="B361" s="2" t="s">
        <v>9</v>
      </c>
      <c r="C361" s="2">
        <f t="shared" si="15"/>
        <v>1</v>
      </c>
    </row>
    <row r="362" spans="1:3" x14ac:dyDescent="0.3">
      <c r="A362" s="2" t="s">
        <v>10</v>
      </c>
      <c r="B362" s="2" t="s">
        <v>10</v>
      </c>
      <c r="C362" s="2">
        <f t="shared" si="15"/>
        <v>1</v>
      </c>
    </row>
    <row r="363" spans="1:3" x14ac:dyDescent="0.3">
      <c r="A363" s="2" t="s">
        <v>10</v>
      </c>
      <c r="B363" s="2" t="s">
        <v>10</v>
      </c>
      <c r="C363" s="2">
        <f t="shared" si="15"/>
        <v>1</v>
      </c>
    </row>
    <row r="364" spans="1:3" x14ac:dyDescent="0.3">
      <c r="A364" s="2" t="s">
        <v>10</v>
      </c>
      <c r="B364" s="2" t="s">
        <v>10</v>
      </c>
      <c r="C364" s="2">
        <f t="shared" si="15"/>
        <v>1</v>
      </c>
    </row>
    <row r="365" spans="1:3" x14ac:dyDescent="0.3">
      <c r="A365" s="2" t="s">
        <v>11</v>
      </c>
      <c r="B365" s="2" t="s">
        <v>11</v>
      </c>
      <c r="C365" s="2">
        <f t="shared" si="15"/>
        <v>1</v>
      </c>
    </row>
    <row r="366" spans="1:3" x14ac:dyDescent="0.3">
      <c r="A366" s="2" t="s">
        <v>11</v>
      </c>
      <c r="B366" s="2" t="s">
        <v>11</v>
      </c>
      <c r="C366" s="2">
        <f t="shared" si="15"/>
        <v>1</v>
      </c>
    </row>
    <row r="367" spans="1:3" x14ac:dyDescent="0.3">
      <c r="A367" s="2" t="s">
        <v>11</v>
      </c>
      <c r="B367" s="2" t="s">
        <v>11</v>
      </c>
      <c r="C367" s="2">
        <f t="shared" si="15"/>
        <v>1</v>
      </c>
    </row>
    <row r="368" spans="1:3" x14ac:dyDescent="0.3">
      <c r="A368" s="2" t="s">
        <v>12</v>
      </c>
      <c r="B368" s="2" t="s">
        <v>12</v>
      </c>
      <c r="C368" s="2">
        <f t="shared" si="15"/>
        <v>1</v>
      </c>
    </row>
    <row r="369" spans="1:3" x14ac:dyDescent="0.3">
      <c r="A369" s="2" t="s">
        <v>12</v>
      </c>
      <c r="B369" s="2" t="s">
        <v>12</v>
      </c>
      <c r="C369" s="2">
        <f t="shared" si="15"/>
        <v>1</v>
      </c>
    </row>
    <row r="370" spans="1:3" x14ac:dyDescent="0.3">
      <c r="A370" s="2" t="s">
        <v>12</v>
      </c>
      <c r="B370" s="2" t="s">
        <v>12</v>
      </c>
      <c r="C370" s="2">
        <f t="shared" si="15"/>
        <v>1</v>
      </c>
    </row>
    <row r="371" spans="1:3" x14ac:dyDescent="0.3">
      <c r="A371" s="2" t="s">
        <v>13</v>
      </c>
      <c r="B371" s="2" t="s">
        <v>13</v>
      </c>
      <c r="C371" s="2">
        <f t="shared" si="15"/>
        <v>1</v>
      </c>
    </row>
    <row r="372" spans="1:3" x14ac:dyDescent="0.3">
      <c r="A372" s="2" t="s">
        <v>13</v>
      </c>
      <c r="B372" s="2" t="s">
        <v>13</v>
      </c>
      <c r="C372" s="2">
        <f t="shared" si="15"/>
        <v>1</v>
      </c>
    </row>
    <row r="373" spans="1:3" x14ac:dyDescent="0.3">
      <c r="A373" s="2" t="s">
        <v>13</v>
      </c>
      <c r="B373" s="2" t="s">
        <v>13</v>
      </c>
      <c r="C373" s="2">
        <f t="shared" si="15"/>
        <v>1</v>
      </c>
    </row>
    <row r="374" spans="1:3" x14ac:dyDescent="0.3">
      <c r="A374" s="2" t="s">
        <v>14</v>
      </c>
      <c r="B374" s="2" t="s">
        <v>14</v>
      </c>
      <c r="C374" s="2">
        <f t="shared" si="15"/>
        <v>1</v>
      </c>
    </row>
    <row r="375" spans="1:3" x14ac:dyDescent="0.3">
      <c r="A375" s="2" t="s">
        <v>5</v>
      </c>
      <c r="B375" s="2" t="s">
        <v>14</v>
      </c>
      <c r="C375" s="2">
        <f t="shared" si="15"/>
        <v>0</v>
      </c>
    </row>
    <row r="376" spans="1:3" x14ac:dyDescent="0.3">
      <c r="A376" s="2" t="s">
        <v>5</v>
      </c>
      <c r="B376" s="2" t="s">
        <v>14</v>
      </c>
      <c r="C376" s="2">
        <f t="shared" si="15"/>
        <v>0</v>
      </c>
    </row>
    <row r="377" spans="1:3" x14ac:dyDescent="0.3">
      <c r="A377" s="2" t="s">
        <v>15</v>
      </c>
      <c r="B377" s="2" t="s">
        <v>15</v>
      </c>
      <c r="C377" s="2">
        <f t="shared" si="15"/>
        <v>1</v>
      </c>
    </row>
    <row r="378" spans="1:3" x14ac:dyDescent="0.3">
      <c r="A378" s="2" t="s">
        <v>15</v>
      </c>
      <c r="B378" s="2" t="s">
        <v>15</v>
      </c>
      <c r="C378" s="2">
        <f t="shared" si="15"/>
        <v>1</v>
      </c>
    </row>
    <row r="379" spans="1:3" x14ac:dyDescent="0.3">
      <c r="A379" s="2" t="s">
        <v>15</v>
      </c>
      <c r="B379" s="2" t="s">
        <v>15</v>
      </c>
      <c r="C379" s="2">
        <f t="shared" si="15"/>
        <v>1</v>
      </c>
    </row>
    <row r="380" spans="1:3" x14ac:dyDescent="0.3">
      <c r="A380" s="2" t="s">
        <v>16</v>
      </c>
      <c r="B380" s="2" t="s">
        <v>16</v>
      </c>
      <c r="C380" s="2">
        <f t="shared" si="15"/>
        <v>1</v>
      </c>
    </row>
    <row r="381" spans="1:3" x14ac:dyDescent="0.3">
      <c r="A381" s="2" t="s">
        <v>16</v>
      </c>
      <c r="B381" s="2" t="s">
        <v>16</v>
      </c>
      <c r="C381" s="2">
        <f t="shared" si="15"/>
        <v>1</v>
      </c>
    </row>
    <row r="382" spans="1:3" x14ac:dyDescent="0.3">
      <c r="A382" s="2" t="s">
        <v>16</v>
      </c>
      <c r="B382" s="2" t="s">
        <v>16</v>
      </c>
      <c r="C382" s="2">
        <f t="shared" si="15"/>
        <v>1</v>
      </c>
    </row>
    <row r="383" spans="1:3" x14ac:dyDescent="0.3">
      <c r="A383" s="2" t="s">
        <v>17</v>
      </c>
      <c r="B383" s="2" t="s">
        <v>17</v>
      </c>
      <c r="C383" s="2">
        <f t="shared" si="15"/>
        <v>1</v>
      </c>
    </row>
    <row r="384" spans="1:3" x14ac:dyDescent="0.3">
      <c r="A384" s="2" t="s">
        <v>17</v>
      </c>
      <c r="B384" s="2" t="s">
        <v>17</v>
      </c>
      <c r="C384" s="2">
        <f t="shared" si="15"/>
        <v>1</v>
      </c>
    </row>
    <row r="385" spans="1:3" x14ac:dyDescent="0.3">
      <c r="A385" s="2" t="s">
        <v>17</v>
      </c>
      <c r="B385" s="2" t="s">
        <v>17</v>
      </c>
      <c r="C385" s="2">
        <f t="shared" si="15"/>
        <v>1</v>
      </c>
    </row>
    <row r="386" spans="1:3" x14ac:dyDescent="0.3">
      <c r="A386" s="2" t="s">
        <v>18</v>
      </c>
      <c r="B386" s="2" t="s">
        <v>18</v>
      </c>
      <c r="C386" s="2">
        <f t="shared" si="15"/>
        <v>1</v>
      </c>
    </row>
    <row r="387" spans="1:3" x14ac:dyDescent="0.3">
      <c r="A387" s="2" t="s">
        <v>18</v>
      </c>
      <c r="B387" s="2" t="s">
        <v>18</v>
      </c>
      <c r="C387" s="2">
        <f t="shared" si="15"/>
        <v>1</v>
      </c>
    </row>
    <row r="388" spans="1:3" x14ac:dyDescent="0.3">
      <c r="A388" s="2" t="s">
        <v>18</v>
      </c>
      <c r="B388" s="2" t="s">
        <v>18</v>
      </c>
      <c r="C388" s="2">
        <f t="shared" ref="C388:C415" si="16" xml:space="preserve"> IF(A388=B388,1,0)</f>
        <v>1</v>
      </c>
    </row>
    <row r="389" spans="1:3" x14ac:dyDescent="0.3">
      <c r="A389" s="2" t="s">
        <v>19</v>
      </c>
      <c r="B389" s="2" t="s">
        <v>19</v>
      </c>
      <c r="C389" s="2">
        <f t="shared" si="16"/>
        <v>1</v>
      </c>
    </row>
    <row r="390" spans="1:3" x14ac:dyDescent="0.3">
      <c r="A390" s="2" t="s">
        <v>19</v>
      </c>
      <c r="B390" s="2" t="s">
        <v>19</v>
      </c>
      <c r="C390" s="2">
        <f t="shared" si="16"/>
        <v>1</v>
      </c>
    </row>
    <row r="391" spans="1:3" x14ac:dyDescent="0.3">
      <c r="A391" s="2" t="s">
        <v>19</v>
      </c>
      <c r="B391" s="2" t="s">
        <v>19</v>
      </c>
      <c r="C391" s="2">
        <f t="shared" si="16"/>
        <v>1</v>
      </c>
    </row>
    <row r="392" spans="1:3" x14ac:dyDescent="0.3">
      <c r="A392" s="2" t="s">
        <v>20</v>
      </c>
      <c r="B392" s="2" t="s">
        <v>20</v>
      </c>
      <c r="C392" s="2">
        <f t="shared" si="16"/>
        <v>1</v>
      </c>
    </row>
    <row r="393" spans="1:3" x14ac:dyDescent="0.3">
      <c r="A393" s="2" t="s">
        <v>20</v>
      </c>
      <c r="B393" s="2" t="s">
        <v>20</v>
      </c>
      <c r="C393" s="2">
        <f t="shared" si="16"/>
        <v>1</v>
      </c>
    </row>
    <row r="394" spans="1:3" x14ac:dyDescent="0.3">
      <c r="A394" s="2" t="s">
        <v>30</v>
      </c>
      <c r="B394" s="2" t="s">
        <v>20</v>
      </c>
      <c r="C394" s="2">
        <f t="shared" si="16"/>
        <v>0</v>
      </c>
    </row>
    <row r="395" spans="1:3" x14ac:dyDescent="0.3">
      <c r="A395" s="2" t="s">
        <v>21</v>
      </c>
      <c r="B395" s="2" t="s">
        <v>21</v>
      </c>
      <c r="C395" s="2">
        <f t="shared" si="16"/>
        <v>1</v>
      </c>
    </row>
    <row r="396" spans="1:3" x14ac:dyDescent="0.3">
      <c r="A396" s="2" t="s">
        <v>21</v>
      </c>
      <c r="B396" s="2" t="s">
        <v>21</v>
      </c>
      <c r="C396" s="2">
        <f t="shared" si="16"/>
        <v>1</v>
      </c>
    </row>
    <row r="397" spans="1:3" x14ac:dyDescent="0.3">
      <c r="A397" s="2" t="s">
        <v>21</v>
      </c>
      <c r="B397" s="2" t="s">
        <v>21</v>
      </c>
      <c r="C397" s="2">
        <f t="shared" si="16"/>
        <v>1</v>
      </c>
    </row>
    <row r="398" spans="1:3" x14ac:dyDescent="0.3">
      <c r="A398" s="2" t="s">
        <v>22</v>
      </c>
      <c r="B398" s="2" t="s">
        <v>22</v>
      </c>
      <c r="C398" s="2">
        <f t="shared" si="16"/>
        <v>1</v>
      </c>
    </row>
    <row r="399" spans="1:3" x14ac:dyDescent="0.3">
      <c r="A399" s="2" t="s">
        <v>18</v>
      </c>
      <c r="B399" s="2" t="s">
        <v>22</v>
      </c>
      <c r="C399" s="2">
        <f t="shared" si="16"/>
        <v>0</v>
      </c>
    </row>
    <row r="400" spans="1:3" x14ac:dyDescent="0.3">
      <c r="A400" s="2" t="s">
        <v>22</v>
      </c>
      <c r="B400" s="2" t="s">
        <v>22</v>
      </c>
      <c r="C400" s="2">
        <f t="shared" si="16"/>
        <v>1</v>
      </c>
    </row>
    <row r="401" spans="1:3" x14ac:dyDescent="0.3">
      <c r="A401" s="2" t="s">
        <v>23</v>
      </c>
      <c r="B401" s="2" t="s">
        <v>23</v>
      </c>
      <c r="C401" s="2">
        <f t="shared" si="16"/>
        <v>1</v>
      </c>
    </row>
    <row r="402" spans="1:3" x14ac:dyDescent="0.3">
      <c r="A402" s="2" t="s">
        <v>23</v>
      </c>
      <c r="B402" s="2" t="s">
        <v>23</v>
      </c>
      <c r="C402" s="2">
        <f t="shared" si="16"/>
        <v>1</v>
      </c>
    </row>
    <row r="403" spans="1:3" x14ac:dyDescent="0.3">
      <c r="A403" s="2" t="s">
        <v>23</v>
      </c>
      <c r="B403" s="2" t="s">
        <v>23</v>
      </c>
      <c r="C403" s="2">
        <f t="shared" si="16"/>
        <v>1</v>
      </c>
    </row>
    <row r="404" spans="1:3" x14ac:dyDescent="0.3">
      <c r="A404" s="2" t="s">
        <v>24</v>
      </c>
      <c r="B404" s="2" t="s">
        <v>24</v>
      </c>
      <c r="C404" s="2">
        <f t="shared" si="16"/>
        <v>1</v>
      </c>
    </row>
    <row r="405" spans="1:3" x14ac:dyDescent="0.3">
      <c r="A405" s="2" t="s">
        <v>24</v>
      </c>
      <c r="B405" s="2" t="s">
        <v>24</v>
      </c>
      <c r="C405" s="2">
        <f t="shared" si="16"/>
        <v>1</v>
      </c>
    </row>
    <row r="406" spans="1:3" x14ac:dyDescent="0.3">
      <c r="A406" s="2" t="s">
        <v>24</v>
      </c>
      <c r="B406" s="2" t="s">
        <v>24</v>
      </c>
      <c r="C406" s="2">
        <f t="shared" si="16"/>
        <v>1</v>
      </c>
    </row>
    <row r="407" spans="1:3" x14ac:dyDescent="0.3">
      <c r="A407" s="2" t="s">
        <v>25</v>
      </c>
      <c r="B407" s="2" t="s">
        <v>25</v>
      </c>
      <c r="C407" s="2">
        <f t="shared" si="16"/>
        <v>1</v>
      </c>
    </row>
    <row r="408" spans="1:3" x14ac:dyDescent="0.3">
      <c r="A408" s="2" t="s">
        <v>25</v>
      </c>
      <c r="B408" s="2" t="s">
        <v>25</v>
      </c>
      <c r="C408" s="2">
        <f t="shared" si="16"/>
        <v>1</v>
      </c>
    </row>
    <row r="409" spans="1:3" x14ac:dyDescent="0.3">
      <c r="A409" s="2" t="s">
        <v>25</v>
      </c>
      <c r="B409" s="2" t="s">
        <v>25</v>
      </c>
      <c r="C409" s="2">
        <f t="shared" si="16"/>
        <v>1</v>
      </c>
    </row>
    <row r="410" spans="1:3" x14ac:dyDescent="0.3">
      <c r="A410" s="2" t="s">
        <v>26</v>
      </c>
      <c r="B410" s="2" t="s">
        <v>26</v>
      </c>
      <c r="C410" s="2">
        <f t="shared" si="16"/>
        <v>1</v>
      </c>
    </row>
    <row r="411" spans="1:3" x14ac:dyDescent="0.3">
      <c r="A411" s="2" t="s">
        <v>26</v>
      </c>
      <c r="B411" s="2" t="s">
        <v>26</v>
      </c>
      <c r="C411" s="2">
        <f t="shared" si="16"/>
        <v>1</v>
      </c>
    </row>
    <row r="412" spans="1:3" x14ac:dyDescent="0.3">
      <c r="A412" s="2" t="s">
        <v>26</v>
      </c>
      <c r="B412" s="2" t="s">
        <v>26</v>
      </c>
      <c r="C412" s="2">
        <f t="shared" si="16"/>
        <v>1</v>
      </c>
    </row>
    <row r="413" spans="1:3" x14ac:dyDescent="0.3">
      <c r="A413" s="2" t="s">
        <v>30</v>
      </c>
      <c r="B413" s="2" t="s">
        <v>30</v>
      </c>
      <c r="C413" s="2">
        <f t="shared" si="16"/>
        <v>1</v>
      </c>
    </row>
    <row r="414" spans="1:3" x14ac:dyDescent="0.3">
      <c r="A414" s="2" t="s">
        <v>30</v>
      </c>
      <c r="B414" s="2" t="s">
        <v>30</v>
      </c>
      <c r="C414" s="2">
        <f t="shared" si="16"/>
        <v>1</v>
      </c>
    </row>
    <row r="415" spans="1:3" x14ac:dyDescent="0.3">
      <c r="A415" s="2" t="s">
        <v>30</v>
      </c>
      <c r="B415" s="2" t="s">
        <v>30</v>
      </c>
      <c r="C415" s="2">
        <f t="shared" si="16"/>
        <v>1</v>
      </c>
    </row>
    <row r="416" spans="1:3" x14ac:dyDescent="0.3">
      <c r="A416" s="28"/>
      <c r="B416" s="28"/>
      <c r="C416" s="28"/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</sheetData>
  <mergeCells count="97">
    <mergeCell ref="G43:H43"/>
    <mergeCell ref="L43:M43"/>
    <mergeCell ref="Q43:R43"/>
    <mergeCell ref="V43:W43"/>
    <mergeCell ref="AA43:AB43"/>
    <mergeCell ref="G42:H42"/>
    <mergeCell ref="L42:M42"/>
    <mergeCell ref="Q42:R42"/>
    <mergeCell ref="V42:W42"/>
    <mergeCell ref="AA42:AB42"/>
    <mergeCell ref="F41:H41"/>
    <mergeCell ref="K41:M41"/>
    <mergeCell ref="P41:R41"/>
    <mergeCell ref="U41:W41"/>
    <mergeCell ref="Z41:AB41"/>
    <mergeCell ref="F40:H40"/>
    <mergeCell ref="K40:M40"/>
    <mergeCell ref="P40:R40"/>
    <mergeCell ref="U40:W40"/>
    <mergeCell ref="Z40:AB40"/>
    <mergeCell ref="F39:H39"/>
    <mergeCell ref="K39:M39"/>
    <mergeCell ref="P39:R39"/>
    <mergeCell ref="U39:W39"/>
    <mergeCell ref="Z39:AB39"/>
    <mergeCell ref="F38:H38"/>
    <mergeCell ref="K38:M38"/>
    <mergeCell ref="P38:R38"/>
    <mergeCell ref="U38:W38"/>
    <mergeCell ref="Z38:AB38"/>
    <mergeCell ref="F37:H37"/>
    <mergeCell ref="K37:M37"/>
    <mergeCell ref="P37:R37"/>
    <mergeCell ref="U37:W37"/>
    <mergeCell ref="Z37:AB37"/>
    <mergeCell ref="F36:H36"/>
    <mergeCell ref="K36:M36"/>
    <mergeCell ref="P36:R36"/>
    <mergeCell ref="U36:W36"/>
    <mergeCell ref="Z36:AB36"/>
    <mergeCell ref="F35:H35"/>
    <mergeCell ref="K35:M35"/>
    <mergeCell ref="P35:R35"/>
    <mergeCell ref="U35:W35"/>
    <mergeCell ref="Z35:AB35"/>
    <mergeCell ref="F34:I34"/>
    <mergeCell ref="K34:N34"/>
    <mergeCell ref="P34:S34"/>
    <mergeCell ref="U34:X34"/>
    <mergeCell ref="Z34:AC34"/>
    <mergeCell ref="AO10:AQ10"/>
    <mergeCell ref="AO7:AQ7"/>
    <mergeCell ref="AH4:AI4"/>
    <mergeCell ref="AH5:AI5"/>
    <mergeCell ref="AH6:AI6"/>
    <mergeCell ref="AH7:AI7"/>
    <mergeCell ref="A1:AF1"/>
    <mergeCell ref="AO3:AQ3"/>
    <mergeCell ref="AO4:AQ4"/>
    <mergeCell ref="AO5:AQ5"/>
    <mergeCell ref="AO6:AQ6"/>
    <mergeCell ref="A85:C85"/>
    <mergeCell ref="A168:C168"/>
    <mergeCell ref="A251:C251"/>
    <mergeCell ref="A334:C334"/>
    <mergeCell ref="AO8:AQ8"/>
    <mergeCell ref="AO9:AQ9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9:AI29"/>
    <mergeCell ref="AH28:AI28"/>
    <mergeCell ref="AH27:AI27"/>
    <mergeCell ref="AH21:AI21"/>
    <mergeCell ref="AH22:AI22"/>
    <mergeCell ref="AH23:AI23"/>
    <mergeCell ref="AH24:AI24"/>
    <mergeCell ref="AH25:AI25"/>
    <mergeCell ref="AH3:AI3"/>
    <mergeCell ref="AH26:AI26"/>
    <mergeCell ref="AH30:AI30"/>
    <mergeCell ref="F45:AC45"/>
    <mergeCell ref="K47:L47"/>
    <mergeCell ref="N47:O47"/>
    <mergeCell ref="Q47:R47"/>
    <mergeCell ref="T47:U47"/>
    <mergeCell ref="W47:X47"/>
  </mergeCells>
  <conditionalFormatting sqref="C3:C84 C86:C167 C169:C250 C252:C333 C335:C8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A0D-6E40-465B-9F76-5EAD0635899E}">
  <dimension ref="A1:AR415"/>
  <sheetViews>
    <sheetView topLeftCell="A10" zoomScale="90" zoomScaleNormal="90" workbookViewId="0">
      <selection activeCell="J56" sqref="J56"/>
    </sheetView>
  </sheetViews>
  <sheetFormatPr defaultRowHeight="14.4" x14ac:dyDescent="0.3"/>
  <cols>
    <col min="1" max="1" width="23.33203125" customWidth="1"/>
    <col min="2" max="2" width="23.44140625" customWidth="1"/>
    <col min="3" max="3" width="10.21875" customWidth="1"/>
    <col min="5" max="5" width="25" customWidth="1"/>
    <col min="32" max="32" width="9.77734375" customWidth="1"/>
    <col min="35" max="35" width="12.33203125" customWidth="1"/>
  </cols>
  <sheetData>
    <row r="1" spans="1:44" x14ac:dyDescent="0.3">
      <c r="A1" s="85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</row>
    <row r="2" spans="1:44" x14ac:dyDescent="0.3">
      <c r="A2" s="27" t="s">
        <v>0</v>
      </c>
      <c r="B2" s="27" t="s">
        <v>28</v>
      </c>
      <c r="C2" s="27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7" t="s">
        <v>15</v>
      </c>
      <c r="U3" s="27" t="s">
        <v>16</v>
      </c>
      <c r="V3" s="27" t="s">
        <v>17</v>
      </c>
      <c r="W3" s="27" t="s">
        <v>18</v>
      </c>
      <c r="X3" s="27" t="s">
        <v>19</v>
      </c>
      <c r="Y3" s="27" t="s">
        <v>20</v>
      </c>
      <c r="Z3" s="27" t="s">
        <v>21</v>
      </c>
      <c r="AA3" s="27" t="s">
        <v>22</v>
      </c>
      <c r="AB3" s="27" t="s">
        <v>23</v>
      </c>
      <c r="AC3" s="27" t="s">
        <v>24</v>
      </c>
      <c r="AD3" s="27" t="s">
        <v>25</v>
      </c>
      <c r="AE3" s="27" t="s">
        <v>26</v>
      </c>
      <c r="AF3" s="27" t="s">
        <v>90</v>
      </c>
      <c r="AH3" s="79"/>
      <c r="AI3" s="80"/>
      <c r="AJ3" s="27" t="s">
        <v>31</v>
      </c>
      <c r="AK3" s="27" t="s">
        <v>32</v>
      </c>
      <c r="AL3" s="27" t="s">
        <v>33</v>
      </c>
      <c r="AM3" s="27" t="s">
        <v>34</v>
      </c>
      <c r="AO3" s="75" t="s">
        <v>37</v>
      </c>
      <c r="AP3" s="76"/>
      <c r="AQ3" s="77"/>
      <c r="AR3" s="1">
        <f>SUM(AJ4:AJ29,AK30)</f>
        <v>344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5" t="s">
        <v>1</v>
      </c>
      <c r="F4" s="18">
        <f>COUNTIFS($A:$A,$E4,$B:$B,F$3)</f>
        <v>11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72" t="s">
        <v>1</v>
      </c>
      <c r="AI4" s="72"/>
      <c r="AJ4" s="2" cm="1">
        <f t="array" ref="AJ4">INDEX(F4:AF4,,ROWS($4:4))</f>
        <v>11</v>
      </c>
      <c r="AK4" s="2" t="s">
        <v>42</v>
      </c>
      <c r="AL4" s="2">
        <f t="shared" ref="AL4:AL29" si="3">SUM(F4:AF4)-AJ4</f>
        <v>0</v>
      </c>
      <c r="AM4" s="2" t="s">
        <v>42</v>
      </c>
      <c r="AO4" s="69" t="s">
        <v>38</v>
      </c>
      <c r="AP4" s="78"/>
      <c r="AQ4" s="70"/>
      <c r="AR4" s="1">
        <f>SUM(AL4:AL29, AM30)</f>
        <v>61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5" t="s">
        <v>2</v>
      </c>
      <c r="F5" s="2">
        <f>COUNTIFS($A:$A,$E5,$B:$B,F$3)</f>
        <v>0</v>
      </c>
      <c r="G5" s="3">
        <f t="shared" ref="G5" si="4">COUNTIFS($A:$A,$E5,$B:$B,G$3)</f>
        <v>15</v>
      </c>
      <c r="H5" s="5">
        <f t="shared" si="1"/>
        <v>1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5">
        <f t="shared" si="2"/>
        <v>1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72" t="s">
        <v>2</v>
      </c>
      <c r="AI5" s="72"/>
      <c r="AJ5" s="2" cm="1">
        <f t="array" ref="AJ5">INDEX(F5:AF5,,ROWS($4:5))</f>
        <v>15</v>
      </c>
      <c r="AK5" s="2" t="s">
        <v>42</v>
      </c>
      <c r="AL5" s="2">
        <f t="shared" si="3"/>
        <v>4</v>
      </c>
      <c r="AM5" s="2" t="s">
        <v>42</v>
      </c>
      <c r="AO5" s="69" t="s">
        <v>35</v>
      </c>
      <c r="AP5" s="78"/>
      <c r="AQ5" s="70"/>
      <c r="AR5" s="16">
        <f>AR3/(AR3+AR4)</f>
        <v>0.84938271604938276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5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12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72" t="s">
        <v>3</v>
      </c>
      <c r="AI6" s="72"/>
      <c r="AJ6" s="2" cm="1">
        <f t="array" ref="AJ6">INDEX(F6:AF6,,ROWS($4:6))</f>
        <v>12</v>
      </c>
      <c r="AK6" s="2" t="s">
        <v>42</v>
      </c>
      <c r="AL6" s="2">
        <f t="shared" si="3"/>
        <v>0</v>
      </c>
      <c r="AM6" s="2" t="s">
        <v>42</v>
      </c>
      <c r="AO6" s="69" t="s">
        <v>36</v>
      </c>
      <c r="AP6" s="78"/>
      <c r="AQ6" s="70"/>
      <c r="AR6" s="16">
        <f>SUM(AJ4:AJ29)/(SUM(AJ4:AJ29)+AM30)</f>
        <v>0.95714285714285718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5" t="s">
        <v>4</v>
      </c>
      <c r="F7" s="5">
        <f t="shared" si="5"/>
        <v>1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5">
        <f t="shared" si="5"/>
        <v>1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72" t="s">
        <v>4</v>
      </c>
      <c r="AI7" s="72"/>
      <c r="AJ7" s="2" cm="1">
        <f t="array" ref="AJ7">INDEX(F7:AF7,,ROWS($4:7))</f>
        <v>15</v>
      </c>
      <c r="AK7" s="2" t="s">
        <v>42</v>
      </c>
      <c r="AL7" s="2">
        <f t="shared" si="3"/>
        <v>2</v>
      </c>
      <c r="AM7" s="2" t="s">
        <v>42</v>
      </c>
      <c r="AO7" s="69" t="s">
        <v>39</v>
      </c>
      <c r="AP7" s="78"/>
      <c r="AQ7" s="70"/>
      <c r="AR7" s="16">
        <f>SUM(AJ4:AJ29)/(SUM(AJ4:AJ29)+SUM(AL4:AL29))</f>
        <v>0.87926509186351709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5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18">
        <f t="shared" si="5"/>
        <v>13</v>
      </c>
      <c r="K8" s="5">
        <f t="shared" si="5"/>
        <v>8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72" t="s">
        <v>14</v>
      </c>
      <c r="AI8" s="72"/>
      <c r="AJ8" s="2" cm="1">
        <f t="array" ref="AJ8">INDEX(F8:AF8,,ROWS($4:8))</f>
        <v>13</v>
      </c>
      <c r="AK8" s="2" t="s">
        <v>42</v>
      </c>
      <c r="AL8" s="2">
        <f t="shared" si="3"/>
        <v>9</v>
      </c>
      <c r="AM8" s="2" t="s">
        <v>42</v>
      </c>
      <c r="AO8" s="69" t="s">
        <v>40</v>
      </c>
      <c r="AP8" s="78"/>
      <c r="AQ8" s="70"/>
      <c r="AR8" s="16">
        <f>AK30/15</f>
        <v>0.6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5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2</v>
      </c>
      <c r="K9" s="6">
        <f t="shared" si="5"/>
        <v>7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5">
        <f t="shared" si="2"/>
        <v>1</v>
      </c>
      <c r="AH9" s="72" t="s">
        <v>5</v>
      </c>
      <c r="AI9" s="72"/>
      <c r="AJ9" s="2" cm="1">
        <f t="array" ref="AJ9">INDEX(F9:AF9,,ROWS($4:9))</f>
        <v>7</v>
      </c>
      <c r="AK9" s="2" t="s">
        <v>42</v>
      </c>
      <c r="AL9" s="2">
        <f t="shared" si="3"/>
        <v>4</v>
      </c>
      <c r="AM9" s="2" t="s">
        <v>42</v>
      </c>
      <c r="AO9" s="69" t="s">
        <v>41</v>
      </c>
      <c r="AP9" s="78"/>
      <c r="AQ9" s="70"/>
      <c r="AR9" s="16">
        <f>2*(AR6*AR7)/(AR6+AR7)</f>
        <v>0.91655266757865939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5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18">
        <f t="shared" si="5"/>
        <v>13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72" t="s">
        <v>6</v>
      </c>
      <c r="AI10" s="72"/>
      <c r="AJ10" s="2" cm="1">
        <f t="array" ref="AJ10">INDEX(F10:AF10,,ROWS($4:10))</f>
        <v>13</v>
      </c>
      <c r="AK10" s="2" t="s">
        <v>42</v>
      </c>
      <c r="AL10" s="2">
        <f t="shared" si="3"/>
        <v>0</v>
      </c>
      <c r="AM10" s="2" t="s">
        <v>42</v>
      </c>
      <c r="AO10" s="68" t="s">
        <v>89</v>
      </c>
      <c r="AP10" s="68"/>
      <c r="AQ10" s="68"/>
      <c r="AR10" s="16">
        <f>(SUM(AL4:AL29)+AM30)/(AR3+AR4)</f>
        <v>0.1506172839506173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5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14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72" t="s">
        <v>7</v>
      </c>
      <c r="AI11" s="72"/>
      <c r="AJ11" s="2" cm="1">
        <f t="array" ref="AJ11">INDEX(F11:AF11,,ROWS($4:11))</f>
        <v>14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5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5">
        <f t="shared" si="5"/>
        <v>1</v>
      </c>
      <c r="N12" s="18">
        <f t="shared" si="5"/>
        <v>12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5">
        <f t="shared" si="2"/>
        <v>1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72" t="s">
        <v>8</v>
      </c>
      <c r="AI12" s="72"/>
      <c r="AJ12" s="2" cm="1">
        <f t="array" ref="AJ12">INDEX(F12:AF12,,ROWS($4:12))</f>
        <v>12</v>
      </c>
      <c r="AK12" s="2" t="s">
        <v>42</v>
      </c>
      <c r="AL12" s="2">
        <f t="shared" si="3"/>
        <v>2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5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72" t="s">
        <v>9</v>
      </c>
      <c r="AI13" s="72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5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72" t="s">
        <v>10</v>
      </c>
      <c r="AI14" s="72"/>
      <c r="AJ14" s="2" cm="1">
        <f t="array" ref="AJ14">INDEX(F14:AF14,,ROWS($4:14))</f>
        <v>13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14</v>
      </c>
      <c r="B15" s="2" t="s">
        <v>5</v>
      </c>
      <c r="C15" s="2">
        <f t="shared" si="0"/>
        <v>0</v>
      </c>
      <c r="E15" s="25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72" t="s">
        <v>11</v>
      </c>
      <c r="AI15" s="72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5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72" t="s">
        <v>12</v>
      </c>
      <c r="AI16" s="72"/>
      <c r="AJ16" s="2" cm="1">
        <f t="array" ref="AJ16">INDEX(F16:AF16,,ROWS($4:16))</f>
        <v>15</v>
      </c>
      <c r="AK16" s="2" t="s">
        <v>42</v>
      </c>
      <c r="AL16" s="2">
        <f t="shared" si="3"/>
        <v>1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5" t="s">
        <v>13</v>
      </c>
      <c r="F17" s="5">
        <f t="shared" si="5"/>
        <v>2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18">
        <f t="shared" si="5"/>
        <v>12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72" t="s">
        <v>13</v>
      </c>
      <c r="AI17" s="72"/>
      <c r="AJ17" s="2" cm="1">
        <f t="array" ref="AJ17">INDEX(F17:AF17,,ROWS($4:17))</f>
        <v>12</v>
      </c>
      <c r="AK17" s="2" t="s">
        <v>42</v>
      </c>
      <c r="AL17" s="2">
        <f t="shared" si="3"/>
        <v>2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5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5">
        <f t="shared" si="5"/>
        <v>1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12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0</v>
      </c>
      <c r="AE18" s="2">
        <f t="shared" si="2"/>
        <v>0</v>
      </c>
      <c r="AF18" s="2">
        <f t="shared" si="2"/>
        <v>0</v>
      </c>
      <c r="AH18" s="72" t="s">
        <v>15</v>
      </c>
      <c r="AI18" s="72"/>
      <c r="AJ18" s="2" cm="1">
        <f t="array" ref="AJ18">INDEX(F18:AF18,,ROWS($4:18))</f>
        <v>12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5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5">
        <f t="shared" si="5"/>
        <v>2</v>
      </c>
      <c r="U19" s="3">
        <f t="shared" si="5"/>
        <v>14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72" t="s">
        <v>16</v>
      </c>
      <c r="AI19" s="72"/>
      <c r="AJ19" s="2" cm="1">
        <f t="array" ref="AJ19">INDEX(F19:AF19,,ROWS($4:19))</f>
        <v>14</v>
      </c>
      <c r="AK19" s="2" t="s">
        <v>42</v>
      </c>
      <c r="AL19" s="2">
        <f t="shared" si="3"/>
        <v>2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5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72" t="s">
        <v>17</v>
      </c>
      <c r="AI20" s="72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5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6">
        <f t="shared" si="7"/>
        <v>7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3</v>
      </c>
      <c r="AB21" s="5">
        <f t="shared" si="7"/>
        <v>1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72" t="s">
        <v>18</v>
      </c>
      <c r="AI21" s="72"/>
      <c r="AJ21" s="2" cm="1">
        <f t="array" ref="AJ21">INDEX(F21:AF21,,ROWS($4:21))</f>
        <v>7</v>
      </c>
      <c r="AK21" s="2" t="s">
        <v>42</v>
      </c>
      <c r="AL21" s="2">
        <f t="shared" si="3"/>
        <v>5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5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14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72" t="s">
        <v>19</v>
      </c>
      <c r="AI22" s="72"/>
      <c r="AJ22" s="2" cm="1">
        <f t="array" ref="AJ22">INDEX(F22:AF22,,ROWS($4:22))</f>
        <v>14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5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18">
        <f t="shared" si="7"/>
        <v>13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72" t="s">
        <v>20</v>
      </c>
      <c r="AI23" s="72"/>
      <c r="AJ23" s="2" cm="1">
        <f t="array" ref="AJ23">INDEX(F23:AF23,,ROWS($4:23))</f>
        <v>13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5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1</v>
      </c>
      <c r="AH24" s="72" t="s">
        <v>21</v>
      </c>
      <c r="AI24" s="72"/>
      <c r="AJ24" s="2" cm="1">
        <f t="array" ref="AJ24">INDEX(F24:AF24,,ROWS($4:24))</f>
        <v>15</v>
      </c>
      <c r="AK24" s="2" t="s">
        <v>42</v>
      </c>
      <c r="AL24" s="2">
        <f t="shared" si="3"/>
        <v>2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5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4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18">
        <f t="shared" si="7"/>
        <v>12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72" t="s">
        <v>22</v>
      </c>
      <c r="AI25" s="72"/>
      <c r="AJ25" s="2" cm="1">
        <f t="array" ref="AJ25">INDEX(F25:AF25,,ROWS($4:25))</f>
        <v>12</v>
      </c>
      <c r="AK25" s="2" t="s">
        <v>42</v>
      </c>
      <c r="AL25" s="2">
        <f t="shared" si="3"/>
        <v>4</v>
      </c>
      <c r="AM25" s="2" t="s">
        <v>42</v>
      </c>
    </row>
    <row r="26" spans="1:39" x14ac:dyDescent="0.3">
      <c r="A26" s="2" t="s">
        <v>8</v>
      </c>
      <c r="B26" s="2" t="s">
        <v>8</v>
      </c>
      <c r="C26" s="2">
        <f t="shared" si="0"/>
        <v>1</v>
      </c>
      <c r="E26" s="25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18">
        <f t="shared" si="7"/>
        <v>12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72" t="s">
        <v>23</v>
      </c>
      <c r="AI26" s="72"/>
      <c r="AJ26" s="2" cm="1">
        <f t="array" ref="AJ26">INDEX(F26:AF26,,ROWS($4:26))</f>
        <v>12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5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5">
        <f t="shared" si="7"/>
        <v>2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72" t="s">
        <v>24</v>
      </c>
      <c r="AI27" s="72"/>
      <c r="AJ27" s="2" cm="1">
        <f t="array" ref="AJ27">INDEX(F27:AF27,,ROWS($4:27))</f>
        <v>15</v>
      </c>
      <c r="AK27" s="2" t="s">
        <v>42</v>
      </c>
      <c r="AL27" s="2">
        <f t="shared" si="3"/>
        <v>3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5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18">
        <f t="shared" si="7"/>
        <v>13</v>
      </c>
      <c r="AE28" s="5">
        <f t="shared" si="7"/>
        <v>1</v>
      </c>
      <c r="AF28" s="5">
        <f t="shared" si="6"/>
        <v>1</v>
      </c>
      <c r="AH28" s="72" t="s">
        <v>25</v>
      </c>
      <c r="AI28" s="72"/>
      <c r="AJ28" s="2" cm="1">
        <f t="array" ref="AJ28">INDEX(F28:AF28,,ROWS($4:28))</f>
        <v>13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72" t="s">
        <v>26</v>
      </c>
      <c r="AI29" s="72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6" t="s">
        <v>90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5">
        <f t="shared" si="8"/>
        <v>1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5">
        <f t="shared" si="8"/>
        <v>1</v>
      </c>
      <c r="T30" s="5">
        <f t="shared" si="8"/>
        <v>1</v>
      </c>
      <c r="U30" s="5">
        <f t="shared" si="8"/>
        <v>1</v>
      </c>
      <c r="V30" s="5">
        <f t="shared" si="7"/>
        <v>1</v>
      </c>
      <c r="W30" s="5">
        <f t="shared" si="7"/>
        <v>3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5">
        <f t="shared" si="7"/>
        <v>1</v>
      </c>
      <c r="AC30" s="2">
        <f t="shared" si="7"/>
        <v>0</v>
      </c>
      <c r="AD30" s="5">
        <f t="shared" si="7"/>
        <v>2</v>
      </c>
      <c r="AE30" s="5">
        <f t="shared" si="7"/>
        <v>1</v>
      </c>
      <c r="AF30" s="6">
        <f t="shared" si="6"/>
        <v>9</v>
      </c>
      <c r="AH30" s="81" t="s">
        <v>90</v>
      </c>
      <c r="AI30" s="81"/>
      <c r="AJ30" s="2" t="s">
        <v>42</v>
      </c>
      <c r="AK30" s="2">
        <f>AF30</f>
        <v>9</v>
      </c>
      <c r="AL30" s="2" t="s">
        <v>42</v>
      </c>
      <c r="AM30" s="2">
        <f>SUM(F30:AE30)</f>
        <v>15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90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93" t="s">
        <v>48</v>
      </c>
      <c r="G34" s="92"/>
      <c r="H34" s="92"/>
      <c r="I34" s="92"/>
      <c r="K34" s="93" t="s">
        <v>49</v>
      </c>
      <c r="L34" s="92"/>
      <c r="M34" s="92"/>
      <c r="N34" s="92"/>
      <c r="P34" s="93" t="s">
        <v>50</v>
      </c>
      <c r="Q34" s="92"/>
      <c r="R34" s="92"/>
      <c r="S34" s="92"/>
      <c r="U34" s="93" t="s">
        <v>51</v>
      </c>
      <c r="V34" s="92"/>
      <c r="W34" s="92"/>
      <c r="X34" s="92"/>
      <c r="Z34" s="93" t="s">
        <v>52</v>
      </c>
      <c r="AA34" s="92"/>
      <c r="AB34" s="92"/>
      <c r="AC34" s="9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75" t="s">
        <v>37</v>
      </c>
      <c r="G35" s="76"/>
      <c r="H35" s="77"/>
      <c r="I35" s="1">
        <f>SUM(C3:C83)</f>
        <v>71</v>
      </c>
      <c r="K35" s="75" t="s">
        <v>37</v>
      </c>
      <c r="L35" s="76"/>
      <c r="M35" s="77"/>
      <c r="N35" s="1">
        <f>SUM(C86:C166)</f>
        <v>67</v>
      </c>
      <c r="P35" s="75" t="s">
        <v>37</v>
      </c>
      <c r="Q35" s="76"/>
      <c r="R35" s="77"/>
      <c r="S35" s="1">
        <f>SUM(C169:C249)</f>
        <v>69</v>
      </c>
      <c r="U35" s="75" t="s">
        <v>37</v>
      </c>
      <c r="V35" s="76"/>
      <c r="W35" s="77"/>
      <c r="X35" s="1">
        <f>SUM(C252:C332)</f>
        <v>69</v>
      </c>
      <c r="Z35" s="75" t="s">
        <v>37</v>
      </c>
      <c r="AA35" s="76"/>
      <c r="AB35" s="77"/>
      <c r="AC35" s="1">
        <f>SUM(C335:C415)</f>
        <v>68</v>
      </c>
      <c r="AE35" t="s">
        <v>62</v>
      </c>
      <c r="AF35" s="42">
        <f>(I37+N37+S37+X37+AC37)/5</f>
        <v>0.84938271604938276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69" t="s">
        <v>38</v>
      </c>
      <c r="G36" s="78"/>
      <c r="H36" s="70"/>
      <c r="I36" s="1">
        <f>81-I35</f>
        <v>10</v>
      </c>
      <c r="K36" s="69" t="s">
        <v>38</v>
      </c>
      <c r="L36" s="78"/>
      <c r="M36" s="70"/>
      <c r="N36" s="1">
        <f>81-N35</f>
        <v>14</v>
      </c>
      <c r="P36" s="69" t="s">
        <v>38</v>
      </c>
      <c r="Q36" s="78"/>
      <c r="R36" s="70"/>
      <c r="S36" s="1">
        <f>81-S35</f>
        <v>12</v>
      </c>
      <c r="U36" s="69" t="s">
        <v>38</v>
      </c>
      <c r="V36" s="78"/>
      <c r="W36" s="70"/>
      <c r="X36" s="1">
        <f>81-X35</f>
        <v>12</v>
      </c>
      <c r="Z36" s="69" t="s">
        <v>38</v>
      </c>
      <c r="AA36" s="78"/>
      <c r="AB36" s="70"/>
      <c r="AC36" s="1">
        <f>81-AC35</f>
        <v>13</v>
      </c>
      <c r="AE36" s="43" t="s">
        <v>63</v>
      </c>
      <c r="AF36" s="42">
        <f>MEDIAN(I37,N37,S37,X37,AC37)</f>
        <v>0.85185185185185186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68" t="s">
        <v>35</v>
      </c>
      <c r="G37" s="68"/>
      <c r="H37" s="68"/>
      <c r="I37" s="16">
        <f>I35/(I35+I36)</f>
        <v>0.87654320987654322</v>
      </c>
      <c r="K37" s="68" t="s">
        <v>35</v>
      </c>
      <c r="L37" s="68"/>
      <c r="M37" s="68"/>
      <c r="N37" s="16">
        <f>N35/(N35+N36)</f>
        <v>0.8271604938271605</v>
      </c>
      <c r="P37" s="68" t="s">
        <v>35</v>
      </c>
      <c r="Q37" s="68"/>
      <c r="R37" s="68"/>
      <c r="S37" s="16">
        <f>S35/(S35+S36)</f>
        <v>0.85185185185185186</v>
      </c>
      <c r="U37" s="68" t="s">
        <v>35</v>
      </c>
      <c r="V37" s="68"/>
      <c r="W37" s="68"/>
      <c r="X37" s="16">
        <f>X35/(X35+X36)</f>
        <v>0.85185185185185186</v>
      </c>
      <c r="Z37" s="68" t="s">
        <v>35</v>
      </c>
      <c r="AA37" s="68"/>
      <c r="AB37" s="68"/>
      <c r="AC37" s="16">
        <f>AC35/(AC35+AC36)</f>
        <v>0.83950617283950613</v>
      </c>
      <c r="AE37" s="43" t="s">
        <v>64</v>
      </c>
      <c r="AF37" s="44">
        <f>POWER(I37-AF35,2)+POWER(N37-AF35,2)+POWER(S37-AF35,2)+POWER(X37-AF35,2)+POWER(AC37-AF35,2)</f>
        <v>1.3412589544276796E-3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 t="s">
        <v>36</v>
      </c>
      <c r="G38" s="68"/>
      <c r="H38" s="68"/>
      <c r="I38" s="1">
        <f>G47/(G47+I47)</f>
        <v>0.95945945945945943</v>
      </c>
      <c r="K38" s="68" t="s">
        <v>36</v>
      </c>
      <c r="L38" s="68"/>
      <c r="M38" s="68"/>
      <c r="N38" s="1">
        <f>G48/(G48+I48)</f>
        <v>0.98529411764705888</v>
      </c>
      <c r="P38" s="68" t="s">
        <v>36</v>
      </c>
      <c r="Q38" s="68"/>
      <c r="R38" s="68"/>
      <c r="S38" s="1">
        <f>G49/(G49+I49)</f>
        <v>0.98571428571428577</v>
      </c>
      <c r="U38" s="68" t="s">
        <v>36</v>
      </c>
      <c r="V38" s="68"/>
      <c r="W38" s="68"/>
      <c r="X38" s="1">
        <f>G50/(G50+I50)</f>
        <v>1</v>
      </c>
      <c r="Z38" s="68" t="s">
        <v>36</v>
      </c>
      <c r="AA38" s="68"/>
      <c r="AB38" s="68"/>
      <c r="AC38" s="1">
        <f>G51/(G51+I51)</f>
        <v>0.98550724637681164</v>
      </c>
      <c r="AE38" t="s">
        <v>66</v>
      </c>
      <c r="AF38">
        <f>AF37/5</f>
        <v>2.6825179088553594E-4</v>
      </c>
    </row>
    <row r="39" spans="1:32" x14ac:dyDescent="0.3">
      <c r="A39" s="2" t="s">
        <v>90</v>
      </c>
      <c r="B39" s="2" t="s">
        <v>13</v>
      </c>
      <c r="C39" s="2">
        <f t="shared" si="0"/>
        <v>0</v>
      </c>
      <c r="F39" s="68" t="s">
        <v>91</v>
      </c>
      <c r="G39" s="68"/>
      <c r="H39" s="68"/>
      <c r="I39" s="1">
        <f>G47/(G47+G52)</f>
        <v>0.87654320987654322</v>
      </c>
      <c r="K39" s="68" t="s">
        <v>91</v>
      </c>
      <c r="L39" s="68"/>
      <c r="M39" s="68"/>
      <c r="N39" s="1">
        <f>G48/(G48+G53)</f>
        <v>0.8271604938271605</v>
      </c>
      <c r="P39" s="68" t="s">
        <v>91</v>
      </c>
      <c r="Q39" s="68"/>
      <c r="R39" s="68"/>
      <c r="S39" s="1">
        <f>G49/(G49+G54)</f>
        <v>0.85185185185185186</v>
      </c>
      <c r="U39" s="68" t="s">
        <v>91</v>
      </c>
      <c r="V39" s="68"/>
      <c r="W39" s="68"/>
      <c r="X39" s="1">
        <f>G50/(G50+G55)</f>
        <v>0.85185185185185186</v>
      </c>
      <c r="Z39" s="68" t="s">
        <v>91</v>
      </c>
      <c r="AA39" s="68"/>
      <c r="AB39" s="68"/>
      <c r="AC39" s="1">
        <f>G51/(G51+G56)</f>
        <v>0.83950617283950613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 t="s">
        <v>76</v>
      </c>
      <c r="G40" s="68"/>
      <c r="H40" s="68"/>
      <c r="I40" s="1">
        <f>I52/3</f>
        <v>0</v>
      </c>
      <c r="K40" s="68" t="s">
        <v>76</v>
      </c>
      <c r="L40" s="68"/>
      <c r="M40" s="68"/>
      <c r="N40" s="1">
        <f>I53/3</f>
        <v>0.66666666666666663</v>
      </c>
      <c r="P40" s="68" t="s">
        <v>76</v>
      </c>
      <c r="Q40" s="68"/>
      <c r="R40" s="68"/>
      <c r="S40" s="1">
        <f>I54/3</f>
        <v>0.66666666666666663</v>
      </c>
      <c r="U40" s="68" t="s">
        <v>76</v>
      </c>
      <c r="V40" s="68"/>
      <c r="W40" s="68"/>
      <c r="X40" s="1">
        <f>I55/3</f>
        <v>1</v>
      </c>
      <c r="Z40" s="68" t="s">
        <v>76</v>
      </c>
      <c r="AA40" s="68"/>
      <c r="AB40" s="68"/>
      <c r="AC40" s="1">
        <f>I56/3</f>
        <v>0.66666666666666663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 t="s">
        <v>41</v>
      </c>
      <c r="G41" s="68"/>
      <c r="H41" s="68"/>
      <c r="I41" s="1">
        <f>2*(I38*I39)/(I38+I39)</f>
        <v>0.91612903225806441</v>
      </c>
      <c r="K41" s="68" t="s">
        <v>41</v>
      </c>
      <c r="L41" s="68"/>
      <c r="M41" s="68"/>
      <c r="N41" s="1">
        <f>2*(N38*N39)/(N38+N39)</f>
        <v>0.89932885906040261</v>
      </c>
      <c r="P41" s="68" t="s">
        <v>41</v>
      </c>
      <c r="Q41" s="68"/>
      <c r="R41" s="68"/>
      <c r="S41" s="1">
        <f>2*(S38*S39)/(S38+S39)</f>
        <v>0.91390728476821192</v>
      </c>
      <c r="U41" s="68" t="s">
        <v>41</v>
      </c>
      <c r="V41" s="68"/>
      <c r="W41" s="68"/>
      <c r="X41" s="1">
        <f>2*(X38*X39)/(X38+X39)</f>
        <v>0.92</v>
      </c>
      <c r="Z41" s="68" t="s">
        <v>41</v>
      </c>
      <c r="AA41" s="68"/>
      <c r="AB41" s="68"/>
      <c r="AC41" s="1">
        <f>2*(AC38*AC39)/(AC38+AC39)</f>
        <v>0.90666666666666662</v>
      </c>
    </row>
    <row r="42" spans="1:32" x14ac:dyDescent="0.3">
      <c r="A42" s="2" t="s">
        <v>14</v>
      </c>
      <c r="B42" s="2" t="s">
        <v>14</v>
      </c>
      <c r="C42" s="2">
        <f t="shared" si="0"/>
        <v>1</v>
      </c>
      <c r="G42" s="68" t="s">
        <v>57</v>
      </c>
      <c r="H42" s="68"/>
      <c r="I42" s="1"/>
      <c r="L42" s="68" t="s">
        <v>57</v>
      </c>
      <c r="M42" s="68"/>
      <c r="N42" s="1"/>
      <c r="Q42" s="68" t="s">
        <v>57</v>
      </c>
      <c r="R42" s="68"/>
      <c r="S42" s="1"/>
      <c r="V42" s="68" t="s">
        <v>57</v>
      </c>
      <c r="W42" s="68"/>
      <c r="X42" s="1"/>
      <c r="AA42" s="68" t="s">
        <v>57</v>
      </c>
      <c r="AB42" s="68"/>
      <c r="AC42" s="1"/>
    </row>
    <row r="43" spans="1:32" x14ac:dyDescent="0.3">
      <c r="A43" s="2" t="s">
        <v>14</v>
      </c>
      <c r="B43" s="2" t="s">
        <v>14</v>
      </c>
      <c r="C43" s="2">
        <f t="shared" si="0"/>
        <v>1</v>
      </c>
      <c r="G43" s="68" t="s">
        <v>56</v>
      </c>
      <c r="H43" s="68"/>
      <c r="I43" s="1"/>
      <c r="L43" s="68" t="s">
        <v>56</v>
      </c>
      <c r="M43" s="68"/>
      <c r="N43" s="1"/>
      <c r="Q43" s="68" t="s">
        <v>56</v>
      </c>
      <c r="R43" s="68"/>
      <c r="S43" s="1"/>
      <c r="V43" s="68" t="s">
        <v>56</v>
      </c>
      <c r="W43" s="68"/>
      <c r="X43" s="1"/>
      <c r="AA43" s="68" t="s">
        <v>56</v>
      </c>
      <c r="AB43" s="68"/>
      <c r="AC43" s="1"/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93" t="s">
        <v>118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98</v>
      </c>
      <c r="G47" s="57">
        <f>COUNTIF(C3:C83,1)</f>
        <v>71</v>
      </c>
      <c r="H47" s="2" t="s">
        <v>108</v>
      </c>
      <c r="I47" s="1">
        <f>COUNTIF(C81:C83,0)</f>
        <v>3</v>
      </c>
      <c r="K47" s="63" t="s">
        <v>35</v>
      </c>
      <c r="L47" s="64"/>
      <c r="N47" s="63" t="s">
        <v>36</v>
      </c>
      <c r="O47" s="64"/>
      <c r="Q47" s="63" t="s">
        <v>91</v>
      </c>
      <c r="R47" s="64"/>
      <c r="T47" s="63" t="s">
        <v>76</v>
      </c>
      <c r="U47" s="64"/>
      <c r="W47" s="63" t="s">
        <v>41</v>
      </c>
      <c r="X47" s="64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99</v>
      </c>
      <c r="G48" s="57">
        <f>COUNTIF(C86:C166,1)</f>
        <v>67</v>
      </c>
      <c r="H48" s="2" t="s">
        <v>109</v>
      </c>
      <c r="I48" s="1">
        <f>COUNTIF(C164:C166,0)</f>
        <v>1</v>
      </c>
      <c r="K48" s="1" t="s">
        <v>95</v>
      </c>
      <c r="L48" s="16">
        <f>AVERAGE(I37,N37,S37,X37,AC37)</f>
        <v>0.84938271604938276</v>
      </c>
      <c r="N48" s="1" t="s">
        <v>95</v>
      </c>
      <c r="O48" s="16">
        <f>AVERAGE(I38,N38,S38,X38,AC38)</f>
        <v>0.98319502183952312</v>
      </c>
      <c r="Q48" s="1" t="s">
        <v>95</v>
      </c>
      <c r="R48" s="16">
        <f>AVERAGE(I39,N39,S39,X39,AC39)</f>
        <v>0.84938271604938276</v>
      </c>
      <c r="T48" s="1" t="s">
        <v>95</v>
      </c>
      <c r="U48" s="16">
        <f>AVERAGE(I40,N40,S40,X40,AC40)</f>
        <v>0.59999999999999987</v>
      </c>
      <c r="W48" s="1" t="s">
        <v>95</v>
      </c>
      <c r="X48" s="16">
        <f>AVERAGE(I41,N41,S41,X41,AC41)</f>
        <v>0.91120636855066905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100</v>
      </c>
      <c r="G49" s="57">
        <f>COUNTIF(C169:C249,1)</f>
        <v>69</v>
      </c>
      <c r="H49" s="2" t="s">
        <v>110</v>
      </c>
      <c r="I49" s="1">
        <f>COUNTIF(C247:C249,0)</f>
        <v>1</v>
      </c>
      <c r="K49" s="1" t="s">
        <v>63</v>
      </c>
      <c r="L49" s="16">
        <f>MEDIAN(I37,N37,S37,X37,AC37)</f>
        <v>0.85185185185185186</v>
      </c>
      <c r="M49" s="94"/>
      <c r="N49" s="1" t="s">
        <v>63</v>
      </c>
      <c r="O49" s="16">
        <f>MEDIAN(I38,N38,S38,X38,AC38)</f>
        <v>0.98550724637681164</v>
      </c>
      <c r="Q49" s="1" t="s">
        <v>63</v>
      </c>
      <c r="R49" s="16">
        <f>MEDIAN(I39,N39,S39,X39,AC39)</f>
        <v>0.85185185185185186</v>
      </c>
      <c r="T49" s="1" t="s">
        <v>63</v>
      </c>
      <c r="U49" s="16">
        <f>MEDIAN(I40,N40,S40,X40,AC40)</f>
        <v>0.66666666666666663</v>
      </c>
      <c r="W49" s="1" t="s">
        <v>63</v>
      </c>
      <c r="X49" s="16">
        <f>MEDIAN(I41,N41,S41,X41,AC41)</f>
        <v>0.91390728476821192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101</v>
      </c>
      <c r="G50" s="57">
        <f>COUNTIF(C252:C332,1)</f>
        <v>69</v>
      </c>
      <c r="H50" s="2" t="s">
        <v>111</v>
      </c>
      <c r="I50" s="1">
        <f>COUNTIF(C330:C332,0)</f>
        <v>0</v>
      </c>
      <c r="K50" s="1" t="s">
        <v>64</v>
      </c>
      <c r="L50" s="90">
        <f>POWER(I37-L48,2)+POWER(N37-L48,2)+POWER(S37-L48,2)+POWER(X37-L48,2)+POWER(AC37-L48,2)</f>
        <v>1.3412589544276796E-3</v>
      </c>
      <c r="M50" s="30"/>
      <c r="N50" s="1" t="s">
        <v>64</v>
      </c>
      <c r="O50" s="90">
        <f>POWER(I38-O48,2)+POWER(N38-O48,2)+POWER(S38-O48,2)+POWER(X38-O48,2)+POWER(AC38-O48,2)</f>
        <v>8.6188348846273708E-4</v>
      </c>
      <c r="Q50" s="1" t="s">
        <v>64</v>
      </c>
      <c r="R50" s="90">
        <f>POWER(I39-R48,2)+POWER(N39-R48,2)+POWER(S39-R48,2)+POWER(X39-R48,2)+POWER(AC39-R48,2)</f>
        <v>1.3412589544276796E-3</v>
      </c>
      <c r="T50" s="1" t="s">
        <v>64</v>
      </c>
      <c r="U50" s="90">
        <f>POWER(AC40-U48,2)+POWER(X40-U48,2)+POWER(S40-U48,2)+POWER(N40-U48,2)+POWER(I40-U48,2)</f>
        <v>0.53333333333333321</v>
      </c>
      <c r="W50" s="1" t="s">
        <v>64</v>
      </c>
      <c r="X50" s="90">
        <f>POWER(I41-X48,2)+POWER(N41-X48,2)+POWER(S41-X48,2)+POWER(X41-X48,2)+POWER(AC41-X48,2)</f>
        <v>2.7053964534394124E-4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102</v>
      </c>
      <c r="G51" s="57">
        <f>COUNTIF(C335:C415,1)</f>
        <v>68</v>
      </c>
      <c r="H51" s="2" t="s">
        <v>112</v>
      </c>
      <c r="I51" s="1">
        <f>COUNTIF(C413:C415,0)</f>
        <v>1</v>
      </c>
      <c r="K51" s="1" t="s">
        <v>65</v>
      </c>
      <c r="L51" s="90">
        <f>L50/4</f>
        <v>3.353147386069199E-4</v>
      </c>
      <c r="M51" s="30"/>
      <c r="N51" s="1" t="s">
        <v>65</v>
      </c>
      <c r="O51" s="90">
        <f>O50/4</f>
        <v>2.1547087211568427E-4</v>
      </c>
      <c r="Q51" s="1" t="s">
        <v>65</v>
      </c>
      <c r="R51" s="90">
        <f>R50/4</f>
        <v>3.353147386069199E-4</v>
      </c>
      <c r="T51" s="1" t="s">
        <v>65</v>
      </c>
      <c r="U51" s="90">
        <f>U50/4</f>
        <v>0.1333333333333333</v>
      </c>
      <c r="W51" s="1" t="s">
        <v>65</v>
      </c>
      <c r="X51" s="90">
        <f>X50/4</f>
        <v>6.7634911335985311E-5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103</v>
      </c>
      <c r="G52" s="57">
        <f>COUNTIF(C3:C83,0)</f>
        <v>10</v>
      </c>
      <c r="H52" s="2" t="s">
        <v>113</v>
      </c>
      <c r="I52" s="1">
        <f>COUNTIF(C81:C83,1)</f>
        <v>0</v>
      </c>
      <c r="K52" s="1" t="s">
        <v>66</v>
      </c>
      <c r="L52" s="90">
        <f>L51/5</f>
        <v>6.7062947721383985E-5</v>
      </c>
      <c r="M52" s="91"/>
      <c r="N52" s="1" t="s">
        <v>66</v>
      </c>
      <c r="O52" s="90">
        <f>O51/5</f>
        <v>4.3094174423136854E-5</v>
      </c>
      <c r="Q52" s="1" t="s">
        <v>66</v>
      </c>
      <c r="R52" s="90">
        <f>R51/5</f>
        <v>6.7062947721383985E-5</v>
      </c>
      <c r="T52" s="1" t="s">
        <v>66</v>
      </c>
      <c r="U52" s="90">
        <f>U51/5</f>
        <v>2.6666666666666661E-2</v>
      </c>
      <c r="W52" s="1" t="s">
        <v>66</v>
      </c>
      <c r="X52" s="90">
        <f>X51/5</f>
        <v>1.3526982267197062E-5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104</v>
      </c>
      <c r="G53" s="57">
        <f>COUNTIF(C86:C166,0)</f>
        <v>14</v>
      </c>
      <c r="H53" s="2" t="s">
        <v>114</v>
      </c>
      <c r="I53" s="1">
        <f>COUNTIF(C164:C166,1)</f>
        <v>2</v>
      </c>
      <c r="L53" s="29"/>
      <c r="M53" s="91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105</v>
      </c>
      <c r="G54" s="57">
        <f>COUNTIF(C169:C249,0)</f>
        <v>12</v>
      </c>
      <c r="H54" s="2" t="s">
        <v>115</v>
      </c>
      <c r="I54" s="1">
        <f>COUNTIF(C247:C249,1)</f>
        <v>2</v>
      </c>
      <c r="L54" s="29"/>
      <c r="M54" s="91"/>
    </row>
    <row r="55" spans="1:24" x14ac:dyDescent="0.3">
      <c r="A55" s="2" t="s">
        <v>22</v>
      </c>
      <c r="B55" s="2" t="s">
        <v>18</v>
      </c>
      <c r="C55" s="2">
        <f t="shared" si="0"/>
        <v>0</v>
      </c>
      <c r="F55" s="10" t="s">
        <v>106</v>
      </c>
      <c r="G55" s="57">
        <f>COUNTIF(C252:C332,0)</f>
        <v>12</v>
      </c>
      <c r="H55" s="2" t="s">
        <v>116</v>
      </c>
      <c r="I55" s="1">
        <f>COUNTIF(C330:C332,1)</f>
        <v>3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107</v>
      </c>
      <c r="G56" s="57">
        <f>COUNTIF(C335:C415,0)</f>
        <v>13</v>
      </c>
      <c r="H56" s="2" t="s">
        <v>117</v>
      </c>
      <c r="I56" s="1">
        <f>COUNTIF(C413:C415,1)</f>
        <v>2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90</v>
      </c>
      <c r="C81" s="2">
        <f t="shared" si="9"/>
        <v>0</v>
      </c>
    </row>
    <row r="82" spans="1:3" x14ac:dyDescent="0.3">
      <c r="A82" s="2" t="s">
        <v>5</v>
      </c>
      <c r="B82" s="2" t="s">
        <v>90</v>
      </c>
      <c r="C82" s="2">
        <f t="shared" si="9"/>
        <v>0</v>
      </c>
    </row>
    <row r="83" spans="1:3" x14ac:dyDescent="0.3">
      <c r="A83" s="2" t="s">
        <v>25</v>
      </c>
      <c r="B83" s="2" t="s">
        <v>90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82">
        <v>2</v>
      </c>
      <c r="B85" s="83"/>
      <c r="C85" s="84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4</v>
      </c>
      <c r="B87" s="2" t="s">
        <v>1</v>
      </c>
      <c r="C87" s="2">
        <f t="shared" si="10"/>
        <v>0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14</v>
      </c>
      <c r="B99" s="2" t="s">
        <v>5</v>
      </c>
      <c r="C99" s="2">
        <f t="shared" si="10"/>
        <v>0</v>
      </c>
    </row>
    <row r="100" spans="1:3" x14ac:dyDescent="0.3">
      <c r="A100" s="2" t="s">
        <v>14</v>
      </c>
      <c r="B100" s="2" t="s">
        <v>5</v>
      </c>
      <c r="C100" s="2">
        <f t="shared" si="10"/>
        <v>0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8</v>
      </c>
      <c r="B106" s="2" t="s">
        <v>7</v>
      </c>
      <c r="C106" s="2">
        <f t="shared" si="10"/>
        <v>0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15</v>
      </c>
      <c r="B109" s="2" t="s">
        <v>8</v>
      </c>
      <c r="C109" s="2">
        <f t="shared" si="10"/>
        <v>0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14</v>
      </c>
      <c r="B127" s="2" t="s">
        <v>14</v>
      </c>
      <c r="C127" s="2">
        <f t="shared" si="10"/>
        <v>1</v>
      </c>
    </row>
    <row r="128" spans="1:3" x14ac:dyDescent="0.3">
      <c r="A128" s="2" t="s">
        <v>16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90</v>
      </c>
      <c r="B137" s="2" t="s">
        <v>18</v>
      </c>
      <c r="C137" s="2">
        <f t="shared" si="10"/>
        <v>0</v>
      </c>
    </row>
    <row r="138" spans="1:3" x14ac:dyDescent="0.3">
      <c r="A138" s="2" t="s">
        <v>90</v>
      </c>
      <c r="B138" s="2" t="s">
        <v>18</v>
      </c>
      <c r="C138" s="2">
        <f t="shared" si="10"/>
        <v>0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24</v>
      </c>
      <c r="B144" s="2" t="s">
        <v>20</v>
      </c>
      <c r="C144" s="2">
        <f t="shared" si="10"/>
        <v>0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90</v>
      </c>
      <c r="C164" s="2">
        <f t="shared" si="11"/>
        <v>0</v>
      </c>
    </row>
    <row r="165" spans="1:3" x14ac:dyDescent="0.3">
      <c r="A165" s="2" t="s">
        <v>90</v>
      </c>
      <c r="B165" s="2" t="s">
        <v>90</v>
      </c>
      <c r="C165" s="2">
        <f t="shared" si="11"/>
        <v>1</v>
      </c>
    </row>
    <row r="166" spans="1:3" x14ac:dyDescent="0.3">
      <c r="A166" s="2" t="s">
        <v>90</v>
      </c>
      <c r="B166" s="2" t="s">
        <v>90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82">
        <v>3</v>
      </c>
      <c r="B168" s="83"/>
      <c r="C168" s="84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13</v>
      </c>
      <c r="B170" s="2" t="s">
        <v>1</v>
      </c>
      <c r="C170" s="2">
        <f t="shared" si="11"/>
        <v>0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14</v>
      </c>
      <c r="B182" s="2" t="s">
        <v>5</v>
      </c>
      <c r="C182" s="2">
        <f t="shared" si="11"/>
        <v>0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14</v>
      </c>
      <c r="B208" s="2" t="s">
        <v>14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90</v>
      </c>
      <c r="B218" s="2" t="s">
        <v>17</v>
      </c>
      <c r="C218" s="2">
        <f t="shared" si="12"/>
        <v>0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18</v>
      </c>
      <c r="B235" s="2" t="s">
        <v>23</v>
      </c>
      <c r="C235" s="2">
        <f t="shared" si="12"/>
        <v>0</v>
      </c>
    </row>
    <row r="236" spans="1:3" x14ac:dyDescent="0.3">
      <c r="A236" s="2" t="s">
        <v>90</v>
      </c>
      <c r="B236" s="2" t="s">
        <v>23</v>
      </c>
      <c r="C236" s="2">
        <f t="shared" si="12"/>
        <v>0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90</v>
      </c>
      <c r="B242" s="2" t="s">
        <v>25</v>
      </c>
      <c r="C242" s="2">
        <f t="shared" si="12"/>
        <v>0</v>
      </c>
    </row>
    <row r="243" spans="1:3" x14ac:dyDescent="0.3">
      <c r="A243" s="2" t="s">
        <v>90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90</v>
      </c>
      <c r="B247" s="2" t="s">
        <v>90</v>
      </c>
      <c r="C247" s="2">
        <f t="shared" si="12"/>
        <v>1</v>
      </c>
    </row>
    <row r="248" spans="1:3" x14ac:dyDescent="0.3">
      <c r="A248" s="2" t="s">
        <v>90</v>
      </c>
      <c r="B248" s="2" t="s">
        <v>90</v>
      </c>
      <c r="C248" s="2">
        <f t="shared" si="12"/>
        <v>1</v>
      </c>
    </row>
    <row r="249" spans="1:3" x14ac:dyDescent="0.3">
      <c r="A249" s="2" t="s">
        <v>2</v>
      </c>
      <c r="B249" s="2" t="s">
        <v>90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82">
        <v>4</v>
      </c>
      <c r="B251" s="83"/>
      <c r="C251" s="84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2</v>
      </c>
      <c r="B259" s="2" t="s">
        <v>3</v>
      </c>
      <c r="C259" s="2">
        <f t="shared" si="12"/>
        <v>0</v>
      </c>
    </row>
    <row r="260" spans="1:3" x14ac:dyDescent="0.3">
      <c r="A260" s="2" t="s">
        <v>90</v>
      </c>
      <c r="B260" s="2" t="s">
        <v>3</v>
      </c>
      <c r="C260" s="2">
        <f t="shared" si="12"/>
        <v>0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4</v>
      </c>
      <c r="B268" s="2" t="s">
        <v>6</v>
      </c>
      <c r="C268" s="2">
        <f t="shared" si="12"/>
        <v>0</v>
      </c>
    </row>
    <row r="269" spans="1:3" x14ac:dyDescent="0.3">
      <c r="A269" s="2" t="s">
        <v>90</v>
      </c>
      <c r="B269" s="2" t="s">
        <v>6</v>
      </c>
      <c r="C269" s="2">
        <f t="shared" si="12"/>
        <v>0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90</v>
      </c>
      <c r="B295" s="2" t="s">
        <v>15</v>
      </c>
      <c r="C295" s="2">
        <f t="shared" si="13"/>
        <v>0</v>
      </c>
    </row>
    <row r="296" spans="1:3" x14ac:dyDescent="0.3">
      <c r="A296" s="2" t="s">
        <v>16</v>
      </c>
      <c r="B296" s="2" t="s">
        <v>15</v>
      </c>
      <c r="C296" s="2">
        <f t="shared" si="13"/>
        <v>0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2</v>
      </c>
      <c r="B308" s="2" t="s">
        <v>19</v>
      </c>
      <c r="C308" s="2">
        <f t="shared" si="13"/>
        <v>0</v>
      </c>
    </row>
    <row r="309" spans="1:3" x14ac:dyDescent="0.3">
      <c r="A309" s="2" t="s">
        <v>24</v>
      </c>
      <c r="B309" s="2" t="s">
        <v>20</v>
      </c>
      <c r="C309" s="2">
        <f t="shared" si="13"/>
        <v>0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18</v>
      </c>
      <c r="B315" s="2" t="s">
        <v>22</v>
      </c>
      <c r="C315" s="2">
        <f t="shared" si="13"/>
        <v>0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8</v>
      </c>
      <c r="B320" s="2" t="s">
        <v>23</v>
      </c>
      <c r="C320" s="2">
        <f t="shared" si="13"/>
        <v>0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90</v>
      </c>
      <c r="B330" s="2" t="s">
        <v>90</v>
      </c>
      <c r="C330" s="2">
        <f t="shared" si="13"/>
        <v>1</v>
      </c>
    </row>
    <row r="331" spans="1:3" x14ac:dyDescent="0.3">
      <c r="A331" s="2" t="s">
        <v>90</v>
      </c>
      <c r="B331" s="2" t="s">
        <v>90</v>
      </c>
      <c r="C331" s="2">
        <f t="shared" si="13"/>
        <v>1</v>
      </c>
    </row>
    <row r="332" spans="1:3" x14ac:dyDescent="0.3">
      <c r="A332" s="2" t="s">
        <v>90</v>
      </c>
      <c r="B332" s="2" t="s">
        <v>90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82">
        <v>5</v>
      </c>
      <c r="B334" s="83"/>
      <c r="C334" s="84"/>
    </row>
    <row r="335" spans="1:3" x14ac:dyDescent="0.3">
      <c r="A335" s="38" t="s">
        <v>90</v>
      </c>
      <c r="B335" s="38" t="s">
        <v>1</v>
      </c>
      <c r="C335" s="38">
        <f t="shared" si="13"/>
        <v>0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13</v>
      </c>
      <c r="B337" s="2" t="s">
        <v>1</v>
      </c>
      <c r="C337" s="2">
        <f t="shared" si="13"/>
        <v>0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7</v>
      </c>
      <c r="B357" s="2" t="s">
        <v>8</v>
      </c>
      <c r="C357" s="2">
        <f t="shared" si="14"/>
        <v>0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5</v>
      </c>
      <c r="B371" s="2" t="s">
        <v>13</v>
      </c>
      <c r="C371" s="2">
        <f t="shared" si="14"/>
        <v>0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90</v>
      </c>
      <c r="B381" s="2" t="s">
        <v>16</v>
      </c>
      <c r="C381" s="2">
        <f t="shared" si="14"/>
        <v>0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90</v>
      </c>
      <c r="B386" s="2" t="s">
        <v>18</v>
      </c>
      <c r="C386" s="2">
        <f t="shared" si="14"/>
        <v>0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18</v>
      </c>
      <c r="B398" s="2" t="s">
        <v>22</v>
      </c>
      <c r="C398" s="2">
        <f t="shared" si="14"/>
        <v>0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90</v>
      </c>
      <c r="C413" s="2">
        <f t="shared" si="15"/>
        <v>0</v>
      </c>
    </row>
    <row r="414" spans="1:3" x14ac:dyDescent="0.3">
      <c r="A414" s="2" t="s">
        <v>90</v>
      </c>
      <c r="B414" s="2" t="s">
        <v>90</v>
      </c>
      <c r="C414" s="2">
        <f t="shared" si="15"/>
        <v>1</v>
      </c>
    </row>
    <row r="415" spans="1:3" x14ac:dyDescent="0.3">
      <c r="A415" s="2" t="s">
        <v>90</v>
      </c>
      <c r="B415" s="2" t="s">
        <v>90</v>
      </c>
      <c r="C415" s="2">
        <f t="shared" si="15"/>
        <v>1</v>
      </c>
    </row>
  </sheetData>
  <mergeCells count="97">
    <mergeCell ref="K47:L47"/>
    <mergeCell ref="N47:O47"/>
    <mergeCell ref="Q47:R47"/>
    <mergeCell ref="T47:U47"/>
    <mergeCell ref="W47:X47"/>
    <mergeCell ref="L43:M43"/>
    <mergeCell ref="Q43:R43"/>
    <mergeCell ref="V43:W43"/>
    <mergeCell ref="AA43:AB43"/>
    <mergeCell ref="F45:AC45"/>
    <mergeCell ref="A1:AF1"/>
    <mergeCell ref="K39:M39"/>
    <mergeCell ref="K40:M40"/>
    <mergeCell ref="K41:M41"/>
    <mergeCell ref="F34:I34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F36:H36"/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  <mergeCell ref="F38:H38"/>
    <mergeCell ref="K38:M38"/>
    <mergeCell ref="P38:R38"/>
    <mergeCell ref="U38:W38"/>
    <mergeCell ref="Z38:AB38"/>
    <mergeCell ref="F39:H39"/>
    <mergeCell ref="P39:R39"/>
    <mergeCell ref="U39:W39"/>
    <mergeCell ref="Z39:AB39"/>
    <mergeCell ref="F40:H40"/>
    <mergeCell ref="P40:R40"/>
    <mergeCell ref="U40:W40"/>
    <mergeCell ref="Z40:AB40"/>
    <mergeCell ref="F41:H41"/>
    <mergeCell ref="P41:R41"/>
    <mergeCell ref="U41:W41"/>
    <mergeCell ref="Z41:AB41"/>
    <mergeCell ref="A85:C85"/>
    <mergeCell ref="G42:H42"/>
    <mergeCell ref="L42:M42"/>
    <mergeCell ref="Q42:R42"/>
    <mergeCell ref="V42:W42"/>
    <mergeCell ref="AA42:AB42"/>
    <mergeCell ref="G43:H43"/>
    <mergeCell ref="A168:C168"/>
    <mergeCell ref="A251:C251"/>
    <mergeCell ref="A334:C334"/>
    <mergeCell ref="AH3:AI3"/>
    <mergeCell ref="AO3:AQ3"/>
    <mergeCell ref="AH4:AI4"/>
    <mergeCell ref="AO4:AQ4"/>
    <mergeCell ref="AH5:AI5"/>
    <mergeCell ref="AO5:AQ5"/>
    <mergeCell ref="AH6:AI6"/>
    <mergeCell ref="AO6:AQ6"/>
    <mergeCell ref="AH7:AI7"/>
    <mergeCell ref="AO7:AQ7"/>
    <mergeCell ref="AH8:AI8"/>
    <mergeCell ref="AO8:AQ8"/>
    <mergeCell ref="AH9:AI9"/>
    <mergeCell ref="AO9:AQ9"/>
    <mergeCell ref="AH10:AI10"/>
    <mergeCell ref="AH11:AI11"/>
    <mergeCell ref="AH12:AI12"/>
    <mergeCell ref="AH13:AI13"/>
    <mergeCell ref="AO10:AQ10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9:AI29"/>
    <mergeCell ref="AH30:AI30"/>
    <mergeCell ref="AH24:AI24"/>
    <mergeCell ref="AH25:AI25"/>
    <mergeCell ref="AH26:AI26"/>
    <mergeCell ref="AH27:AI27"/>
    <mergeCell ref="AH28:AI28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9661-F47B-4F2A-A714-498BE1F0A05C}">
  <dimension ref="A1:AQ415"/>
  <sheetViews>
    <sheetView topLeftCell="E19" workbookViewId="0">
      <selection activeCell="S55" sqref="S55"/>
    </sheetView>
  </sheetViews>
  <sheetFormatPr defaultRowHeight="14.4" x14ac:dyDescent="0.3"/>
  <cols>
    <col min="1" max="1" width="23.109375" customWidth="1"/>
    <col min="2" max="2" width="23" customWidth="1"/>
    <col min="5" max="5" width="23.5546875" customWidth="1"/>
    <col min="32" max="32" width="8.88671875" customWidth="1"/>
    <col min="34" max="34" width="26.21875" customWidth="1"/>
  </cols>
  <sheetData>
    <row r="1" spans="1:43" x14ac:dyDescent="0.3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</row>
    <row r="2" spans="1:43" x14ac:dyDescent="0.3">
      <c r="A2" s="27" t="s">
        <v>0</v>
      </c>
      <c r="B2" s="27" t="s">
        <v>28</v>
      </c>
      <c r="C2" s="27" t="s">
        <v>27</v>
      </c>
    </row>
    <row r="3" spans="1:43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90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3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3"/>
        <v>2</v>
      </c>
      <c r="AL5" s="2" t="s">
        <v>42</v>
      </c>
    </row>
    <row r="6" spans="1:43" ht="17.399999999999999" x14ac:dyDescent="0.35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3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3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7</v>
      </c>
      <c r="K8" s="5">
        <f t="shared" si="5"/>
        <v>4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2">
        <f t="shared" si="5"/>
        <v>0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5">
        <f t="shared" si="2"/>
        <v>1</v>
      </c>
      <c r="AH8" s="19" t="s">
        <v>14</v>
      </c>
      <c r="AI8" s="2" cm="1">
        <f t="array" ref="AI8">INDEX(F8:AF8,,ROWS($4:8))</f>
        <v>7</v>
      </c>
      <c r="AJ8" s="2" t="s">
        <v>42</v>
      </c>
      <c r="AK8" s="2">
        <f t="shared" si="3"/>
        <v>5</v>
      </c>
      <c r="AL8" s="2" t="s">
        <v>42</v>
      </c>
      <c r="AQ8" s="15"/>
    </row>
    <row r="9" spans="1:43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8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19" t="s">
        <v>5</v>
      </c>
      <c r="AI9" s="2" cm="1">
        <f t="array" ref="AI9">INDEX(F9:AF9,,ROWS($4:9))</f>
        <v>11</v>
      </c>
      <c r="AJ9" s="2" t="s">
        <v>42</v>
      </c>
      <c r="AK9" s="2">
        <f t="shared" si="3"/>
        <v>9</v>
      </c>
      <c r="AL9" s="2" t="s">
        <v>42</v>
      </c>
      <c r="AN9" s="75" t="s">
        <v>37</v>
      </c>
      <c r="AO9" s="76"/>
      <c r="AP9" s="77"/>
      <c r="AQ9" s="1">
        <f>SUM(AI4:AI29,AJ30)</f>
        <v>369</v>
      </c>
    </row>
    <row r="10" spans="1:43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3"/>
        <v>0</v>
      </c>
      <c r="AL10" s="2" t="s">
        <v>42</v>
      </c>
      <c r="AN10" s="69" t="s">
        <v>38</v>
      </c>
      <c r="AO10" s="78"/>
      <c r="AP10" s="70"/>
      <c r="AQ10" s="1">
        <f>SUM(AK4:AK29, AL30)</f>
        <v>36</v>
      </c>
    </row>
    <row r="11" spans="1:43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2">
        <f t="shared" si="5"/>
        <v>0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3"/>
        <v>0</v>
      </c>
      <c r="AL11" s="2" t="s">
        <v>42</v>
      </c>
      <c r="AN11" s="69" t="s">
        <v>35</v>
      </c>
      <c r="AO11" s="78"/>
      <c r="AP11" s="70"/>
      <c r="AQ11" s="16">
        <f>AQ9/(AQ9+AQ10)</f>
        <v>0.91111111111111109</v>
      </c>
    </row>
    <row r="12" spans="1:43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3">
        <f t="shared" si="5"/>
        <v>15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19" t="s">
        <v>8</v>
      </c>
      <c r="AI12" s="2" cm="1">
        <f t="array" ref="AI12">INDEX(F12:AF12,,ROWS($4:12))</f>
        <v>15</v>
      </c>
      <c r="AJ12" s="2" t="s">
        <v>42</v>
      </c>
      <c r="AK12" s="2">
        <f t="shared" si="3"/>
        <v>0</v>
      </c>
      <c r="AL12" s="2" t="s">
        <v>42</v>
      </c>
      <c r="AN12" s="69" t="s">
        <v>36</v>
      </c>
      <c r="AO12" s="78"/>
      <c r="AP12" s="70"/>
      <c r="AQ12" s="16">
        <f>SUM(AI4:AI29)/(SUM(AI4:AI29)+AL30)</f>
        <v>0.98907103825136611</v>
      </c>
    </row>
    <row r="13" spans="1:43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3"/>
        <v>0</v>
      </c>
      <c r="AL13" s="2" t="s">
        <v>42</v>
      </c>
      <c r="AN13" s="69" t="s">
        <v>39</v>
      </c>
      <c r="AO13" s="78"/>
      <c r="AP13" s="70"/>
      <c r="AQ13" s="16">
        <f>SUM(AI4:AI29)/(SUM(AI4:AI29)+SUM(AK4:AK29))</f>
        <v>0.91878172588832485</v>
      </c>
    </row>
    <row r="14" spans="1:43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19" t="s">
        <v>10</v>
      </c>
      <c r="AI14" s="2" cm="1">
        <f t="array" ref="AI14">INDEX(F14:AF14,,ROWS($4:14))</f>
        <v>13</v>
      </c>
      <c r="AJ14" s="2" t="s">
        <v>42</v>
      </c>
      <c r="AK14" s="2">
        <f t="shared" si="3"/>
        <v>0</v>
      </c>
      <c r="AL14" s="2" t="s">
        <v>42</v>
      </c>
      <c r="AN14" s="69" t="s">
        <v>40</v>
      </c>
      <c r="AO14" s="78"/>
      <c r="AP14" s="70"/>
      <c r="AQ14" s="16">
        <f>AJ30/15</f>
        <v>0.46666666666666667</v>
      </c>
    </row>
    <row r="15" spans="1:43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3"/>
        <v>0</v>
      </c>
      <c r="AL15" s="2" t="s">
        <v>42</v>
      </c>
      <c r="AN15" s="69" t="s">
        <v>41</v>
      </c>
      <c r="AO15" s="78"/>
      <c r="AP15" s="70"/>
      <c r="AQ15" s="16">
        <f>2*(AQ12*AQ13)/(AQ12+AQ13)</f>
        <v>0.95263157894736838</v>
      </c>
    </row>
    <row r="16" spans="1:43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3"/>
        <v>1</v>
      </c>
      <c r="AL16" s="2" t="s">
        <v>42</v>
      </c>
      <c r="AN16" s="68" t="s">
        <v>89</v>
      </c>
      <c r="AO16" s="68"/>
      <c r="AP16" s="68"/>
      <c r="AQ16" s="16">
        <f>(SUM(AK10:AK35)+AL36)/(AQ9+AQ10)</f>
        <v>3.9506172839506172E-2</v>
      </c>
    </row>
    <row r="17" spans="1:38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3"/>
        <v>0</v>
      </c>
      <c r="AL17" s="2" t="s">
        <v>42</v>
      </c>
    </row>
    <row r="18" spans="1:38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1</v>
      </c>
      <c r="AE18" s="2">
        <f t="shared" si="2"/>
        <v>0</v>
      </c>
      <c r="AF18" s="2">
        <f t="shared" si="2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3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3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3"/>
        <v>0</v>
      </c>
      <c r="AL20" s="2" t="s">
        <v>42</v>
      </c>
    </row>
    <row r="21" spans="1:38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11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11</v>
      </c>
      <c r="AJ21" s="2" t="s">
        <v>42</v>
      </c>
      <c r="AK21" s="2">
        <f t="shared" si="3"/>
        <v>2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3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15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15</v>
      </c>
      <c r="AJ23" s="2" t="s">
        <v>42</v>
      </c>
      <c r="AK23" s="2">
        <f t="shared" si="3"/>
        <v>0</v>
      </c>
      <c r="AL23" s="2" t="s">
        <v>42</v>
      </c>
    </row>
    <row r="24" spans="1:38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2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3"/>
        <v>3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5">
        <f t="shared" si="7"/>
        <v>1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14</v>
      </c>
      <c r="AJ25" s="2" t="s">
        <v>42</v>
      </c>
      <c r="AK25" s="2">
        <f t="shared" si="3"/>
        <v>4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0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14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5">
        <f t="shared" si="6"/>
        <v>1</v>
      </c>
      <c r="AH26" s="19" t="s">
        <v>23</v>
      </c>
      <c r="AI26" s="2" cm="1">
        <f t="array" ref="AI26">INDEX(F26:AF26,,ROWS($4:26))</f>
        <v>14</v>
      </c>
      <c r="AJ26" s="2" t="s">
        <v>42</v>
      </c>
      <c r="AK26" s="2">
        <f t="shared" si="3"/>
        <v>1</v>
      </c>
      <c r="AL26" s="2" t="s">
        <v>42</v>
      </c>
    </row>
    <row r="27" spans="1:38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3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3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3"/>
        <v>0</v>
      </c>
      <c r="AL29" s="2" t="s">
        <v>42</v>
      </c>
    </row>
    <row r="30" spans="1:38" x14ac:dyDescent="0.3">
      <c r="A30" s="2" t="s">
        <v>10</v>
      </c>
      <c r="B30" s="2" t="s">
        <v>10</v>
      </c>
      <c r="C30" s="2">
        <f t="shared" si="0"/>
        <v>1</v>
      </c>
      <c r="E30" s="21" t="s">
        <v>90</v>
      </c>
      <c r="F30" s="10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10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 t="shared" si="6"/>
        <v>7</v>
      </c>
      <c r="AH30" s="22" t="s">
        <v>90</v>
      </c>
      <c r="AI30" s="2" t="s">
        <v>42</v>
      </c>
      <c r="AJ30" s="2">
        <f>AF30</f>
        <v>7</v>
      </c>
      <c r="AK30" s="2" t="s">
        <v>42</v>
      </c>
      <c r="AL30" s="2">
        <f>SUM(F30:AE30)</f>
        <v>4</v>
      </c>
    </row>
    <row r="31" spans="1:38" x14ac:dyDescent="0.3">
      <c r="A31" s="2" t="s">
        <v>10</v>
      </c>
      <c r="B31" s="2" t="s">
        <v>10</v>
      </c>
      <c r="C31" s="2">
        <f t="shared" si="0"/>
        <v>1</v>
      </c>
    </row>
    <row r="32" spans="1:38" x14ac:dyDescent="0.3">
      <c r="A32" s="2" t="s">
        <v>90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93" t="s">
        <v>48</v>
      </c>
      <c r="G34" s="92"/>
      <c r="H34" s="92"/>
      <c r="I34" s="92"/>
      <c r="K34" s="93" t="s">
        <v>49</v>
      </c>
      <c r="L34" s="92"/>
      <c r="M34" s="92"/>
      <c r="N34" s="92"/>
      <c r="P34" s="93" t="s">
        <v>50</v>
      </c>
      <c r="Q34" s="92"/>
      <c r="R34" s="92"/>
      <c r="S34" s="92"/>
      <c r="U34" s="93" t="s">
        <v>51</v>
      </c>
      <c r="V34" s="92"/>
      <c r="W34" s="92"/>
      <c r="X34" s="92"/>
      <c r="Z34" s="93" t="s">
        <v>52</v>
      </c>
      <c r="AA34" s="92"/>
      <c r="AB34" s="92"/>
      <c r="AC34" s="9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75" t="s">
        <v>37</v>
      </c>
      <c r="G35" s="76"/>
      <c r="H35" s="77"/>
      <c r="I35" s="1">
        <f>SUM(C3:C83)</f>
        <v>72</v>
      </c>
      <c r="K35" s="75" t="s">
        <v>37</v>
      </c>
      <c r="L35" s="76"/>
      <c r="M35" s="77"/>
      <c r="N35" s="1">
        <f>SUM(C86:C166)</f>
        <v>73</v>
      </c>
      <c r="P35" s="75" t="s">
        <v>37</v>
      </c>
      <c r="Q35" s="76"/>
      <c r="R35" s="77"/>
      <c r="S35" s="1">
        <f>SUM(C169:C249)</f>
        <v>73</v>
      </c>
      <c r="U35" s="75" t="s">
        <v>37</v>
      </c>
      <c r="V35" s="76"/>
      <c r="W35" s="77"/>
      <c r="X35" s="1">
        <f>SUM(C252:C332)</f>
        <v>76</v>
      </c>
      <c r="Z35" s="75" t="s">
        <v>37</v>
      </c>
      <c r="AA35" s="76"/>
      <c r="AB35" s="77"/>
      <c r="AC35" s="1">
        <f>SUM(C335:C415)</f>
        <v>75</v>
      </c>
      <c r="AE35" t="s">
        <v>62</v>
      </c>
      <c r="AF35" s="42">
        <f>(I37+N37+S37+X37+AC37)/5</f>
        <v>0.91111111111111109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69" t="s">
        <v>38</v>
      </c>
      <c r="G36" s="78"/>
      <c r="H36" s="70"/>
      <c r="I36" s="1">
        <f>81-I35</f>
        <v>9</v>
      </c>
      <c r="K36" s="69" t="s">
        <v>38</v>
      </c>
      <c r="L36" s="78"/>
      <c r="M36" s="70"/>
      <c r="N36" s="1">
        <f>81-N35</f>
        <v>8</v>
      </c>
      <c r="P36" s="69" t="s">
        <v>38</v>
      </c>
      <c r="Q36" s="78"/>
      <c r="R36" s="70"/>
      <c r="S36" s="1">
        <f>81-S35</f>
        <v>8</v>
      </c>
      <c r="U36" s="69" t="s">
        <v>38</v>
      </c>
      <c r="V36" s="78"/>
      <c r="W36" s="70"/>
      <c r="X36" s="1">
        <f>81-X35</f>
        <v>5</v>
      </c>
      <c r="Z36" s="69" t="s">
        <v>38</v>
      </c>
      <c r="AA36" s="78"/>
      <c r="AB36" s="70"/>
      <c r="AC36" s="1">
        <f>81-AC35</f>
        <v>6</v>
      </c>
      <c r="AE36" s="43" t="s">
        <v>63</v>
      </c>
      <c r="AF36" s="42">
        <f>MEDIAN(I37,N37,S37,X37,AC37)</f>
        <v>0.90123456790123457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68" t="s">
        <v>35</v>
      </c>
      <c r="G37" s="68"/>
      <c r="H37" s="68"/>
      <c r="I37" s="16">
        <f>I35/(I35+I36)</f>
        <v>0.88888888888888884</v>
      </c>
      <c r="K37" s="68" t="s">
        <v>35</v>
      </c>
      <c r="L37" s="68"/>
      <c r="M37" s="68"/>
      <c r="N37" s="16">
        <f>N35/(N35+N36)</f>
        <v>0.90123456790123457</v>
      </c>
      <c r="P37" s="68" t="s">
        <v>35</v>
      </c>
      <c r="Q37" s="68"/>
      <c r="R37" s="68"/>
      <c r="S37" s="16">
        <f>S35/(S35+S36)</f>
        <v>0.90123456790123457</v>
      </c>
      <c r="U37" s="68" t="s">
        <v>35</v>
      </c>
      <c r="V37" s="68"/>
      <c r="W37" s="68"/>
      <c r="X37" s="16">
        <f>X35/(X35+X36)</f>
        <v>0.93827160493827155</v>
      </c>
      <c r="Z37" s="68" t="s">
        <v>35</v>
      </c>
      <c r="AA37" s="68"/>
      <c r="AB37" s="68"/>
      <c r="AC37" s="16">
        <f>AC35/(AC35+AC36)</f>
        <v>0.92592592592592593</v>
      </c>
      <c r="AE37" s="43" t="s">
        <v>64</v>
      </c>
      <c r="AF37" s="44">
        <f>POWER(I37-AF35,2)+POWER(N37-AF35,2)+POWER(S37-AF35,2)+POWER(X37-AF35,2)+POWER(AC37-AF35,2)</f>
        <v>1.6460905349794232E-3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 t="s">
        <v>36</v>
      </c>
      <c r="G38" s="68"/>
      <c r="H38" s="68"/>
      <c r="I38" s="1">
        <f>G47/(G47+I47)</f>
        <v>0.96</v>
      </c>
      <c r="K38" s="68" t="s">
        <v>36</v>
      </c>
      <c r="L38" s="68"/>
      <c r="M38" s="68"/>
      <c r="N38" s="1">
        <f>G48/(G48+I48)</f>
        <v>0.97333333333333338</v>
      </c>
      <c r="P38" s="68" t="s">
        <v>36</v>
      </c>
      <c r="Q38" s="68"/>
      <c r="R38" s="68"/>
      <c r="S38" s="1">
        <f>G49/(G49+I49)</f>
        <v>0.98648648648648651</v>
      </c>
      <c r="U38" s="68" t="s">
        <v>36</v>
      </c>
      <c r="V38" s="68"/>
      <c r="W38" s="68"/>
      <c r="X38" s="1">
        <f>G50/(G50+I50)</f>
        <v>0.98701298701298701</v>
      </c>
      <c r="Z38" s="68" t="s">
        <v>36</v>
      </c>
      <c r="AA38" s="68"/>
      <c r="AB38" s="68"/>
      <c r="AC38" s="1">
        <f>G51/(G51+I51)</f>
        <v>0.98684210526315785</v>
      </c>
      <c r="AE38" t="s">
        <v>66</v>
      </c>
      <c r="AF38">
        <f>AF37/5</f>
        <v>3.2921810699588464E-4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68" t="s">
        <v>91</v>
      </c>
      <c r="G39" s="68"/>
      <c r="H39" s="68"/>
      <c r="I39" s="1">
        <f>G47/(G47+G52)</f>
        <v>0.88888888888888884</v>
      </c>
      <c r="K39" s="68" t="s">
        <v>91</v>
      </c>
      <c r="L39" s="68"/>
      <c r="M39" s="68"/>
      <c r="N39" s="1">
        <f>G48/(G48+G53)</f>
        <v>0.90123456790123457</v>
      </c>
      <c r="P39" s="68" t="s">
        <v>91</v>
      </c>
      <c r="Q39" s="68"/>
      <c r="R39" s="68"/>
      <c r="S39" s="1">
        <f>G49/(G49+G54)</f>
        <v>0.90123456790123457</v>
      </c>
      <c r="U39" s="68" t="s">
        <v>91</v>
      </c>
      <c r="V39" s="68"/>
      <c r="W39" s="68"/>
      <c r="X39" s="1">
        <f>G50/(G50+G55)</f>
        <v>0.93827160493827155</v>
      </c>
      <c r="Z39" s="68" t="s">
        <v>91</v>
      </c>
      <c r="AA39" s="68"/>
      <c r="AB39" s="68"/>
      <c r="AC39" s="1">
        <f>G51/(G51+G56)</f>
        <v>0.92592592592592593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 t="s">
        <v>76</v>
      </c>
      <c r="G40" s="68"/>
      <c r="H40" s="68"/>
      <c r="I40" s="1">
        <f>I52/3</f>
        <v>0</v>
      </c>
      <c r="K40" s="68" t="s">
        <v>76</v>
      </c>
      <c r="L40" s="68"/>
      <c r="M40" s="68"/>
      <c r="N40" s="1">
        <f>I53/3</f>
        <v>0.33333333333333331</v>
      </c>
      <c r="P40" s="68" t="s">
        <v>76</v>
      </c>
      <c r="Q40" s="68"/>
      <c r="R40" s="68"/>
      <c r="S40" s="1">
        <f>I54/3</f>
        <v>0.66666666666666663</v>
      </c>
      <c r="U40" s="68" t="s">
        <v>76</v>
      </c>
      <c r="V40" s="68"/>
      <c r="W40" s="68"/>
      <c r="X40" s="1">
        <f>I55/3</f>
        <v>0.66666666666666663</v>
      </c>
      <c r="Z40" s="68" t="s">
        <v>76</v>
      </c>
      <c r="AA40" s="68"/>
      <c r="AB40" s="68"/>
      <c r="AC40" s="1">
        <f>I56/3</f>
        <v>0.66666666666666663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 t="s">
        <v>41</v>
      </c>
      <c r="G41" s="68"/>
      <c r="H41" s="68"/>
      <c r="I41" s="1">
        <f>2*(I38*I39)/(I38+I39)</f>
        <v>0.92307692307692302</v>
      </c>
      <c r="K41" s="68" t="s">
        <v>41</v>
      </c>
      <c r="L41" s="68"/>
      <c r="M41" s="68"/>
      <c r="N41" s="1">
        <f>2*(N38*N39)/(N38+N39)</f>
        <v>0.93589743589743601</v>
      </c>
      <c r="P41" s="68" t="s">
        <v>41</v>
      </c>
      <c r="Q41" s="68"/>
      <c r="R41" s="68"/>
      <c r="S41" s="1">
        <f>2*(S38*S39)/(S38+S39)</f>
        <v>0.94193548387096782</v>
      </c>
      <c r="U41" s="68" t="s">
        <v>41</v>
      </c>
      <c r="V41" s="68"/>
      <c r="W41" s="68"/>
      <c r="X41" s="1">
        <f>2*(X38*X39)/(X38+X39)</f>
        <v>0.96202531645569611</v>
      </c>
      <c r="Z41" s="68" t="s">
        <v>41</v>
      </c>
      <c r="AA41" s="68"/>
      <c r="AB41" s="68"/>
      <c r="AC41" s="1">
        <f>2*(AC38*AC39)/(AC38+AC39)</f>
        <v>0.95541401273885351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  <c r="G42" s="68" t="s">
        <v>57</v>
      </c>
      <c r="H42" s="68"/>
      <c r="I42" s="1"/>
      <c r="L42" s="68" t="s">
        <v>57</v>
      </c>
      <c r="M42" s="68"/>
      <c r="N42" s="1"/>
      <c r="Q42" s="68" t="s">
        <v>57</v>
      </c>
      <c r="R42" s="68"/>
      <c r="S42" s="1"/>
      <c r="V42" s="68" t="s">
        <v>57</v>
      </c>
      <c r="W42" s="68"/>
      <c r="X42" s="1"/>
      <c r="AA42" s="68" t="s">
        <v>57</v>
      </c>
      <c r="AB42" s="68"/>
      <c r="AC42" s="1"/>
    </row>
    <row r="43" spans="1:32" x14ac:dyDescent="0.3">
      <c r="A43" s="2" t="s">
        <v>5</v>
      </c>
      <c r="B43" s="2" t="s">
        <v>14</v>
      </c>
      <c r="C43" s="2">
        <f t="shared" si="0"/>
        <v>0</v>
      </c>
      <c r="G43" s="68" t="s">
        <v>56</v>
      </c>
      <c r="H43" s="68"/>
      <c r="I43" s="1"/>
      <c r="L43" s="68" t="s">
        <v>56</v>
      </c>
      <c r="M43" s="68"/>
      <c r="N43" s="1"/>
      <c r="Q43" s="68" t="s">
        <v>56</v>
      </c>
      <c r="R43" s="68"/>
      <c r="S43" s="1"/>
      <c r="V43" s="68" t="s">
        <v>56</v>
      </c>
      <c r="W43" s="68"/>
      <c r="X43" s="1"/>
      <c r="AA43" s="68" t="s">
        <v>56</v>
      </c>
      <c r="AB43" s="68"/>
      <c r="AC43" s="1"/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93" t="s">
        <v>118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98</v>
      </c>
      <c r="G47" s="57">
        <f>COUNTIF(C3:C83,1)</f>
        <v>72</v>
      </c>
      <c r="H47" s="2" t="s">
        <v>108</v>
      </c>
      <c r="I47" s="1">
        <f>COUNTIF(C81:C83,0)</f>
        <v>3</v>
      </c>
      <c r="K47" s="63" t="s">
        <v>35</v>
      </c>
      <c r="L47" s="64"/>
      <c r="N47" s="63" t="s">
        <v>36</v>
      </c>
      <c r="O47" s="64"/>
      <c r="Q47" s="63" t="s">
        <v>91</v>
      </c>
      <c r="R47" s="64"/>
      <c r="T47" s="63" t="s">
        <v>76</v>
      </c>
      <c r="U47" s="64"/>
      <c r="W47" s="63" t="s">
        <v>41</v>
      </c>
      <c r="X47" s="64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99</v>
      </c>
      <c r="G48" s="57">
        <f>COUNTIF(C86:C166,1)</f>
        <v>73</v>
      </c>
      <c r="H48" s="2" t="s">
        <v>109</v>
      </c>
      <c r="I48" s="1">
        <f>COUNTIF(C164:C166,0)</f>
        <v>2</v>
      </c>
      <c r="K48" s="1" t="s">
        <v>95</v>
      </c>
      <c r="L48" s="16">
        <f>AVERAGE(I37,N37,S37,X37,AC37)</f>
        <v>0.91111111111111109</v>
      </c>
      <c r="N48" s="1" t="s">
        <v>95</v>
      </c>
      <c r="O48" s="16">
        <f>AVERAGE(I38,N38,S38,X38,AC38)</f>
        <v>0.97873498241919299</v>
      </c>
      <c r="Q48" s="1" t="s">
        <v>95</v>
      </c>
      <c r="R48" s="16">
        <f>AVERAGE(I39,N39,S39,X39,AC39)</f>
        <v>0.91111111111111109</v>
      </c>
      <c r="T48" s="1" t="s">
        <v>95</v>
      </c>
      <c r="U48" s="16">
        <f>AVERAGE(I40,N40,S40,X40,AC40)</f>
        <v>0.46666666666666662</v>
      </c>
      <c r="W48" s="1" t="s">
        <v>95</v>
      </c>
      <c r="X48" s="16">
        <f>AVERAGE(I41,N41,S41,X41,AC41)</f>
        <v>0.94366983440797525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100</v>
      </c>
      <c r="G49" s="57">
        <f>COUNTIF(C169:C249,1)</f>
        <v>73</v>
      </c>
      <c r="H49" s="2" t="s">
        <v>110</v>
      </c>
      <c r="I49" s="1">
        <f>COUNTIF(C247:C249,0)</f>
        <v>1</v>
      </c>
      <c r="K49" s="1" t="s">
        <v>63</v>
      </c>
      <c r="L49" s="16">
        <f>MEDIAN(I37,N37,S37,X37,AC37)</f>
        <v>0.90123456790123457</v>
      </c>
      <c r="M49" s="94"/>
      <c r="N49" s="1" t="s">
        <v>63</v>
      </c>
      <c r="O49" s="16">
        <f>MEDIAN(I38,N38,S38,X38,AC38)</f>
        <v>0.98648648648648651</v>
      </c>
      <c r="Q49" s="1" t="s">
        <v>63</v>
      </c>
      <c r="R49" s="16">
        <f>MEDIAN(I39,N39,S39,X39,AC39)</f>
        <v>0.90123456790123457</v>
      </c>
      <c r="T49" s="1" t="s">
        <v>63</v>
      </c>
      <c r="U49" s="16">
        <f>MEDIAN(I40,N40,S40,X40,AC40)</f>
        <v>0.66666666666666663</v>
      </c>
      <c r="W49" s="1" t="s">
        <v>63</v>
      </c>
      <c r="X49" s="16">
        <f>MEDIAN(I41,N41,S41,X41,AC41)</f>
        <v>0.94193548387096782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101</v>
      </c>
      <c r="G50" s="57">
        <f>COUNTIF(C252:C332,1)</f>
        <v>76</v>
      </c>
      <c r="H50" s="2" t="s">
        <v>111</v>
      </c>
      <c r="I50" s="1">
        <f>COUNTIF(C330:C332,0)</f>
        <v>1</v>
      </c>
      <c r="K50" s="1" t="s">
        <v>64</v>
      </c>
      <c r="L50" s="90">
        <f>POWER(I37-L48,2)+POWER(N37-L48,2)+POWER(S37-L48,2)+POWER(X37-L48,2)+POWER(AC37-L48,2)</f>
        <v>1.6460905349794232E-3</v>
      </c>
      <c r="M50" s="30"/>
      <c r="N50" s="1" t="s">
        <v>64</v>
      </c>
      <c r="O50" s="90">
        <f>POWER(I38-O48,2)+POWER(N38-O48,2)+POWER(S38-O48,2)+POWER(X38-O48,2)+POWER(AC38-O48,2)</f>
        <v>5.7451399526151949E-4</v>
      </c>
      <c r="Q50" s="1" t="s">
        <v>64</v>
      </c>
      <c r="R50" s="90">
        <f>POWER(I39-R48,2)+POWER(N39-R48,2)+POWER(S39-R48,2)+POWER(X39-R48,2)+POWER(AC39-R48,2)</f>
        <v>1.6460905349794232E-3</v>
      </c>
      <c r="T50" s="1" t="s">
        <v>64</v>
      </c>
      <c r="U50" s="90">
        <f>POWER(AC40-U48,2)+POWER(X40-U48,2)+POWER(S40-U48,2)+POWER(N40-U48,2)+POWER(I40-U48,2)</f>
        <v>0.35555555555555551</v>
      </c>
      <c r="W50" s="1" t="s">
        <v>64</v>
      </c>
      <c r="X50" s="90">
        <f>POWER(I41-X48,2)+POWER(N41-X48,2)+POWER(S41-X48,2)+POWER(X41-X48,2)+POWER(AC41-X48,2)</f>
        <v>9.6233559335210338E-4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102</v>
      </c>
      <c r="G51" s="57">
        <f>COUNTIF(C335:C415,1)</f>
        <v>75</v>
      </c>
      <c r="H51" s="2" t="s">
        <v>112</v>
      </c>
      <c r="I51" s="1">
        <f>COUNTIF(C413:C415,0)</f>
        <v>1</v>
      </c>
      <c r="K51" s="1" t="s">
        <v>65</v>
      </c>
      <c r="L51" s="90">
        <f>L50/4</f>
        <v>4.115226337448558E-4</v>
      </c>
      <c r="M51" s="30"/>
      <c r="N51" s="1" t="s">
        <v>65</v>
      </c>
      <c r="O51" s="90">
        <f>O50/4</f>
        <v>1.4362849881537987E-4</v>
      </c>
      <c r="Q51" s="1" t="s">
        <v>65</v>
      </c>
      <c r="R51" s="90">
        <f>R50/4</f>
        <v>4.115226337448558E-4</v>
      </c>
      <c r="T51" s="1" t="s">
        <v>65</v>
      </c>
      <c r="U51" s="90">
        <f>U50/4</f>
        <v>8.8888888888888878E-2</v>
      </c>
      <c r="W51" s="1" t="s">
        <v>65</v>
      </c>
      <c r="X51" s="90">
        <f>X50/4</f>
        <v>2.4058389833802584E-4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103</v>
      </c>
      <c r="G52" s="57">
        <f>COUNTIF(C3:C83,0)</f>
        <v>9</v>
      </c>
      <c r="H52" s="2" t="s">
        <v>113</v>
      </c>
      <c r="I52" s="1">
        <f>COUNTIF(C81:C83,1)</f>
        <v>0</v>
      </c>
      <c r="K52" s="1" t="s">
        <v>66</v>
      </c>
      <c r="L52" s="90">
        <f>L51/5</f>
        <v>8.2304526748971159E-5</v>
      </c>
      <c r="M52" s="91"/>
      <c r="N52" s="1" t="s">
        <v>66</v>
      </c>
      <c r="O52" s="90">
        <f>O51/5</f>
        <v>2.8725699763075976E-5</v>
      </c>
      <c r="Q52" s="1" t="s">
        <v>66</v>
      </c>
      <c r="R52" s="90">
        <f>R51/5</f>
        <v>8.2304526748971159E-5</v>
      </c>
      <c r="T52" s="1" t="s">
        <v>66</v>
      </c>
      <c r="U52" s="90">
        <f>U51/5</f>
        <v>1.7777777777777774E-2</v>
      </c>
      <c r="W52" s="1" t="s">
        <v>66</v>
      </c>
      <c r="X52" s="90">
        <f>X51/5</f>
        <v>4.8116779667605168E-5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104</v>
      </c>
      <c r="G53" s="57">
        <f>COUNTIF(C86:C166,0)</f>
        <v>8</v>
      </c>
      <c r="H53" s="2" t="s">
        <v>114</v>
      </c>
      <c r="I53" s="1">
        <f>COUNTIF(C164:C166,1)</f>
        <v>1</v>
      </c>
      <c r="L53" s="29"/>
      <c r="M53" s="91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105</v>
      </c>
      <c r="G54" s="57">
        <f>COUNTIF(C169:C249,0)</f>
        <v>8</v>
      </c>
      <c r="H54" s="2" t="s">
        <v>115</v>
      </c>
      <c r="I54" s="1">
        <f>COUNTIF(C247:C249,1)</f>
        <v>2</v>
      </c>
      <c r="L54" s="29"/>
      <c r="M54" s="91"/>
    </row>
    <row r="55" spans="1:24" x14ac:dyDescent="0.3">
      <c r="A55" s="2" t="s">
        <v>18</v>
      </c>
      <c r="B55" s="2" t="s">
        <v>18</v>
      </c>
      <c r="C55" s="2">
        <f t="shared" si="0"/>
        <v>1</v>
      </c>
      <c r="F55" s="10" t="s">
        <v>106</v>
      </c>
      <c r="G55" s="57">
        <f>COUNTIF(C252:C332,0)</f>
        <v>5</v>
      </c>
      <c r="H55" s="2" t="s">
        <v>116</v>
      </c>
      <c r="I55" s="1">
        <f>COUNTIF(C330:C332,1)</f>
        <v>2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107</v>
      </c>
      <c r="G56" s="57">
        <f>COUNTIF(C335:C415,0)</f>
        <v>6</v>
      </c>
      <c r="H56" s="2" t="s">
        <v>117</v>
      </c>
      <c r="I56" s="1">
        <f>COUNTIF(C413:C415,1)</f>
        <v>2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90</v>
      </c>
      <c r="C81" s="2">
        <f t="shared" si="9"/>
        <v>0</v>
      </c>
    </row>
    <row r="82" spans="1:3" x14ac:dyDescent="0.3">
      <c r="A82" s="2" t="s">
        <v>14</v>
      </c>
      <c r="B82" s="2" t="s">
        <v>90</v>
      </c>
      <c r="C82" s="2">
        <f t="shared" si="9"/>
        <v>0</v>
      </c>
    </row>
    <row r="83" spans="1:3" x14ac:dyDescent="0.3">
      <c r="A83" s="2" t="s">
        <v>25</v>
      </c>
      <c r="B83" s="2" t="s">
        <v>90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82">
        <v>2</v>
      </c>
      <c r="B85" s="83"/>
      <c r="C85" s="84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5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15</v>
      </c>
      <c r="B128" s="2" t="s">
        <v>15</v>
      </c>
      <c r="C128" s="2">
        <f t="shared" si="10"/>
        <v>1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18</v>
      </c>
      <c r="B137" s="2" t="s">
        <v>18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90</v>
      </c>
      <c r="C164" s="2">
        <f t="shared" si="11"/>
        <v>0</v>
      </c>
    </row>
    <row r="165" spans="1:3" x14ac:dyDescent="0.3">
      <c r="A165" s="2" t="s">
        <v>90</v>
      </c>
      <c r="B165" s="2" t="s">
        <v>90</v>
      </c>
      <c r="C165" s="2">
        <f t="shared" si="11"/>
        <v>1</v>
      </c>
    </row>
    <row r="166" spans="1:3" x14ac:dyDescent="0.3">
      <c r="A166" s="2" t="s">
        <v>23</v>
      </c>
      <c r="B166" s="2" t="s">
        <v>90</v>
      </c>
      <c r="C166" s="2">
        <f t="shared" si="11"/>
        <v>0</v>
      </c>
    </row>
    <row r="167" spans="1:3" x14ac:dyDescent="0.3">
      <c r="A167" s="28"/>
      <c r="B167" s="28"/>
      <c r="C167" s="28"/>
    </row>
    <row r="168" spans="1:3" x14ac:dyDescent="0.3">
      <c r="A168" s="82">
        <v>3</v>
      </c>
      <c r="B168" s="83"/>
      <c r="C168" s="84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5</v>
      </c>
      <c r="B208" s="2" t="s">
        <v>14</v>
      </c>
      <c r="C208" s="2">
        <f t="shared" si="11"/>
        <v>0</v>
      </c>
    </row>
    <row r="209" spans="1:3" x14ac:dyDescent="0.3">
      <c r="A209" s="2" t="s">
        <v>5</v>
      </c>
      <c r="B209" s="2" t="s">
        <v>14</v>
      </c>
      <c r="C209" s="2">
        <f t="shared" si="11"/>
        <v>0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23</v>
      </c>
      <c r="C235" s="2">
        <f t="shared" si="12"/>
        <v>0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90</v>
      </c>
      <c r="B247" s="2" t="s">
        <v>90</v>
      </c>
      <c r="C247" s="2">
        <f t="shared" si="12"/>
        <v>1</v>
      </c>
    </row>
    <row r="248" spans="1:3" x14ac:dyDescent="0.3">
      <c r="A248" s="2" t="s">
        <v>90</v>
      </c>
      <c r="B248" s="2" t="s">
        <v>90</v>
      </c>
      <c r="C248" s="2">
        <f t="shared" si="12"/>
        <v>1</v>
      </c>
    </row>
    <row r="249" spans="1:3" x14ac:dyDescent="0.3">
      <c r="A249" s="2" t="s">
        <v>2</v>
      </c>
      <c r="B249" s="2" t="s">
        <v>90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82">
        <v>4</v>
      </c>
      <c r="B251" s="83"/>
      <c r="C251" s="84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90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si="12"/>
        <v>1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si="13"/>
        <v>1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20</v>
      </c>
      <c r="B309" s="2" t="s">
        <v>20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22</v>
      </c>
      <c r="B315" s="2" t="s">
        <v>22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21</v>
      </c>
      <c r="B330" s="2" t="s">
        <v>90</v>
      </c>
      <c r="C330" s="2">
        <f t="shared" si="13"/>
        <v>0</v>
      </c>
    </row>
    <row r="331" spans="1:3" x14ac:dyDescent="0.3">
      <c r="A331" s="2" t="s">
        <v>90</v>
      </c>
      <c r="B331" s="2" t="s">
        <v>90</v>
      </c>
      <c r="C331" s="2">
        <f t="shared" si="13"/>
        <v>1</v>
      </c>
    </row>
    <row r="332" spans="1:3" x14ac:dyDescent="0.3">
      <c r="A332" s="2" t="s">
        <v>90</v>
      </c>
      <c r="B332" s="2" t="s">
        <v>90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82">
        <v>5</v>
      </c>
      <c r="B334" s="83"/>
      <c r="C334" s="84"/>
    </row>
    <row r="335" spans="1:3" x14ac:dyDescent="0.3">
      <c r="A335" s="38" t="s">
        <v>1</v>
      </c>
      <c r="B335" s="38" t="s">
        <v>1</v>
      </c>
      <c r="C335" s="38">
        <f t="shared" si="13"/>
        <v>1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</v>
      </c>
      <c r="B337" s="2" t="s">
        <v>1</v>
      </c>
      <c r="C337" s="2">
        <f t="shared" si="13"/>
        <v>1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8</v>
      </c>
      <c r="B357" s="2" t="s">
        <v>8</v>
      </c>
      <c r="C357" s="2">
        <f t="shared" si="14"/>
        <v>1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13</v>
      </c>
      <c r="B371" s="2" t="s">
        <v>13</v>
      </c>
      <c r="C371" s="2">
        <f t="shared" si="14"/>
        <v>1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16</v>
      </c>
      <c r="B381" s="2" t="s">
        <v>16</v>
      </c>
      <c r="C381" s="2">
        <f t="shared" si="14"/>
        <v>1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18</v>
      </c>
      <c r="B386" s="2" t="s">
        <v>18</v>
      </c>
      <c r="C386" s="2">
        <f t="shared" si="14"/>
        <v>1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22</v>
      </c>
      <c r="B398" s="2" t="s">
        <v>22</v>
      </c>
      <c r="C398" s="2">
        <f t="shared" si="14"/>
        <v>1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90</v>
      </c>
      <c r="C413" s="2">
        <f t="shared" si="15"/>
        <v>0</v>
      </c>
    </row>
    <row r="414" spans="1:3" x14ac:dyDescent="0.3">
      <c r="A414" s="2" t="s">
        <v>90</v>
      </c>
      <c r="B414" s="2" t="s">
        <v>90</v>
      </c>
      <c r="C414" s="2">
        <f t="shared" si="15"/>
        <v>1</v>
      </c>
    </row>
    <row r="415" spans="1:3" x14ac:dyDescent="0.3">
      <c r="A415" s="2" t="s">
        <v>90</v>
      </c>
      <c r="B415" s="2" t="s">
        <v>90</v>
      </c>
      <c r="C415" s="2">
        <f t="shared" si="15"/>
        <v>1</v>
      </c>
    </row>
  </sheetData>
  <mergeCells count="69">
    <mergeCell ref="F45:AC45"/>
    <mergeCell ref="K47:L47"/>
    <mergeCell ref="N47:O47"/>
    <mergeCell ref="Q47:R47"/>
    <mergeCell ref="T47:U47"/>
    <mergeCell ref="W47:X47"/>
    <mergeCell ref="G43:H43"/>
    <mergeCell ref="L43:M43"/>
    <mergeCell ref="Q43:R43"/>
    <mergeCell ref="V43:W43"/>
    <mergeCell ref="AA43:AB43"/>
    <mergeCell ref="G42:H42"/>
    <mergeCell ref="L42:M42"/>
    <mergeCell ref="Q42:R42"/>
    <mergeCell ref="V42:W42"/>
    <mergeCell ref="AA42:AB42"/>
    <mergeCell ref="F41:H41"/>
    <mergeCell ref="K41:M41"/>
    <mergeCell ref="P41:R41"/>
    <mergeCell ref="U41:W41"/>
    <mergeCell ref="Z41:AB41"/>
    <mergeCell ref="F40:H40"/>
    <mergeCell ref="K40:M40"/>
    <mergeCell ref="P40:R40"/>
    <mergeCell ref="U40:W40"/>
    <mergeCell ref="Z40:AB40"/>
    <mergeCell ref="Z38:AB38"/>
    <mergeCell ref="F39:H39"/>
    <mergeCell ref="K39:M39"/>
    <mergeCell ref="P39:R39"/>
    <mergeCell ref="U39:W39"/>
    <mergeCell ref="Z39:AB39"/>
    <mergeCell ref="AN16:AP16"/>
    <mergeCell ref="AN14:AP14"/>
    <mergeCell ref="AN15:AP15"/>
    <mergeCell ref="A1:AF1"/>
    <mergeCell ref="AN9:AP9"/>
    <mergeCell ref="AN10:AP10"/>
    <mergeCell ref="AN11:AP11"/>
    <mergeCell ref="AN12:AP12"/>
    <mergeCell ref="AN13:AP13"/>
    <mergeCell ref="A85:C85"/>
    <mergeCell ref="A168:C168"/>
    <mergeCell ref="A251:C251"/>
    <mergeCell ref="A334:C334"/>
    <mergeCell ref="F34:I34"/>
    <mergeCell ref="F36:H36"/>
    <mergeCell ref="F38:H38"/>
    <mergeCell ref="K38:M38"/>
    <mergeCell ref="P38:R38"/>
    <mergeCell ref="U38:W38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864-3E61-4791-9217-AE025B7C7099}">
  <dimension ref="A1:AQ813"/>
  <sheetViews>
    <sheetView topLeftCell="C16" zoomScale="85" zoomScaleNormal="85" workbookViewId="0">
      <selection activeCell="C35" sqref="A35:XFD35"/>
    </sheetView>
  </sheetViews>
  <sheetFormatPr defaultRowHeight="14.4" x14ac:dyDescent="0.3"/>
  <cols>
    <col min="1" max="1" width="23.88671875" customWidth="1"/>
    <col min="2" max="2" width="23" customWidth="1"/>
    <col min="3" max="3" width="10.77734375" customWidth="1"/>
    <col min="5" max="5" width="23.88671875" customWidth="1"/>
    <col min="7" max="7" width="9.109375" customWidth="1"/>
    <col min="32" max="32" width="8.6640625" customWidth="1"/>
    <col min="34" max="34" width="24.77734375" customWidth="1"/>
  </cols>
  <sheetData>
    <row r="1" spans="1:43" x14ac:dyDescent="0.3">
      <c r="A1" s="85" t="s">
        <v>58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43" x14ac:dyDescent="0.3">
      <c r="A2" s="23"/>
      <c r="B2" s="23"/>
    </row>
    <row r="3" spans="1:43" x14ac:dyDescent="0.3">
      <c r="A3" s="27" t="s">
        <v>0</v>
      </c>
      <c r="B3" s="27" t="s">
        <v>28</v>
      </c>
      <c r="C3" s="27" t="s">
        <v>27</v>
      </c>
      <c r="D3" s="13"/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9" t="s">
        <v>15</v>
      </c>
      <c r="U3" s="9" t="s">
        <v>16</v>
      </c>
      <c r="V3" s="9" t="s">
        <v>17</v>
      </c>
      <c r="W3" s="9" t="s">
        <v>18</v>
      </c>
      <c r="X3" s="9" t="s">
        <v>19</v>
      </c>
      <c r="Y3" s="9" t="s">
        <v>20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24" t="s">
        <v>30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0">COUNTIFS($A:$A,$E4,$B:$B,H$3)</f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ref="X4:AF19" si="1">COUNTIFS($A:$A,$E4,$B:$B,X$3)</f>
        <v>0</v>
      </c>
      <c r="Y4" s="2">
        <f t="shared" si="1"/>
        <v>0</v>
      </c>
      <c r="Z4" s="2">
        <f t="shared" si="1"/>
        <v>0</v>
      </c>
      <c r="AA4" s="2">
        <f t="shared" si="1"/>
        <v>0</v>
      </c>
      <c r="AB4" s="2">
        <f t="shared" si="1"/>
        <v>0</v>
      </c>
      <c r="AC4" s="2">
        <f t="shared" si="1"/>
        <v>0</v>
      </c>
      <c r="AD4" s="2">
        <f t="shared" si="1"/>
        <v>0</v>
      </c>
      <c r="AE4" s="2">
        <f t="shared" si="1"/>
        <v>0</v>
      </c>
      <c r="AF4" s="2">
        <f t="shared" si="1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2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ref="C5:C68" si="3" xml:space="preserve"> IF(A5=B5,1,0)</f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37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1"/>
        <v>0</v>
      </c>
      <c r="Y5" s="2">
        <f t="shared" si="1"/>
        <v>0</v>
      </c>
      <c r="Z5" s="2">
        <f t="shared" si="1"/>
        <v>0</v>
      </c>
      <c r="AA5" s="2">
        <f t="shared" si="1"/>
        <v>0</v>
      </c>
      <c r="AB5" s="2">
        <f t="shared" si="1"/>
        <v>0</v>
      </c>
      <c r="AC5" s="2">
        <f t="shared" si="1"/>
        <v>0</v>
      </c>
      <c r="AD5" s="2">
        <f t="shared" si="1"/>
        <v>0</v>
      </c>
      <c r="AE5" s="2">
        <f t="shared" si="1"/>
        <v>0</v>
      </c>
      <c r="AF5" s="5">
        <f t="shared" si="1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2"/>
        <v>2</v>
      </c>
      <c r="AL5" s="2" t="s">
        <v>42</v>
      </c>
    </row>
    <row r="6" spans="1:43" ht="17.399999999999999" x14ac:dyDescent="0.35">
      <c r="A6" s="2" t="s">
        <v>1</v>
      </c>
      <c r="B6" s="2" t="s">
        <v>1</v>
      </c>
      <c r="C6" s="2">
        <f t="shared" si="3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0"/>
        <v>0</v>
      </c>
      <c r="W6" s="2">
        <f t="shared" si="0"/>
        <v>0</v>
      </c>
      <c r="X6" s="2">
        <f t="shared" si="1"/>
        <v>0</v>
      </c>
      <c r="Y6" s="2">
        <f t="shared" si="1"/>
        <v>0</v>
      </c>
      <c r="Z6" s="2">
        <f t="shared" si="1"/>
        <v>0</v>
      </c>
      <c r="AA6" s="2">
        <f t="shared" si="1"/>
        <v>0</v>
      </c>
      <c r="AB6" s="2">
        <f t="shared" si="1"/>
        <v>0</v>
      </c>
      <c r="AC6" s="2">
        <f t="shared" si="1"/>
        <v>0</v>
      </c>
      <c r="AD6" s="2">
        <f t="shared" si="1"/>
        <v>0</v>
      </c>
      <c r="AE6" s="2">
        <f t="shared" si="1"/>
        <v>0</v>
      </c>
      <c r="AF6" s="2">
        <f t="shared" si="1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2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3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0"/>
        <v>0</v>
      </c>
      <c r="W7" s="2">
        <f t="shared" si="0"/>
        <v>0</v>
      </c>
      <c r="X7" s="2">
        <f t="shared" si="1"/>
        <v>0</v>
      </c>
      <c r="Y7" s="2">
        <f t="shared" si="1"/>
        <v>0</v>
      </c>
      <c r="Z7" s="2">
        <f t="shared" si="1"/>
        <v>0</v>
      </c>
      <c r="AA7" s="2">
        <f t="shared" si="1"/>
        <v>0</v>
      </c>
      <c r="AB7" s="2">
        <f t="shared" si="1"/>
        <v>0</v>
      </c>
      <c r="AC7" s="2">
        <f t="shared" si="1"/>
        <v>0</v>
      </c>
      <c r="AD7" s="2">
        <f t="shared" si="1"/>
        <v>0</v>
      </c>
      <c r="AE7" s="2">
        <f t="shared" si="1"/>
        <v>0</v>
      </c>
      <c r="AF7" s="2">
        <f t="shared" si="1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2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3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10</v>
      </c>
      <c r="K8" s="5">
        <f t="shared" si="5"/>
        <v>1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0"/>
        <v>0</v>
      </c>
      <c r="W8" s="2">
        <f t="shared" si="0"/>
        <v>0</v>
      </c>
      <c r="X8" s="2">
        <f t="shared" si="1"/>
        <v>0</v>
      </c>
      <c r="Y8" s="2">
        <f t="shared" si="1"/>
        <v>0</v>
      </c>
      <c r="Z8" s="2">
        <f t="shared" si="1"/>
        <v>0</v>
      </c>
      <c r="AA8" s="2">
        <f t="shared" si="1"/>
        <v>0</v>
      </c>
      <c r="AB8" s="2">
        <f t="shared" si="1"/>
        <v>0</v>
      </c>
      <c r="AC8" s="2">
        <f t="shared" si="1"/>
        <v>0</v>
      </c>
      <c r="AD8" s="2">
        <f t="shared" si="1"/>
        <v>0</v>
      </c>
      <c r="AE8" s="2">
        <f t="shared" si="1"/>
        <v>0</v>
      </c>
      <c r="AF8" s="2">
        <f t="shared" si="1"/>
        <v>0</v>
      </c>
      <c r="AH8" s="19" t="s">
        <v>14</v>
      </c>
      <c r="AI8" s="2" cm="1">
        <f t="array" ref="AI8">INDEX(F8:AF8,,ROWS($4:8))</f>
        <v>10</v>
      </c>
      <c r="AJ8" s="2" t="s">
        <v>42</v>
      </c>
      <c r="AK8" s="2">
        <f t="shared" si="2"/>
        <v>2</v>
      </c>
      <c r="AL8" s="2" t="s">
        <v>42</v>
      </c>
      <c r="AQ8" s="15"/>
    </row>
    <row r="9" spans="1:43" x14ac:dyDescent="0.3">
      <c r="A9" s="2" t="s">
        <v>2</v>
      </c>
      <c r="B9" s="2" t="s">
        <v>2</v>
      </c>
      <c r="C9" s="2">
        <f t="shared" si="3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3">
        <f t="shared" si="5"/>
        <v>14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0"/>
        <v>0</v>
      </c>
      <c r="W9" s="2">
        <f t="shared" si="0"/>
        <v>0</v>
      </c>
      <c r="X9" s="2">
        <f t="shared" si="1"/>
        <v>0</v>
      </c>
      <c r="Y9" s="2">
        <f t="shared" si="1"/>
        <v>0</v>
      </c>
      <c r="Z9" s="2">
        <f t="shared" si="1"/>
        <v>0</v>
      </c>
      <c r="AA9" s="2">
        <f t="shared" si="1"/>
        <v>0</v>
      </c>
      <c r="AB9" s="2">
        <f t="shared" si="1"/>
        <v>0</v>
      </c>
      <c r="AC9" s="2">
        <f t="shared" si="1"/>
        <v>0</v>
      </c>
      <c r="AD9" s="2">
        <f t="shared" si="1"/>
        <v>0</v>
      </c>
      <c r="AE9" s="2">
        <f t="shared" si="1"/>
        <v>0</v>
      </c>
      <c r="AF9" s="5">
        <f t="shared" si="1"/>
        <v>1</v>
      </c>
      <c r="AH9" s="19" t="s">
        <v>5</v>
      </c>
      <c r="AI9" s="2" cm="1">
        <f t="array" ref="AI9">INDEX(F9:AF9,,ROWS($4:9))</f>
        <v>14</v>
      </c>
      <c r="AJ9" s="2" t="s">
        <v>42</v>
      </c>
      <c r="AK9" s="2">
        <f t="shared" si="2"/>
        <v>6</v>
      </c>
      <c r="AL9" s="2" t="s">
        <v>42</v>
      </c>
      <c r="AN9" s="87" t="s">
        <v>37</v>
      </c>
      <c r="AO9" s="87"/>
      <c r="AP9" s="87"/>
      <c r="AQ9" s="1">
        <f>SUM(AI4:AI29,AJ30)</f>
        <v>380</v>
      </c>
    </row>
    <row r="10" spans="1:43" x14ac:dyDescent="0.3">
      <c r="A10" s="2" t="s">
        <v>3</v>
      </c>
      <c r="B10" s="2" t="s">
        <v>3</v>
      </c>
      <c r="C10" s="2">
        <f t="shared" si="3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0"/>
        <v>0</v>
      </c>
      <c r="W10" s="2">
        <f t="shared" si="0"/>
        <v>0</v>
      </c>
      <c r="X10" s="2">
        <f t="shared" si="1"/>
        <v>0</v>
      </c>
      <c r="Y10" s="2">
        <f t="shared" si="1"/>
        <v>0</v>
      </c>
      <c r="Z10" s="2">
        <f t="shared" si="1"/>
        <v>0</v>
      </c>
      <c r="AA10" s="2">
        <f t="shared" si="1"/>
        <v>0</v>
      </c>
      <c r="AB10" s="2">
        <f t="shared" si="1"/>
        <v>0</v>
      </c>
      <c r="AC10" s="2">
        <f t="shared" si="1"/>
        <v>0</v>
      </c>
      <c r="AD10" s="2">
        <f t="shared" si="1"/>
        <v>0</v>
      </c>
      <c r="AE10" s="2">
        <f t="shared" si="1"/>
        <v>0</v>
      </c>
      <c r="AF10" s="2">
        <f t="shared" si="1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2"/>
        <v>0</v>
      </c>
      <c r="AL10" s="2" t="s">
        <v>42</v>
      </c>
      <c r="AN10" s="68" t="s">
        <v>38</v>
      </c>
      <c r="AO10" s="68"/>
      <c r="AP10" s="68"/>
      <c r="AQ10" s="1">
        <f>SUM(AK4:AK29, AL30)</f>
        <v>25</v>
      </c>
    </row>
    <row r="11" spans="1:43" x14ac:dyDescent="0.3">
      <c r="A11" s="2" t="s">
        <v>3</v>
      </c>
      <c r="B11" s="2" t="s">
        <v>3</v>
      </c>
      <c r="C11" s="2">
        <f t="shared" si="3"/>
        <v>1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0"/>
        <v>0</v>
      </c>
      <c r="W11" s="2">
        <f t="shared" si="0"/>
        <v>0</v>
      </c>
      <c r="X11" s="2">
        <f t="shared" si="1"/>
        <v>0</v>
      </c>
      <c r="Y11" s="2">
        <f t="shared" si="1"/>
        <v>0</v>
      </c>
      <c r="Z11" s="2">
        <f t="shared" si="1"/>
        <v>0</v>
      </c>
      <c r="AA11" s="2">
        <f t="shared" si="1"/>
        <v>0</v>
      </c>
      <c r="AB11" s="2">
        <f t="shared" si="1"/>
        <v>0</v>
      </c>
      <c r="AC11" s="2">
        <f t="shared" si="1"/>
        <v>0</v>
      </c>
      <c r="AD11" s="2">
        <f t="shared" si="1"/>
        <v>0</v>
      </c>
      <c r="AE11" s="2">
        <f t="shared" si="1"/>
        <v>0</v>
      </c>
      <c r="AF11" s="2">
        <f t="shared" si="1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2"/>
        <v>2</v>
      </c>
      <c r="AL11" s="2" t="s">
        <v>42</v>
      </c>
      <c r="AN11" s="68" t="s">
        <v>35</v>
      </c>
      <c r="AO11" s="68"/>
      <c r="AP11" s="68"/>
      <c r="AQ11" s="16">
        <f>AQ9/(AQ9+AQ10)</f>
        <v>0.93827160493827155</v>
      </c>
    </row>
    <row r="12" spans="1:43" x14ac:dyDescent="0.3">
      <c r="A12" s="2" t="s">
        <v>19</v>
      </c>
      <c r="B12" s="2" t="s">
        <v>3</v>
      </c>
      <c r="C12" s="2">
        <f t="shared" si="3"/>
        <v>0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0"/>
        <v>0</v>
      </c>
      <c r="W12" s="2">
        <f t="shared" si="0"/>
        <v>0</v>
      </c>
      <c r="X12" s="2">
        <f t="shared" si="1"/>
        <v>0</v>
      </c>
      <c r="Y12" s="2">
        <f t="shared" si="1"/>
        <v>0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0</v>
      </c>
      <c r="AF12" s="2">
        <f t="shared" si="1"/>
        <v>0</v>
      </c>
      <c r="AH12" s="19" t="s">
        <v>8</v>
      </c>
      <c r="AI12" s="2" cm="1">
        <f t="array" ref="AI12">INDEX(F12:AF12,,ROWS($4:12))</f>
        <v>13</v>
      </c>
      <c r="AJ12" s="2" t="s">
        <v>42</v>
      </c>
      <c r="AK12" s="2">
        <f t="shared" si="2"/>
        <v>0</v>
      </c>
      <c r="AL12" s="2" t="s">
        <v>42</v>
      </c>
      <c r="AN12" s="68" t="s">
        <v>36</v>
      </c>
      <c r="AO12" s="68"/>
      <c r="AP12" s="68"/>
      <c r="AQ12" s="16">
        <f>SUM(AI4:AI29)/(SUM(AI4:AI29)+AL30)</f>
        <v>0.99195710455764075</v>
      </c>
    </row>
    <row r="13" spans="1:43" x14ac:dyDescent="0.3">
      <c r="A13" s="2" t="s">
        <v>4</v>
      </c>
      <c r="B13" s="2" t="s">
        <v>4</v>
      </c>
      <c r="C13" s="2">
        <f t="shared" si="3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0"/>
        <v>0</v>
      </c>
      <c r="W13" s="2">
        <f t="shared" si="0"/>
        <v>0</v>
      </c>
      <c r="X13" s="2">
        <f t="shared" si="1"/>
        <v>0</v>
      </c>
      <c r="Y13" s="2">
        <f t="shared" si="1"/>
        <v>0</v>
      </c>
      <c r="Z13" s="2">
        <f t="shared" si="1"/>
        <v>0</v>
      </c>
      <c r="AA13" s="2">
        <f t="shared" si="1"/>
        <v>0</v>
      </c>
      <c r="AB13" s="2">
        <f t="shared" si="1"/>
        <v>0</v>
      </c>
      <c r="AC13" s="2">
        <f t="shared" si="1"/>
        <v>0</v>
      </c>
      <c r="AD13" s="2">
        <f t="shared" si="1"/>
        <v>0</v>
      </c>
      <c r="AE13" s="2">
        <f t="shared" si="1"/>
        <v>0</v>
      </c>
      <c r="AF13" s="2">
        <f t="shared" si="1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2"/>
        <v>0</v>
      </c>
      <c r="AL13" s="2" t="s">
        <v>42</v>
      </c>
      <c r="AN13" s="68" t="s">
        <v>39</v>
      </c>
      <c r="AO13" s="68"/>
      <c r="AP13" s="68"/>
      <c r="AQ13" s="16">
        <f>SUM(AI4:AI29)/(SUM(AI4:AI29)+SUM(AK4:AK29))</f>
        <v>0.94387755102040816</v>
      </c>
    </row>
    <row r="14" spans="1:43" x14ac:dyDescent="0.3">
      <c r="A14" s="2" t="s">
        <v>4</v>
      </c>
      <c r="B14" s="2" t="s">
        <v>4</v>
      </c>
      <c r="C14" s="2">
        <f t="shared" si="3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15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0"/>
        <v>0</v>
      </c>
      <c r="W14" s="2">
        <f t="shared" si="0"/>
        <v>0</v>
      </c>
      <c r="X14" s="2">
        <f t="shared" si="1"/>
        <v>0</v>
      </c>
      <c r="Y14" s="2">
        <f t="shared" si="1"/>
        <v>0</v>
      </c>
      <c r="Z14" s="2">
        <f t="shared" si="1"/>
        <v>0</v>
      </c>
      <c r="AA14" s="2">
        <f t="shared" si="1"/>
        <v>0</v>
      </c>
      <c r="AB14" s="2">
        <f t="shared" si="1"/>
        <v>0</v>
      </c>
      <c r="AC14" s="2">
        <f t="shared" si="1"/>
        <v>0</v>
      </c>
      <c r="AD14" s="2">
        <f t="shared" si="1"/>
        <v>0</v>
      </c>
      <c r="AE14" s="2">
        <f t="shared" si="1"/>
        <v>0</v>
      </c>
      <c r="AF14" s="2">
        <f t="shared" si="1"/>
        <v>0</v>
      </c>
      <c r="AH14" s="19" t="s">
        <v>10</v>
      </c>
      <c r="AI14" s="2" cm="1">
        <f t="array" ref="AI14">INDEX(F14:AF14,,ROWS($4:14))</f>
        <v>15</v>
      </c>
      <c r="AJ14" s="2" t="s">
        <v>42</v>
      </c>
      <c r="AK14" s="2">
        <f t="shared" si="2"/>
        <v>0</v>
      </c>
      <c r="AL14" s="2" t="s">
        <v>42</v>
      </c>
      <c r="AN14" s="68" t="s">
        <v>40</v>
      </c>
      <c r="AO14" s="68"/>
      <c r="AP14" s="68"/>
      <c r="AQ14" s="16">
        <f>AJ30/15</f>
        <v>0.66666666666666663</v>
      </c>
    </row>
    <row r="15" spans="1:43" x14ac:dyDescent="0.3">
      <c r="A15" s="2" t="s">
        <v>4</v>
      </c>
      <c r="B15" s="2" t="s">
        <v>4</v>
      </c>
      <c r="C15" s="2">
        <f t="shared" si="3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0"/>
        <v>0</v>
      </c>
      <c r="W15" s="2">
        <f t="shared" si="0"/>
        <v>0</v>
      </c>
      <c r="X15" s="2">
        <f t="shared" si="1"/>
        <v>0</v>
      </c>
      <c r="Y15" s="2">
        <f t="shared" si="1"/>
        <v>0</v>
      </c>
      <c r="Z15" s="2">
        <f t="shared" si="1"/>
        <v>0</v>
      </c>
      <c r="AA15" s="2">
        <f t="shared" si="1"/>
        <v>0</v>
      </c>
      <c r="AB15" s="2">
        <f t="shared" si="1"/>
        <v>0</v>
      </c>
      <c r="AC15" s="2">
        <f t="shared" si="1"/>
        <v>0</v>
      </c>
      <c r="AD15" s="2">
        <f t="shared" si="1"/>
        <v>0</v>
      </c>
      <c r="AE15" s="2">
        <f t="shared" si="1"/>
        <v>0</v>
      </c>
      <c r="AF15" s="2">
        <f t="shared" si="1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2"/>
        <v>0</v>
      </c>
      <c r="AL15" s="2" t="s">
        <v>42</v>
      </c>
      <c r="AN15" s="69" t="s">
        <v>41</v>
      </c>
      <c r="AO15" s="78"/>
      <c r="AP15" s="78"/>
      <c r="AQ15" s="16">
        <f>2*(AQ12*AQ13)/(AQ12+AQ13)</f>
        <v>0.96732026143790839</v>
      </c>
    </row>
    <row r="16" spans="1:43" x14ac:dyDescent="0.3">
      <c r="A16" s="2" t="s">
        <v>5</v>
      </c>
      <c r="B16" s="2" t="s">
        <v>5</v>
      </c>
      <c r="C16" s="2">
        <f t="shared" si="3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0"/>
        <v>0</v>
      </c>
      <c r="W16" s="2">
        <f t="shared" si="0"/>
        <v>0</v>
      </c>
      <c r="X16" s="2">
        <f t="shared" si="1"/>
        <v>0</v>
      </c>
      <c r="Y16" s="2">
        <f t="shared" si="1"/>
        <v>0</v>
      </c>
      <c r="Z16" s="2">
        <f t="shared" si="1"/>
        <v>0</v>
      </c>
      <c r="AA16" s="2">
        <f t="shared" si="1"/>
        <v>0</v>
      </c>
      <c r="AB16" s="2">
        <f t="shared" si="1"/>
        <v>0</v>
      </c>
      <c r="AC16" s="2">
        <f t="shared" si="1"/>
        <v>0</v>
      </c>
      <c r="AD16" s="2">
        <f t="shared" si="1"/>
        <v>0</v>
      </c>
      <c r="AE16" s="2">
        <f t="shared" si="1"/>
        <v>0</v>
      </c>
      <c r="AF16" s="2">
        <f t="shared" si="1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2"/>
        <v>0</v>
      </c>
      <c r="AL16" s="2" t="s">
        <v>42</v>
      </c>
      <c r="AN16" s="68" t="s">
        <v>89</v>
      </c>
      <c r="AO16" s="68"/>
      <c r="AP16" s="68"/>
      <c r="AQ16" s="16">
        <f>(SUM(AK10:AK35)+AL36)/(AQ9+AQ10)</f>
        <v>2.9629629629629631E-2</v>
      </c>
    </row>
    <row r="17" spans="1:38" x14ac:dyDescent="0.3">
      <c r="A17" s="2" t="s">
        <v>5</v>
      </c>
      <c r="B17" s="2" t="s">
        <v>5</v>
      </c>
      <c r="C17" s="2">
        <f t="shared" si="3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0"/>
        <v>0</v>
      </c>
      <c r="W17" s="2">
        <f t="shared" si="0"/>
        <v>0</v>
      </c>
      <c r="X17" s="2">
        <f t="shared" si="1"/>
        <v>0</v>
      </c>
      <c r="Y17" s="2">
        <f t="shared" si="1"/>
        <v>0</v>
      </c>
      <c r="Z17" s="2">
        <f t="shared" si="1"/>
        <v>0</v>
      </c>
      <c r="AA17" s="2">
        <f t="shared" si="1"/>
        <v>0</v>
      </c>
      <c r="AB17" s="2">
        <f t="shared" si="1"/>
        <v>0</v>
      </c>
      <c r="AC17" s="2">
        <f t="shared" si="1"/>
        <v>0</v>
      </c>
      <c r="AD17" s="2">
        <f t="shared" si="1"/>
        <v>0</v>
      </c>
      <c r="AE17" s="2">
        <f t="shared" si="1"/>
        <v>0</v>
      </c>
      <c r="AF17" s="2">
        <f t="shared" si="1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2"/>
        <v>0</v>
      </c>
      <c r="AL17" s="2" t="s">
        <v>42</v>
      </c>
    </row>
    <row r="18" spans="1:38" x14ac:dyDescent="0.3">
      <c r="A18" s="2" t="s">
        <v>5</v>
      </c>
      <c r="B18" s="2" t="s">
        <v>5</v>
      </c>
      <c r="C18" s="2">
        <f t="shared" si="3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0"/>
        <v>0</v>
      </c>
      <c r="W18" s="2">
        <f t="shared" si="0"/>
        <v>0</v>
      </c>
      <c r="X18" s="2">
        <f t="shared" si="1"/>
        <v>0</v>
      </c>
      <c r="Y18" s="2">
        <f t="shared" si="1"/>
        <v>0</v>
      </c>
      <c r="Z18" s="2">
        <f t="shared" si="1"/>
        <v>0</v>
      </c>
      <c r="AA18" s="2">
        <f t="shared" si="1"/>
        <v>0</v>
      </c>
      <c r="AB18" s="2">
        <f t="shared" si="1"/>
        <v>0</v>
      </c>
      <c r="AC18" s="2">
        <f t="shared" si="1"/>
        <v>0</v>
      </c>
      <c r="AD18" s="5">
        <f t="shared" si="1"/>
        <v>1</v>
      </c>
      <c r="AE18" s="2">
        <f t="shared" si="1"/>
        <v>0</v>
      </c>
      <c r="AF18" s="2">
        <f t="shared" si="1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2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3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0"/>
        <v>0</v>
      </c>
      <c r="W19" s="2">
        <f t="shared" si="0"/>
        <v>0</v>
      </c>
      <c r="X19" s="2">
        <f t="shared" si="1"/>
        <v>0</v>
      </c>
      <c r="Y19" s="2">
        <f t="shared" si="1"/>
        <v>0</v>
      </c>
      <c r="Z19" s="2">
        <f t="shared" si="1"/>
        <v>0</v>
      </c>
      <c r="AA19" s="2">
        <f t="shared" si="1"/>
        <v>0</v>
      </c>
      <c r="AB19" s="2">
        <f t="shared" si="1"/>
        <v>0</v>
      </c>
      <c r="AC19" s="2">
        <f t="shared" si="1"/>
        <v>0</v>
      </c>
      <c r="AD19" s="2">
        <f t="shared" si="1"/>
        <v>0</v>
      </c>
      <c r="AE19" s="2">
        <f t="shared" si="1"/>
        <v>0</v>
      </c>
      <c r="AF19" s="2">
        <f t="shared" si="1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2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3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29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2"/>
        <v>0</v>
      </c>
      <c r="AL20" s="2" t="s">
        <v>42</v>
      </c>
    </row>
    <row r="21" spans="1:38" x14ac:dyDescent="0.3">
      <c r="A21" s="2" t="s">
        <v>6</v>
      </c>
      <c r="B21" s="2" t="s">
        <v>6</v>
      </c>
      <c r="C21" s="2">
        <f t="shared" si="3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37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2">
        <f t="shared" si="7"/>
        <v>0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12</v>
      </c>
      <c r="AJ21" s="2" t="s">
        <v>42</v>
      </c>
      <c r="AK21" s="2">
        <f t="shared" si="2"/>
        <v>1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3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2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3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14</v>
      </c>
      <c r="AJ23" s="2" t="s">
        <v>42</v>
      </c>
      <c r="AK23" s="2">
        <f t="shared" si="2"/>
        <v>0</v>
      </c>
      <c r="AL23" s="2" t="s">
        <v>42</v>
      </c>
    </row>
    <row r="24" spans="1:38" x14ac:dyDescent="0.3">
      <c r="A24" s="2" t="s">
        <v>7</v>
      </c>
      <c r="B24" s="2" t="s">
        <v>7</v>
      </c>
      <c r="C24" s="2">
        <f t="shared" si="3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0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2"/>
        <v>1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3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15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15</v>
      </c>
      <c r="AJ25" s="2" t="s">
        <v>42</v>
      </c>
      <c r="AK25" s="2">
        <f t="shared" si="2"/>
        <v>3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3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19" t="s">
        <v>23</v>
      </c>
      <c r="AI26" s="2" cm="1">
        <f t="array" ref="AI26">INDEX(F26:AF26,,ROWS($4:26))</f>
        <v>15</v>
      </c>
      <c r="AJ26" s="2" t="s">
        <v>42</v>
      </c>
      <c r="AK26" s="2">
        <f t="shared" si="2"/>
        <v>0</v>
      </c>
      <c r="AL26" s="2" t="s">
        <v>42</v>
      </c>
    </row>
    <row r="27" spans="1:38" x14ac:dyDescent="0.3">
      <c r="A27" s="2" t="s">
        <v>7</v>
      </c>
      <c r="B27" s="2" t="s">
        <v>8</v>
      </c>
      <c r="C27" s="2">
        <f t="shared" si="3"/>
        <v>0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5">
        <f t="shared" si="7"/>
        <v>1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2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3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2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3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2"/>
        <v>0</v>
      </c>
      <c r="AL29" s="2" t="s">
        <v>42</v>
      </c>
    </row>
    <row r="30" spans="1:38" x14ac:dyDescent="0.3">
      <c r="A30" s="2" t="s">
        <v>9</v>
      </c>
      <c r="B30" s="2" t="s">
        <v>9</v>
      </c>
      <c r="C30" s="2">
        <f t="shared" si="3"/>
        <v>1</v>
      </c>
      <c r="E30" s="21" t="s">
        <v>30</v>
      </c>
      <c r="F30" s="2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2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>COUNTIFS($A:$A,$E30,$B:$B,AF$3)</f>
        <v>10</v>
      </c>
      <c r="AH30" s="22" t="s">
        <v>30</v>
      </c>
      <c r="AI30" s="2" t="s">
        <v>42</v>
      </c>
      <c r="AJ30" s="2">
        <f>AF30</f>
        <v>10</v>
      </c>
      <c r="AK30" s="2" t="s">
        <v>42</v>
      </c>
      <c r="AL30" s="2">
        <f>SUM(F30:AE30)</f>
        <v>3</v>
      </c>
    </row>
    <row r="31" spans="1:38" x14ac:dyDescent="0.3">
      <c r="A31" s="2" t="s">
        <v>10</v>
      </c>
      <c r="B31" s="2" t="s">
        <v>10</v>
      </c>
      <c r="C31" s="2">
        <f t="shared" si="3"/>
        <v>1</v>
      </c>
    </row>
    <row r="32" spans="1:38" x14ac:dyDescent="0.3">
      <c r="A32" s="2" t="s">
        <v>10</v>
      </c>
      <c r="B32" s="2" t="s">
        <v>10</v>
      </c>
      <c r="C32" s="2">
        <f t="shared" si="3"/>
        <v>1</v>
      </c>
    </row>
    <row r="33" spans="1:32" x14ac:dyDescent="0.3">
      <c r="A33" s="2" t="s">
        <v>10</v>
      </c>
      <c r="B33" s="2" t="s">
        <v>10</v>
      </c>
      <c r="C33" s="2">
        <f t="shared" si="3"/>
        <v>1</v>
      </c>
    </row>
    <row r="34" spans="1:32" x14ac:dyDescent="0.3">
      <c r="A34" s="2" t="s">
        <v>11</v>
      </c>
      <c r="B34" s="2" t="s">
        <v>11</v>
      </c>
      <c r="C34" s="2">
        <f t="shared" si="3"/>
        <v>1</v>
      </c>
      <c r="F34" s="93" t="s">
        <v>48</v>
      </c>
      <c r="G34" s="92"/>
      <c r="H34" s="92"/>
      <c r="I34" s="92"/>
      <c r="K34" s="93" t="s">
        <v>49</v>
      </c>
      <c r="L34" s="92"/>
      <c r="M34" s="92"/>
      <c r="N34" s="92"/>
      <c r="P34" s="93" t="s">
        <v>50</v>
      </c>
      <c r="Q34" s="92"/>
      <c r="R34" s="92"/>
      <c r="S34" s="92"/>
      <c r="U34" s="93" t="s">
        <v>51</v>
      </c>
      <c r="V34" s="92"/>
      <c r="W34" s="92"/>
      <c r="X34" s="92"/>
      <c r="Z34" s="93" t="s">
        <v>52</v>
      </c>
      <c r="AA34" s="92"/>
      <c r="AB34" s="92"/>
      <c r="AC34" s="92"/>
    </row>
    <row r="35" spans="1:32" x14ac:dyDescent="0.3">
      <c r="A35" s="2" t="s">
        <v>11</v>
      </c>
      <c r="B35" s="2" t="s">
        <v>11</v>
      </c>
      <c r="C35" s="2">
        <f t="shared" si="3"/>
        <v>1</v>
      </c>
      <c r="F35" s="75" t="s">
        <v>37</v>
      </c>
      <c r="G35" s="76"/>
      <c r="H35" s="77"/>
      <c r="I35" s="1">
        <f>SUM(C4:C84)</f>
        <v>73</v>
      </c>
      <c r="K35" s="75" t="s">
        <v>37</v>
      </c>
      <c r="L35" s="76"/>
      <c r="M35" s="77"/>
      <c r="N35" s="1">
        <f>SUM(C87:C167)</f>
        <v>74</v>
      </c>
      <c r="P35" s="75" t="s">
        <v>37</v>
      </c>
      <c r="Q35" s="76"/>
      <c r="R35" s="77"/>
      <c r="S35" s="1">
        <f>SUM(C170:C250)</f>
        <v>77</v>
      </c>
      <c r="U35" s="75" t="s">
        <v>37</v>
      </c>
      <c r="V35" s="76"/>
      <c r="W35" s="77"/>
      <c r="X35" s="1">
        <f>SUM(C253:C333)</f>
        <v>78</v>
      </c>
      <c r="Z35" s="75" t="s">
        <v>37</v>
      </c>
      <c r="AA35" s="76"/>
      <c r="AB35" s="77"/>
      <c r="AC35" s="1">
        <f>SUM(C336:C416)</f>
        <v>78</v>
      </c>
      <c r="AE35" t="s">
        <v>62</v>
      </c>
      <c r="AF35" s="42">
        <f>(I37+N37+S37+X37+AC37)/5</f>
        <v>0.93827160493827155</v>
      </c>
    </row>
    <row r="36" spans="1:32" x14ac:dyDescent="0.3">
      <c r="A36" s="2" t="s">
        <v>11</v>
      </c>
      <c r="B36" s="2" t="s">
        <v>11</v>
      </c>
      <c r="C36" s="2">
        <f t="shared" si="3"/>
        <v>1</v>
      </c>
      <c r="F36" s="69" t="s">
        <v>38</v>
      </c>
      <c r="G36" s="78"/>
      <c r="H36" s="70"/>
      <c r="I36" s="1">
        <f>81-I35</f>
        <v>8</v>
      </c>
      <c r="K36" s="69" t="s">
        <v>38</v>
      </c>
      <c r="L36" s="78"/>
      <c r="M36" s="70"/>
      <c r="N36" s="1">
        <f>81-N35</f>
        <v>7</v>
      </c>
      <c r="P36" s="69" t="s">
        <v>38</v>
      </c>
      <c r="Q36" s="78"/>
      <c r="R36" s="70"/>
      <c r="S36" s="1">
        <f>81-S35</f>
        <v>4</v>
      </c>
      <c r="U36" s="69" t="s">
        <v>38</v>
      </c>
      <c r="V36" s="78"/>
      <c r="W36" s="70"/>
      <c r="X36" s="1">
        <f>81-X35</f>
        <v>3</v>
      </c>
      <c r="Z36" s="69" t="s">
        <v>38</v>
      </c>
      <c r="AA36" s="78"/>
      <c r="AB36" s="70"/>
      <c r="AC36" s="1">
        <f>81-AC35</f>
        <v>3</v>
      </c>
      <c r="AE36" s="43" t="s">
        <v>63</v>
      </c>
      <c r="AF36" s="42">
        <f>MEDIAN(I37,N37,S37,X37,AC37)</f>
        <v>0.95061728395061729</v>
      </c>
    </row>
    <row r="37" spans="1:32" x14ac:dyDescent="0.3">
      <c r="A37" s="2" t="s">
        <v>12</v>
      </c>
      <c r="B37" s="2" t="s">
        <v>12</v>
      </c>
      <c r="C37" s="2">
        <f t="shared" si="3"/>
        <v>1</v>
      </c>
      <c r="F37" s="68" t="s">
        <v>35</v>
      </c>
      <c r="G37" s="68"/>
      <c r="H37" s="68"/>
      <c r="I37" s="16">
        <f>I35/(I35+I36)</f>
        <v>0.90123456790123457</v>
      </c>
      <c r="K37" s="68" t="s">
        <v>35</v>
      </c>
      <c r="L37" s="68"/>
      <c r="M37" s="68"/>
      <c r="N37" s="16">
        <f>N35/(N35+N36)</f>
        <v>0.9135802469135802</v>
      </c>
      <c r="P37" s="68" t="s">
        <v>35</v>
      </c>
      <c r="Q37" s="68"/>
      <c r="R37" s="68"/>
      <c r="S37" s="16">
        <f>S35/(S35+S36)</f>
        <v>0.95061728395061729</v>
      </c>
      <c r="U37" s="68" t="s">
        <v>35</v>
      </c>
      <c r="V37" s="68"/>
      <c r="W37" s="68"/>
      <c r="X37" s="16">
        <f>X35/(X35+X36)</f>
        <v>0.96296296296296291</v>
      </c>
      <c r="Z37" s="68" t="s">
        <v>35</v>
      </c>
      <c r="AA37" s="68"/>
      <c r="AB37" s="68"/>
      <c r="AC37" s="16">
        <f>AC35/(AC35+AC36)</f>
        <v>0.96296296296296291</v>
      </c>
      <c r="AE37" s="43" t="s">
        <v>64</v>
      </c>
      <c r="AF37" s="89">
        <f>POWER(I37-AF35,2)+POWER(N37-AF35,2)+POWER(S37-AF35,2)+POWER(X37-AF35,2)+POWER(AC37-AF35,2)</f>
        <v>3.3531473860691934E-3</v>
      </c>
    </row>
    <row r="38" spans="1:32" x14ac:dyDescent="0.3">
      <c r="A38" s="2" t="s">
        <v>12</v>
      </c>
      <c r="B38" s="2" t="s">
        <v>12</v>
      </c>
      <c r="C38" s="2">
        <f t="shared" si="3"/>
        <v>1</v>
      </c>
      <c r="F38" s="68" t="s">
        <v>36</v>
      </c>
      <c r="G38" s="68"/>
      <c r="H38" s="68"/>
      <c r="I38" s="1">
        <f>G47/(G47+I47)</f>
        <v>0.96052631578947367</v>
      </c>
      <c r="K38" s="68" t="s">
        <v>36</v>
      </c>
      <c r="L38" s="68"/>
      <c r="M38" s="68"/>
      <c r="N38" s="1">
        <f>G48/(G48+I48)</f>
        <v>0.98666666666666669</v>
      </c>
      <c r="P38" s="68" t="s">
        <v>36</v>
      </c>
      <c r="Q38" s="68"/>
      <c r="R38" s="68"/>
      <c r="S38" s="1">
        <f>G49/(G49+I49)</f>
        <v>0.98717948717948723</v>
      </c>
      <c r="U38" s="68" t="s">
        <v>36</v>
      </c>
      <c r="V38" s="68"/>
      <c r="W38" s="68"/>
      <c r="X38" s="1">
        <f>G50/(G50+I50)</f>
        <v>1</v>
      </c>
      <c r="Z38" s="68" t="s">
        <v>36</v>
      </c>
      <c r="AA38" s="68"/>
      <c r="AB38" s="68"/>
      <c r="AC38" s="1">
        <f>G51/(G51+I51)</f>
        <v>1</v>
      </c>
      <c r="AE38" s="43" t="s">
        <v>65</v>
      </c>
      <c r="AF38">
        <f>AF37/4</f>
        <v>8.3828684651729836E-4</v>
      </c>
    </row>
    <row r="39" spans="1:32" x14ac:dyDescent="0.3">
      <c r="A39" s="2" t="s">
        <v>12</v>
      </c>
      <c r="B39" s="2" t="s">
        <v>12</v>
      </c>
      <c r="C39" s="2">
        <f t="shared" si="3"/>
        <v>1</v>
      </c>
      <c r="F39" s="68" t="s">
        <v>91</v>
      </c>
      <c r="G39" s="68"/>
      <c r="H39" s="68"/>
      <c r="I39" s="1">
        <f>G47/(G47+G52)</f>
        <v>0.90123456790123457</v>
      </c>
      <c r="K39" s="68" t="s">
        <v>91</v>
      </c>
      <c r="L39" s="68"/>
      <c r="M39" s="68"/>
      <c r="N39" s="1">
        <f>G48/(G48+G53)</f>
        <v>0.9135802469135802</v>
      </c>
      <c r="P39" s="68" t="s">
        <v>91</v>
      </c>
      <c r="Q39" s="68"/>
      <c r="R39" s="68"/>
      <c r="S39" s="1">
        <f>G49/(G54+G49)</f>
        <v>0.95061728395061729</v>
      </c>
      <c r="U39" s="68" t="s">
        <v>91</v>
      </c>
      <c r="V39" s="68"/>
      <c r="W39" s="68"/>
      <c r="X39" s="1">
        <f>G50/(G50+G55)</f>
        <v>0.96296296296296291</v>
      </c>
      <c r="Z39" s="68" t="s">
        <v>91</v>
      </c>
      <c r="AA39" s="68"/>
      <c r="AB39" s="68"/>
      <c r="AC39" s="1">
        <f>G51/(G51+G56)</f>
        <v>0.96296296296296291</v>
      </c>
      <c r="AE39" t="s">
        <v>66</v>
      </c>
      <c r="AF39">
        <f>AF38/5</f>
        <v>1.6765736930345968E-4</v>
      </c>
    </row>
    <row r="40" spans="1:32" x14ac:dyDescent="0.3">
      <c r="A40" s="2" t="s">
        <v>13</v>
      </c>
      <c r="B40" s="2" t="s">
        <v>13</v>
      </c>
      <c r="C40" s="2">
        <f t="shared" si="3"/>
        <v>1</v>
      </c>
      <c r="F40" s="68" t="s">
        <v>76</v>
      </c>
      <c r="G40" s="68"/>
      <c r="H40" s="68"/>
      <c r="I40" s="1">
        <f>I52/3</f>
        <v>0</v>
      </c>
      <c r="K40" s="68" t="s">
        <v>76</v>
      </c>
      <c r="L40" s="68"/>
      <c r="M40" s="68"/>
      <c r="N40" s="1">
        <f>I53/3</f>
        <v>0.66666666666666663</v>
      </c>
      <c r="P40" s="68" t="s">
        <v>76</v>
      </c>
      <c r="Q40" s="68"/>
      <c r="R40" s="68"/>
      <c r="S40" s="1">
        <f>I54/3</f>
        <v>0.66666666666666663</v>
      </c>
      <c r="U40" s="68" t="s">
        <v>76</v>
      </c>
      <c r="V40" s="68"/>
      <c r="W40" s="68"/>
      <c r="X40" s="1">
        <f>I55/3</f>
        <v>1</v>
      </c>
      <c r="Z40" s="68" t="s">
        <v>76</v>
      </c>
      <c r="AA40" s="68"/>
      <c r="AB40" s="68"/>
      <c r="AC40" s="1">
        <f>I56/3</f>
        <v>1</v>
      </c>
    </row>
    <row r="41" spans="1:32" x14ac:dyDescent="0.3">
      <c r="A41" s="2" t="s">
        <v>13</v>
      </c>
      <c r="B41" s="2" t="s">
        <v>13</v>
      </c>
      <c r="C41" s="2">
        <f t="shared" si="3"/>
        <v>1</v>
      </c>
      <c r="F41" s="68" t="s">
        <v>41</v>
      </c>
      <c r="G41" s="68"/>
      <c r="H41" s="68"/>
      <c r="I41" s="1">
        <f>2*(I38*I39)/(I38+I39)</f>
        <v>0.92993630573248409</v>
      </c>
      <c r="K41" s="68" t="s">
        <v>41</v>
      </c>
      <c r="L41" s="68"/>
      <c r="M41" s="68"/>
      <c r="N41" s="1">
        <f>2*(N38*N39)/(N38+N39)</f>
        <v>0.94871794871794868</v>
      </c>
      <c r="P41" s="68" t="s">
        <v>41</v>
      </c>
      <c r="Q41" s="68"/>
      <c r="R41" s="68"/>
      <c r="S41" s="1">
        <f>2*(S38*S39)/(S38+S39)</f>
        <v>0.96855345911949686</v>
      </c>
      <c r="U41" s="68" t="s">
        <v>41</v>
      </c>
      <c r="V41" s="68"/>
      <c r="W41" s="68"/>
      <c r="X41" s="1">
        <f>2*(X38*X39)/(X38+X39)</f>
        <v>0.98113207547169812</v>
      </c>
      <c r="Z41" s="68" t="s">
        <v>41</v>
      </c>
      <c r="AA41" s="68"/>
      <c r="AB41" s="68"/>
      <c r="AC41" s="1">
        <f>2*(AC38*AC39)/(AC38+AC39)</f>
        <v>0.98113207547169812</v>
      </c>
    </row>
    <row r="42" spans="1:32" x14ac:dyDescent="0.3">
      <c r="A42" s="2" t="s">
        <v>13</v>
      </c>
      <c r="B42" s="2" t="s">
        <v>13</v>
      </c>
      <c r="C42" s="2">
        <f t="shared" si="3"/>
        <v>1</v>
      </c>
      <c r="G42" s="68" t="s">
        <v>57</v>
      </c>
      <c r="H42" s="68"/>
      <c r="I42" s="1">
        <v>677.89800000000002</v>
      </c>
      <c r="L42" s="68" t="s">
        <v>57</v>
      </c>
      <c r="M42" s="68"/>
      <c r="N42" s="1">
        <v>893.72900000000004</v>
      </c>
      <c r="Q42" s="68" t="s">
        <v>57</v>
      </c>
      <c r="R42" s="68"/>
      <c r="S42" s="1">
        <v>681.20600000000002</v>
      </c>
      <c r="V42" s="68" t="s">
        <v>57</v>
      </c>
      <c r="W42" s="68"/>
      <c r="X42" s="1">
        <v>305.55599999999998</v>
      </c>
      <c r="AA42" s="68" t="s">
        <v>57</v>
      </c>
      <c r="AB42" s="68"/>
      <c r="AC42" s="1">
        <v>264.24099999999999</v>
      </c>
    </row>
    <row r="43" spans="1:32" x14ac:dyDescent="0.3">
      <c r="A43" s="2" t="s">
        <v>5</v>
      </c>
      <c r="B43" s="2" t="s">
        <v>14</v>
      </c>
      <c r="C43" s="2">
        <f t="shared" si="3"/>
        <v>0</v>
      </c>
      <c r="G43" s="68" t="s">
        <v>56</v>
      </c>
      <c r="H43" s="68"/>
      <c r="I43" s="1">
        <v>282.90199999999999</v>
      </c>
      <c r="L43" s="68" t="s">
        <v>56</v>
      </c>
      <c r="M43" s="68"/>
      <c r="N43" s="1">
        <v>462.637</v>
      </c>
      <c r="Q43" s="68" t="s">
        <v>56</v>
      </c>
      <c r="R43" s="68"/>
      <c r="S43" s="1">
        <v>275.91000000000003</v>
      </c>
      <c r="V43" s="68" t="s">
        <v>56</v>
      </c>
      <c r="W43" s="68"/>
      <c r="X43" s="1">
        <v>662.16399999999999</v>
      </c>
      <c r="AA43" s="68" t="s">
        <v>56</v>
      </c>
      <c r="AB43" s="68"/>
      <c r="AC43" s="1">
        <v>152.815</v>
      </c>
    </row>
    <row r="44" spans="1:32" x14ac:dyDescent="0.3">
      <c r="A44" s="2" t="s">
        <v>14</v>
      </c>
      <c r="B44" s="2" t="s">
        <v>14</v>
      </c>
      <c r="C44" s="2">
        <f t="shared" si="3"/>
        <v>1</v>
      </c>
    </row>
    <row r="45" spans="1:32" x14ac:dyDescent="0.3">
      <c r="A45" s="2" t="s">
        <v>14</v>
      </c>
      <c r="B45" s="2" t="s">
        <v>14</v>
      </c>
      <c r="C45" s="2">
        <f t="shared" si="3"/>
        <v>1</v>
      </c>
      <c r="F45" s="93" t="s">
        <v>118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spans="1:32" x14ac:dyDescent="0.3">
      <c r="A46" s="2" t="s">
        <v>15</v>
      </c>
      <c r="B46" s="2" t="s">
        <v>15</v>
      </c>
      <c r="C46" s="2">
        <f t="shared" si="3"/>
        <v>1</v>
      </c>
    </row>
    <row r="47" spans="1:32" x14ac:dyDescent="0.3">
      <c r="A47" s="2" t="s">
        <v>15</v>
      </c>
      <c r="B47" s="2" t="s">
        <v>15</v>
      </c>
      <c r="C47" s="2">
        <f t="shared" si="3"/>
        <v>1</v>
      </c>
      <c r="F47" s="10" t="s">
        <v>98</v>
      </c>
      <c r="G47" s="2">
        <f>COUNTIF(C4:C84,1)</f>
        <v>73</v>
      </c>
      <c r="H47" s="2" t="s">
        <v>108</v>
      </c>
      <c r="I47" s="1">
        <f>COUNTIF(C82:C84,0)</f>
        <v>3</v>
      </c>
      <c r="K47" s="63" t="s">
        <v>35</v>
      </c>
      <c r="L47" s="64"/>
      <c r="N47" s="63" t="s">
        <v>36</v>
      </c>
      <c r="O47" s="64"/>
      <c r="Q47" s="63" t="s">
        <v>91</v>
      </c>
      <c r="R47" s="64"/>
      <c r="T47" s="63" t="s">
        <v>76</v>
      </c>
      <c r="U47" s="64"/>
      <c r="W47" s="63" t="s">
        <v>41</v>
      </c>
      <c r="X47" s="64"/>
    </row>
    <row r="48" spans="1:32" x14ac:dyDescent="0.3">
      <c r="A48" s="2" t="s">
        <v>15</v>
      </c>
      <c r="B48" s="2" t="s">
        <v>15</v>
      </c>
      <c r="C48" s="2">
        <f t="shared" si="3"/>
        <v>1</v>
      </c>
      <c r="F48" s="10" t="s">
        <v>99</v>
      </c>
      <c r="G48" s="2">
        <f>COUNTIF(C87:C167,1)</f>
        <v>74</v>
      </c>
      <c r="H48" s="2" t="s">
        <v>109</v>
      </c>
      <c r="I48" s="1">
        <f>COUNTIF(C165:C167,0)</f>
        <v>1</v>
      </c>
      <c r="K48" s="1" t="s">
        <v>95</v>
      </c>
      <c r="L48" s="16">
        <f>AVERAGE(I37,N37,S37,X37,AC37)</f>
        <v>0.93827160493827155</v>
      </c>
      <c r="N48" s="1" t="s">
        <v>95</v>
      </c>
      <c r="O48" s="16">
        <f>AQ12</f>
        <v>0.99195710455764075</v>
      </c>
      <c r="Q48" s="1" t="s">
        <v>95</v>
      </c>
      <c r="R48" s="16">
        <f>AVERAGE(I39,N39,S39,X39,AC39)</f>
        <v>0.93827160493827155</v>
      </c>
      <c r="T48" s="1" t="s">
        <v>95</v>
      </c>
      <c r="U48" s="16">
        <f>AVERAGE(I40,N40,S40,X40,AC40)</f>
        <v>0.66666666666666663</v>
      </c>
      <c r="W48" s="1" t="s">
        <v>95</v>
      </c>
      <c r="X48" s="16">
        <f>AVERAGE(I41,N41,S41,X41,AC41)</f>
        <v>0.961894372902665</v>
      </c>
    </row>
    <row r="49" spans="1:24" x14ac:dyDescent="0.3">
      <c r="A49" s="2" t="s">
        <v>16</v>
      </c>
      <c r="B49" s="2" t="s">
        <v>16</v>
      </c>
      <c r="C49" s="2">
        <f t="shared" si="3"/>
        <v>1</v>
      </c>
      <c r="F49" s="10" t="s">
        <v>100</v>
      </c>
      <c r="G49" s="2">
        <f>COUNTIF(C170:C250,1)</f>
        <v>77</v>
      </c>
      <c r="H49" s="2" t="s">
        <v>110</v>
      </c>
      <c r="I49" s="1">
        <f>COUNTIF(C248:C250,0)</f>
        <v>1</v>
      </c>
      <c r="K49" s="1" t="s">
        <v>63</v>
      </c>
      <c r="L49" s="16">
        <f>MEDIAN(I37,N37,S37,X37,AC37)</f>
        <v>0.95061728395061729</v>
      </c>
      <c r="M49" s="94"/>
      <c r="N49" s="1" t="s">
        <v>63</v>
      </c>
      <c r="O49" s="16">
        <f>MEDIAN(I38,N38,S38,X38,AC38)</f>
        <v>0.98717948717948723</v>
      </c>
      <c r="Q49" s="1" t="s">
        <v>63</v>
      </c>
      <c r="R49" s="16">
        <f>MEDIAN(I39,N39,S39,X39,AC39)</f>
        <v>0.95061728395061729</v>
      </c>
      <c r="T49" s="1" t="s">
        <v>63</v>
      </c>
      <c r="U49" s="16">
        <f>MEDIAN(I40,N40,S40,X40,AC40)</f>
        <v>0.66666666666666663</v>
      </c>
      <c r="W49" s="1" t="s">
        <v>63</v>
      </c>
      <c r="X49" s="16">
        <f>MEDIAN(I41,N41,S41,X41,AC41)</f>
        <v>0.96855345911949686</v>
      </c>
    </row>
    <row r="50" spans="1:24" x14ac:dyDescent="0.3">
      <c r="A50" s="2" t="s">
        <v>16</v>
      </c>
      <c r="B50" s="2" t="s">
        <v>16</v>
      </c>
      <c r="C50" s="2">
        <f t="shared" si="3"/>
        <v>1</v>
      </c>
      <c r="F50" s="10" t="s">
        <v>101</v>
      </c>
      <c r="G50" s="2">
        <f>COUNTIF(C253:C333,1)</f>
        <v>78</v>
      </c>
      <c r="H50" s="2" t="s">
        <v>111</v>
      </c>
      <c r="I50" s="1">
        <f>COUNTIF(C331:C333,0)</f>
        <v>0</v>
      </c>
      <c r="K50" s="1" t="s">
        <v>64</v>
      </c>
      <c r="L50" s="90">
        <f>POWER(I37-AF35,2)+POWER(N37-AF35,2)+POWER(S37-AF35,2)+POWER(X37-AF35,2)+POWER(AC37-AF35,2)</f>
        <v>3.3531473860691934E-3</v>
      </c>
      <c r="M50" s="30"/>
      <c r="N50" s="1" t="s">
        <v>64</v>
      </c>
      <c r="O50" s="90">
        <f>POWER(I38-O48,2)+POWER(N38-O48,2)+POWER(S38-O48,2)+POWER(X38-O48,2)+POWER(AC38-O48,2)</f>
        <v>1.1680851776728724E-3</v>
      </c>
      <c r="Q50" s="1" t="s">
        <v>64</v>
      </c>
      <c r="R50" s="90">
        <f>POWER(I39-R48,2)+POWER(N39-R48,2)+POWER(S39-R48,2)+POWER(X39-R48,2)+POWER(AC39-R48,2)</f>
        <v>3.3531473860691934E-3</v>
      </c>
      <c r="T50" s="1" t="s">
        <v>64</v>
      </c>
      <c r="U50" s="90">
        <f>POWER(I40-U48,2)+POWER(N40-U48,2)+POWER(S40-U48,2)+POWER(X40-U48,2)+POWER(AC40-U48,2)</f>
        <v>0.66666666666666674</v>
      </c>
      <c r="W50" s="1" t="s">
        <v>64</v>
      </c>
      <c r="X50" s="90">
        <f>POWER(I41-X48,2)+POWER(N41-X48,2)+POWER(S41-X48,2)+POWER(X41-X48,2)+POWER(AC41-X48,2)</f>
        <v>1.9794580410617386E-3</v>
      </c>
    </row>
    <row r="51" spans="1:24" x14ac:dyDescent="0.3">
      <c r="A51" s="2" t="s">
        <v>16</v>
      </c>
      <c r="B51" s="2" t="s">
        <v>16</v>
      </c>
      <c r="C51" s="2">
        <f t="shared" si="3"/>
        <v>1</v>
      </c>
      <c r="F51" s="10" t="s">
        <v>102</v>
      </c>
      <c r="G51" s="2">
        <f>COUNTIF(C336:C416,1)</f>
        <v>78</v>
      </c>
      <c r="H51" s="2" t="s">
        <v>112</v>
      </c>
      <c r="I51" s="1">
        <f>COUNTIF(C414:C416,0)</f>
        <v>0</v>
      </c>
      <c r="K51" s="1" t="s">
        <v>65</v>
      </c>
      <c r="L51" s="90">
        <f>L50/4</f>
        <v>8.3828684651729836E-4</v>
      </c>
      <c r="M51" s="30"/>
      <c r="N51" s="1" t="s">
        <v>65</v>
      </c>
      <c r="O51" s="90">
        <f>O50/4</f>
        <v>2.9202129441821811E-4</v>
      </c>
      <c r="Q51" s="1" t="s">
        <v>65</v>
      </c>
      <c r="R51" s="90">
        <f>R50/4</f>
        <v>8.3828684651729836E-4</v>
      </c>
      <c r="T51" s="1" t="s">
        <v>65</v>
      </c>
      <c r="U51" s="90">
        <f>U50/4</f>
        <v>0.16666666666666669</v>
      </c>
      <c r="W51" s="1" t="s">
        <v>65</v>
      </c>
      <c r="X51" s="90">
        <f>X50/4</f>
        <v>4.9486451026543464E-4</v>
      </c>
    </row>
    <row r="52" spans="1:24" x14ac:dyDescent="0.3">
      <c r="A52" s="2" t="s">
        <v>17</v>
      </c>
      <c r="B52" s="2" t="s">
        <v>17</v>
      </c>
      <c r="C52" s="2">
        <f t="shared" si="3"/>
        <v>1</v>
      </c>
      <c r="F52" s="10" t="s">
        <v>103</v>
      </c>
      <c r="G52" s="2">
        <f>COUNTIF(C9:C89,0)</f>
        <v>8</v>
      </c>
      <c r="H52" s="2" t="s">
        <v>113</v>
      </c>
      <c r="I52" s="1">
        <f>COUNTIF(C82:C84,1)</f>
        <v>0</v>
      </c>
      <c r="K52" s="1" t="s">
        <v>66</v>
      </c>
      <c r="L52" s="90">
        <f>L51/5</f>
        <v>1.6765736930345968E-4</v>
      </c>
      <c r="M52" s="91"/>
      <c r="N52" s="1" t="s">
        <v>66</v>
      </c>
      <c r="O52" s="90">
        <f>O51/5</f>
        <v>5.840425888364362E-5</v>
      </c>
      <c r="Q52" s="1" t="s">
        <v>66</v>
      </c>
      <c r="R52" s="90">
        <f>R51/5</f>
        <v>1.6765736930345968E-4</v>
      </c>
      <c r="T52" s="1" t="s">
        <v>66</v>
      </c>
      <c r="U52" s="90">
        <f>U51/5</f>
        <v>3.333333333333334E-2</v>
      </c>
      <c r="W52" s="1" t="s">
        <v>66</v>
      </c>
      <c r="X52" s="90">
        <f>X51/5</f>
        <v>9.8972902053086931E-5</v>
      </c>
    </row>
    <row r="53" spans="1:24" x14ac:dyDescent="0.3">
      <c r="A53" s="2" t="s">
        <v>17</v>
      </c>
      <c r="B53" s="2" t="s">
        <v>17</v>
      </c>
      <c r="C53" s="2">
        <f t="shared" si="3"/>
        <v>1</v>
      </c>
      <c r="F53" s="10" t="s">
        <v>104</v>
      </c>
      <c r="G53" s="2">
        <f>COUNTIF(C92:C172,0)</f>
        <v>7</v>
      </c>
      <c r="H53" s="2" t="s">
        <v>114</v>
      </c>
      <c r="I53" s="1">
        <f>COUNTIF(C165:C167,1)</f>
        <v>2</v>
      </c>
      <c r="L53" s="29"/>
      <c r="M53" s="91"/>
    </row>
    <row r="54" spans="1:24" x14ac:dyDescent="0.3">
      <c r="A54" s="2" t="s">
        <v>17</v>
      </c>
      <c r="B54" s="2" t="s">
        <v>17</v>
      </c>
      <c r="C54" s="2">
        <f t="shared" si="3"/>
        <v>1</v>
      </c>
      <c r="F54" s="10" t="s">
        <v>105</v>
      </c>
      <c r="G54" s="2">
        <f>COUNTIF(C175:C255,0)</f>
        <v>4</v>
      </c>
      <c r="H54" s="2" t="s">
        <v>115</v>
      </c>
      <c r="I54" s="1">
        <f>COUNTIF(C248:C250,1)</f>
        <v>2</v>
      </c>
      <c r="L54" s="29"/>
      <c r="M54" s="91"/>
    </row>
    <row r="55" spans="1:24" x14ac:dyDescent="0.3">
      <c r="A55" s="2" t="s">
        <v>18</v>
      </c>
      <c r="B55" s="2" t="s">
        <v>18</v>
      </c>
      <c r="C55" s="2">
        <f t="shared" si="3"/>
        <v>1</v>
      </c>
      <c r="F55" s="10" t="s">
        <v>106</v>
      </c>
      <c r="G55" s="2">
        <f>COUNTIF(C258:C338,0)</f>
        <v>3</v>
      </c>
      <c r="H55" s="2" t="s">
        <v>116</v>
      </c>
      <c r="I55" s="1">
        <f>COUNTIF(C331:C333,1)</f>
        <v>3</v>
      </c>
      <c r="M55" s="29"/>
    </row>
    <row r="56" spans="1:24" x14ac:dyDescent="0.3">
      <c r="A56" s="2" t="s">
        <v>18</v>
      </c>
      <c r="B56" s="2" t="s">
        <v>18</v>
      </c>
      <c r="C56" s="2">
        <f t="shared" si="3"/>
        <v>1</v>
      </c>
      <c r="F56" s="10" t="s">
        <v>107</v>
      </c>
      <c r="G56" s="2">
        <f>COUNTIF(C341:C421,0)</f>
        <v>3</v>
      </c>
      <c r="H56" s="2" t="s">
        <v>117</v>
      </c>
      <c r="I56" s="1">
        <f>COUNTIF(C414:C416,1)</f>
        <v>3</v>
      </c>
      <c r="M56" s="29"/>
    </row>
    <row r="57" spans="1:24" x14ac:dyDescent="0.3">
      <c r="A57" s="2" t="s">
        <v>22</v>
      </c>
      <c r="B57" s="2" t="s">
        <v>18</v>
      </c>
      <c r="C57" s="2">
        <f t="shared" si="3"/>
        <v>0</v>
      </c>
      <c r="M57" s="29"/>
    </row>
    <row r="58" spans="1:24" x14ac:dyDescent="0.3">
      <c r="A58" s="2" t="s">
        <v>19</v>
      </c>
      <c r="B58" s="2" t="s">
        <v>19</v>
      </c>
      <c r="C58" s="2">
        <f t="shared" si="3"/>
        <v>1</v>
      </c>
      <c r="M58" s="29"/>
    </row>
    <row r="59" spans="1:24" x14ac:dyDescent="0.3">
      <c r="A59" s="2" t="s">
        <v>19</v>
      </c>
      <c r="B59" s="2" t="s">
        <v>19</v>
      </c>
      <c r="C59" s="2">
        <f t="shared" si="3"/>
        <v>1</v>
      </c>
      <c r="M59" s="29"/>
    </row>
    <row r="60" spans="1:24" x14ac:dyDescent="0.3">
      <c r="A60" s="2" t="s">
        <v>19</v>
      </c>
      <c r="B60" s="2" t="s">
        <v>19</v>
      </c>
      <c r="C60" s="2">
        <f t="shared" si="3"/>
        <v>1</v>
      </c>
    </row>
    <row r="61" spans="1:24" x14ac:dyDescent="0.3">
      <c r="A61" s="2" t="s">
        <v>20</v>
      </c>
      <c r="B61" s="2" t="s">
        <v>20</v>
      </c>
      <c r="C61" s="2">
        <f t="shared" si="3"/>
        <v>1</v>
      </c>
    </row>
    <row r="62" spans="1:24" x14ac:dyDescent="0.3">
      <c r="A62" s="2" t="s">
        <v>20</v>
      </c>
      <c r="B62" s="2" t="s">
        <v>20</v>
      </c>
      <c r="C62" s="2">
        <f t="shared" si="3"/>
        <v>1</v>
      </c>
    </row>
    <row r="63" spans="1:24" x14ac:dyDescent="0.3">
      <c r="A63" s="2" t="s">
        <v>20</v>
      </c>
      <c r="B63" s="2" t="s">
        <v>20</v>
      </c>
      <c r="C63" s="2">
        <f t="shared" si="3"/>
        <v>1</v>
      </c>
    </row>
    <row r="64" spans="1:24" x14ac:dyDescent="0.3">
      <c r="A64" s="2" t="s">
        <v>21</v>
      </c>
      <c r="B64" s="2" t="s">
        <v>21</v>
      </c>
      <c r="C64" s="2">
        <f t="shared" si="3"/>
        <v>1</v>
      </c>
    </row>
    <row r="65" spans="1:3" x14ac:dyDescent="0.3">
      <c r="A65" s="2" t="s">
        <v>21</v>
      </c>
      <c r="B65" s="2" t="s">
        <v>21</v>
      </c>
      <c r="C65" s="2">
        <f t="shared" si="3"/>
        <v>1</v>
      </c>
    </row>
    <row r="66" spans="1:3" x14ac:dyDescent="0.3">
      <c r="A66" s="2" t="s">
        <v>21</v>
      </c>
      <c r="B66" s="2" t="s">
        <v>21</v>
      </c>
      <c r="C66" s="2">
        <f t="shared" si="3"/>
        <v>1</v>
      </c>
    </row>
    <row r="67" spans="1:3" x14ac:dyDescent="0.3">
      <c r="A67" s="2" t="s">
        <v>22</v>
      </c>
      <c r="B67" s="2" t="s">
        <v>22</v>
      </c>
      <c r="C67" s="2">
        <f t="shared" si="3"/>
        <v>1</v>
      </c>
    </row>
    <row r="68" spans="1:3" x14ac:dyDescent="0.3">
      <c r="A68" s="2" t="s">
        <v>22</v>
      </c>
      <c r="B68" s="2" t="s">
        <v>22</v>
      </c>
      <c r="C68" s="2">
        <f t="shared" si="3"/>
        <v>1</v>
      </c>
    </row>
    <row r="69" spans="1:3" x14ac:dyDescent="0.3">
      <c r="A69" s="2" t="s">
        <v>22</v>
      </c>
      <c r="B69" s="2" t="s">
        <v>22</v>
      </c>
      <c r="C69" s="2">
        <f t="shared" ref="C69:C84" si="9" xml:space="preserve"> IF(A69=B69,1,0)</f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23</v>
      </c>
      <c r="B72" s="2" t="s">
        <v>23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24</v>
      </c>
      <c r="B75" s="2" t="s">
        <v>24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25</v>
      </c>
      <c r="B78" s="2" t="s">
        <v>25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26</v>
      </c>
      <c r="B80" s="2" t="s">
        <v>26</v>
      </c>
      <c r="C80" s="2">
        <f t="shared" si="9"/>
        <v>1</v>
      </c>
    </row>
    <row r="81" spans="1:3" x14ac:dyDescent="0.3">
      <c r="A81" s="2" t="s">
        <v>30</v>
      </c>
      <c r="B81" s="2" t="s">
        <v>26</v>
      </c>
      <c r="C81" s="2">
        <f t="shared" si="9"/>
        <v>0</v>
      </c>
    </row>
    <row r="82" spans="1:3" x14ac:dyDescent="0.3">
      <c r="A82" s="2" t="s">
        <v>18</v>
      </c>
      <c r="B82" s="2" t="s">
        <v>30</v>
      </c>
      <c r="C82" s="2">
        <f t="shared" si="9"/>
        <v>0</v>
      </c>
    </row>
    <row r="83" spans="1:3" x14ac:dyDescent="0.3">
      <c r="A83" s="2" t="s">
        <v>5</v>
      </c>
      <c r="B83" s="2" t="s">
        <v>30</v>
      </c>
      <c r="C83" s="2">
        <f t="shared" si="9"/>
        <v>0</v>
      </c>
    </row>
    <row r="84" spans="1:3" x14ac:dyDescent="0.3">
      <c r="A84" s="2" t="s">
        <v>25</v>
      </c>
      <c r="B84" s="2" t="s">
        <v>30</v>
      </c>
      <c r="C84" s="2">
        <f t="shared" si="9"/>
        <v>0</v>
      </c>
    </row>
    <row r="85" spans="1:3" x14ac:dyDescent="0.3">
      <c r="A85" s="28"/>
      <c r="B85" s="28"/>
      <c r="C85" s="28"/>
    </row>
    <row r="86" spans="1:3" x14ac:dyDescent="0.3">
      <c r="A86" s="82">
        <v>2</v>
      </c>
      <c r="B86" s="83"/>
      <c r="C86" s="84"/>
    </row>
    <row r="87" spans="1:3" x14ac:dyDescent="0.3">
      <c r="A87" s="2" t="s">
        <v>1</v>
      </c>
      <c r="B87" s="2" t="s">
        <v>1</v>
      </c>
      <c r="C87" s="2">
        <f t="shared" ref="C87:C150" si="10" xml:space="preserve"> IF(A87=B87,1,0)</f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1</v>
      </c>
      <c r="B89" s="2" t="s">
        <v>1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2</v>
      </c>
      <c r="B92" s="2" t="s">
        <v>2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3</v>
      </c>
      <c r="B95" s="2" t="s">
        <v>3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4</v>
      </c>
      <c r="B98" s="2" t="s">
        <v>4</v>
      </c>
      <c r="C98" s="2">
        <f t="shared" si="10"/>
        <v>1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5</v>
      </c>
      <c r="B101" s="2" t="s">
        <v>5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6</v>
      </c>
      <c r="B104" s="2" t="s">
        <v>6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7</v>
      </c>
      <c r="B107" s="2" t="s">
        <v>7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8</v>
      </c>
      <c r="B110" s="2" t="s">
        <v>8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9</v>
      </c>
      <c r="B113" s="2" t="s">
        <v>9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10</v>
      </c>
      <c r="B116" s="2" t="s">
        <v>10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11</v>
      </c>
      <c r="B119" s="2" t="s">
        <v>11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12</v>
      </c>
      <c r="B122" s="2" t="s">
        <v>12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13</v>
      </c>
      <c r="B124" s="2" t="s">
        <v>13</v>
      </c>
      <c r="C124" s="2">
        <f t="shared" si="10"/>
        <v>1</v>
      </c>
    </row>
    <row r="125" spans="1:3" x14ac:dyDescent="0.3">
      <c r="A125" s="2" t="s">
        <v>14</v>
      </c>
      <c r="B125" s="2" t="s">
        <v>13</v>
      </c>
      <c r="C125" s="2">
        <f t="shared" si="10"/>
        <v>0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5</v>
      </c>
      <c r="B128" s="2" t="s">
        <v>14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15</v>
      </c>
      <c r="B131" s="2" t="s">
        <v>15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16</v>
      </c>
      <c r="B134" s="2" t="s">
        <v>16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17</v>
      </c>
      <c r="B137" s="2" t="s">
        <v>17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18</v>
      </c>
      <c r="B139" s="2" t="s">
        <v>18</v>
      </c>
      <c r="C139" s="2">
        <f t="shared" si="10"/>
        <v>1</v>
      </c>
    </row>
    <row r="140" spans="1:3" x14ac:dyDescent="0.3">
      <c r="A140" s="2" t="s">
        <v>22</v>
      </c>
      <c r="B140" s="2" t="s">
        <v>18</v>
      </c>
      <c r="C140" s="2">
        <f t="shared" si="10"/>
        <v>0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19</v>
      </c>
      <c r="B143" s="2" t="s">
        <v>19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24</v>
      </c>
      <c r="B145" s="2" t="s">
        <v>20</v>
      </c>
      <c r="C145" s="2">
        <f t="shared" si="10"/>
        <v>0</v>
      </c>
    </row>
    <row r="146" spans="1:3" x14ac:dyDescent="0.3">
      <c r="A146" s="2" t="s">
        <v>20</v>
      </c>
      <c r="B146" s="2" t="s">
        <v>20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21</v>
      </c>
      <c r="B149" s="2" t="s">
        <v>21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si="10"/>
        <v>1</v>
      </c>
    </row>
    <row r="151" spans="1:3" x14ac:dyDescent="0.3">
      <c r="A151" s="2" t="s">
        <v>22</v>
      </c>
      <c r="B151" s="2" t="s">
        <v>22</v>
      </c>
      <c r="C151" s="2">
        <f t="shared" ref="C151:C214" si="11" xml:space="preserve"> IF(A151=B151,1,0)</f>
        <v>1</v>
      </c>
    </row>
    <row r="152" spans="1:3" x14ac:dyDescent="0.3">
      <c r="A152" s="2" t="s">
        <v>22</v>
      </c>
      <c r="B152" s="2" t="s">
        <v>22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23</v>
      </c>
      <c r="B155" s="2" t="s">
        <v>23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24</v>
      </c>
      <c r="B158" s="2" t="s">
        <v>24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25</v>
      </c>
      <c r="C161" s="2">
        <f t="shared" si="11"/>
        <v>1</v>
      </c>
    </row>
    <row r="162" spans="1:3" x14ac:dyDescent="0.3">
      <c r="A162" s="2" t="s">
        <v>25</v>
      </c>
      <c r="B162" s="2" t="s">
        <v>26</v>
      </c>
      <c r="C162" s="2">
        <f t="shared" si="11"/>
        <v>0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26</v>
      </c>
      <c r="B164" s="2" t="s">
        <v>26</v>
      </c>
      <c r="C164" s="2">
        <f t="shared" si="11"/>
        <v>1</v>
      </c>
    </row>
    <row r="165" spans="1:3" x14ac:dyDescent="0.3">
      <c r="A165" s="2" t="s">
        <v>2</v>
      </c>
      <c r="B165" s="2" t="s">
        <v>30</v>
      </c>
      <c r="C165" s="2">
        <f t="shared" si="11"/>
        <v>0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" t="s">
        <v>30</v>
      </c>
      <c r="B167" s="2" t="s">
        <v>30</v>
      </c>
      <c r="C167" s="2">
        <f t="shared" si="11"/>
        <v>1</v>
      </c>
    </row>
    <row r="168" spans="1:3" x14ac:dyDescent="0.3">
      <c r="A168" s="28"/>
      <c r="B168" s="28"/>
      <c r="C168" s="28"/>
    </row>
    <row r="169" spans="1:3" x14ac:dyDescent="0.3">
      <c r="A169" s="82">
        <v>3</v>
      </c>
      <c r="B169" s="83"/>
      <c r="C169" s="84"/>
    </row>
    <row r="170" spans="1:3" x14ac:dyDescent="0.3">
      <c r="A170" s="38" t="s">
        <v>1</v>
      </c>
      <c r="B170" s="38" t="s">
        <v>1</v>
      </c>
      <c r="C170" s="38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1</v>
      </c>
      <c r="B172" s="2" t="s">
        <v>1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2</v>
      </c>
      <c r="B175" s="2" t="s">
        <v>2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3</v>
      </c>
      <c r="B178" s="2" t="s">
        <v>3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4</v>
      </c>
      <c r="B181" s="2" t="s">
        <v>4</v>
      </c>
      <c r="C181" s="2">
        <f t="shared" si="11"/>
        <v>1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5</v>
      </c>
      <c r="B183" s="2" t="s">
        <v>5</v>
      </c>
      <c r="C183" s="2">
        <f t="shared" si="11"/>
        <v>1</v>
      </c>
    </row>
    <row r="184" spans="1:3" x14ac:dyDescent="0.3">
      <c r="A184" s="2" t="s">
        <v>5</v>
      </c>
      <c r="B184" s="2" t="s">
        <v>5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6</v>
      </c>
      <c r="B187" s="2" t="s">
        <v>6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7</v>
      </c>
      <c r="B190" s="2" t="s">
        <v>7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7</v>
      </c>
      <c r="B193" s="2" t="s">
        <v>8</v>
      </c>
      <c r="C193" s="2">
        <f t="shared" si="11"/>
        <v>0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9</v>
      </c>
      <c r="B196" s="2" t="s">
        <v>9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10</v>
      </c>
      <c r="B199" s="2" t="s">
        <v>10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11</v>
      </c>
      <c r="B202" s="2" t="s">
        <v>11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12</v>
      </c>
      <c r="B205" s="2" t="s">
        <v>12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13</v>
      </c>
      <c r="B208" s="2" t="s">
        <v>13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14</v>
      </c>
      <c r="B211" s="2" t="s">
        <v>14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15</v>
      </c>
      <c r="B214" s="2" t="s">
        <v>15</v>
      </c>
      <c r="C214" s="2">
        <f t="shared" si="11"/>
        <v>1</v>
      </c>
    </row>
    <row r="215" spans="1:3" x14ac:dyDescent="0.3">
      <c r="A215" s="2" t="s">
        <v>16</v>
      </c>
      <c r="B215" s="2" t="s">
        <v>16</v>
      </c>
      <c r="C215" s="2">
        <f t="shared" ref="C215:C278" si="12" xml:space="preserve"> IF(A215=B215,1,0)</f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16</v>
      </c>
      <c r="B217" s="2" t="s">
        <v>16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17</v>
      </c>
      <c r="B220" s="2" t="s">
        <v>17</v>
      </c>
      <c r="C220" s="2">
        <f t="shared" si="12"/>
        <v>1</v>
      </c>
    </row>
    <row r="221" spans="1:3" x14ac:dyDescent="0.3">
      <c r="A221" s="2" t="s">
        <v>18</v>
      </c>
      <c r="B221" s="2" t="s">
        <v>18</v>
      </c>
      <c r="C221" s="2">
        <f t="shared" si="12"/>
        <v>1</v>
      </c>
    </row>
    <row r="222" spans="1:3" x14ac:dyDescent="0.3">
      <c r="A222" s="2" t="s">
        <v>22</v>
      </c>
      <c r="B222" s="2" t="s">
        <v>18</v>
      </c>
      <c r="C222" s="2">
        <f t="shared" si="12"/>
        <v>0</v>
      </c>
    </row>
    <row r="223" spans="1:3" x14ac:dyDescent="0.3">
      <c r="A223" s="2" t="s">
        <v>18</v>
      </c>
      <c r="B223" s="2" t="s">
        <v>18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19</v>
      </c>
      <c r="B226" s="2" t="s">
        <v>19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20</v>
      </c>
      <c r="B229" s="2" t="s">
        <v>20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21</v>
      </c>
      <c r="B232" s="2" t="s">
        <v>21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22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23</v>
      </c>
      <c r="B238" s="2" t="s">
        <v>23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24</v>
      </c>
      <c r="B241" s="2" t="s">
        <v>24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25</v>
      </c>
      <c r="B243" s="2" t="s">
        <v>25</v>
      </c>
      <c r="C243" s="2">
        <f t="shared" si="12"/>
        <v>1</v>
      </c>
    </row>
    <row r="244" spans="1:3" x14ac:dyDescent="0.3">
      <c r="A244" s="2" t="s">
        <v>15</v>
      </c>
      <c r="B244" s="2" t="s">
        <v>25</v>
      </c>
      <c r="C244" s="2">
        <f t="shared" si="12"/>
        <v>0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26</v>
      </c>
      <c r="B247" s="2" t="s">
        <v>26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30</v>
      </c>
      <c r="B249" s="2" t="s">
        <v>30</v>
      </c>
      <c r="C249" s="2">
        <f t="shared" si="12"/>
        <v>1</v>
      </c>
    </row>
    <row r="250" spans="1:3" x14ac:dyDescent="0.3">
      <c r="A250" s="2" t="s">
        <v>2</v>
      </c>
      <c r="B250" s="2" t="s">
        <v>30</v>
      </c>
      <c r="C250" s="2">
        <f t="shared" si="12"/>
        <v>0</v>
      </c>
    </row>
    <row r="251" spans="1:3" x14ac:dyDescent="0.3">
      <c r="A251" s="28"/>
      <c r="B251" s="28"/>
      <c r="C251" s="28"/>
    </row>
    <row r="252" spans="1:3" x14ac:dyDescent="0.3">
      <c r="A252" s="82">
        <v>4</v>
      </c>
      <c r="B252" s="83"/>
      <c r="C252" s="84"/>
    </row>
    <row r="253" spans="1:3" x14ac:dyDescent="0.3">
      <c r="A253" s="38" t="s">
        <v>1</v>
      </c>
      <c r="B253" s="38" t="s">
        <v>1</v>
      </c>
      <c r="C253" s="38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1</v>
      </c>
      <c r="B255" s="2" t="s">
        <v>1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2</v>
      </c>
      <c r="B258" s="2" t="s">
        <v>2</v>
      </c>
      <c r="C258" s="2">
        <f t="shared" si="12"/>
        <v>1</v>
      </c>
    </row>
    <row r="259" spans="1:3" x14ac:dyDescent="0.3">
      <c r="A259" s="2" t="s">
        <v>3</v>
      </c>
      <c r="B259" s="2" t="s">
        <v>3</v>
      </c>
      <c r="C259" s="2">
        <f t="shared" si="12"/>
        <v>1</v>
      </c>
    </row>
    <row r="260" spans="1:3" x14ac:dyDescent="0.3">
      <c r="A260" s="2" t="s">
        <v>30</v>
      </c>
      <c r="B260" s="2" t="s">
        <v>3</v>
      </c>
      <c r="C260" s="2">
        <f t="shared" si="12"/>
        <v>0</v>
      </c>
    </row>
    <row r="261" spans="1:3" x14ac:dyDescent="0.3">
      <c r="A261" s="2" t="s">
        <v>3</v>
      </c>
      <c r="B261" s="2" t="s">
        <v>3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4</v>
      </c>
      <c r="B264" s="2" t="s">
        <v>4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5</v>
      </c>
      <c r="B267" s="2" t="s">
        <v>5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6</v>
      </c>
      <c r="B270" s="2" t="s">
        <v>6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7</v>
      </c>
      <c r="B273" s="2" t="s">
        <v>7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8</v>
      </c>
      <c r="B276" s="2" t="s">
        <v>8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si="12"/>
        <v>1</v>
      </c>
    </row>
    <row r="279" spans="1:3" x14ac:dyDescent="0.3">
      <c r="A279" s="2" t="s">
        <v>9</v>
      </c>
      <c r="B279" s="2" t="s">
        <v>9</v>
      </c>
      <c r="C279" s="2">
        <f t="shared" ref="C279:C333" si="13" xml:space="preserve"> IF(A279=B279,1,0)</f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10</v>
      </c>
      <c r="B282" s="2" t="s">
        <v>10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11</v>
      </c>
      <c r="B284" s="2" t="s">
        <v>11</v>
      </c>
      <c r="C284" s="2">
        <f t="shared" si="13"/>
        <v>1</v>
      </c>
    </row>
    <row r="285" spans="1:3" x14ac:dyDescent="0.3">
      <c r="A285" s="2" t="s">
        <v>21</v>
      </c>
      <c r="B285" s="2" t="s">
        <v>11</v>
      </c>
      <c r="C285" s="2">
        <f t="shared" si="13"/>
        <v>0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12</v>
      </c>
      <c r="B288" s="2" t="s">
        <v>12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13</v>
      </c>
      <c r="B291" s="2" t="s">
        <v>13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14</v>
      </c>
      <c r="B294" s="2" t="s">
        <v>14</v>
      </c>
      <c r="C294" s="2">
        <f t="shared" si="13"/>
        <v>1</v>
      </c>
    </row>
    <row r="295" spans="1:3" x14ac:dyDescent="0.3">
      <c r="A295" s="2" t="s">
        <v>15</v>
      </c>
      <c r="B295" s="2" t="s">
        <v>15</v>
      </c>
      <c r="C295" s="2">
        <f t="shared" si="13"/>
        <v>1</v>
      </c>
    </row>
    <row r="296" spans="1:3" x14ac:dyDescent="0.3">
      <c r="A296" s="2" t="s">
        <v>30</v>
      </c>
      <c r="B296" s="2" t="s">
        <v>15</v>
      </c>
      <c r="C296" s="2">
        <f t="shared" si="13"/>
        <v>0</v>
      </c>
    </row>
    <row r="297" spans="1:3" x14ac:dyDescent="0.3">
      <c r="A297" s="2" t="s">
        <v>15</v>
      </c>
      <c r="B297" s="2" t="s">
        <v>15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16</v>
      </c>
      <c r="B300" s="2" t="s">
        <v>16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17</v>
      </c>
      <c r="B303" s="2" t="s">
        <v>17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18</v>
      </c>
      <c r="B306" s="2" t="s">
        <v>18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19</v>
      </c>
      <c r="B309" s="2" t="s">
        <v>19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20</v>
      </c>
      <c r="B312" s="2" t="s">
        <v>20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21</v>
      </c>
      <c r="B315" s="2" t="s">
        <v>21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22</v>
      </c>
      <c r="B318" s="2" t="s">
        <v>22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23</v>
      </c>
      <c r="B321" s="2" t="s">
        <v>23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24</v>
      </c>
      <c r="B324" s="2" t="s">
        <v>24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25</v>
      </c>
      <c r="B327" s="2" t="s">
        <v>25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26</v>
      </c>
      <c r="B330" s="2" t="s">
        <v>26</v>
      </c>
      <c r="C330" s="2">
        <f t="shared" si="13"/>
        <v>1</v>
      </c>
    </row>
    <row r="331" spans="1:3" x14ac:dyDescent="0.3">
      <c r="A331" s="2" t="s">
        <v>30</v>
      </c>
      <c r="B331" s="2" t="s">
        <v>30</v>
      </c>
      <c r="C331" s="2">
        <f t="shared" si="13"/>
        <v>1</v>
      </c>
    </row>
    <row r="332" spans="1:3" x14ac:dyDescent="0.3">
      <c r="A332" s="2" t="s">
        <v>30</v>
      </c>
      <c r="B332" s="2" t="s">
        <v>30</v>
      </c>
      <c r="C332" s="2">
        <f t="shared" si="13"/>
        <v>1</v>
      </c>
    </row>
    <row r="333" spans="1:3" x14ac:dyDescent="0.3">
      <c r="A333" s="2" t="s">
        <v>30</v>
      </c>
      <c r="B333" s="2" t="s">
        <v>30</v>
      </c>
      <c r="C333" s="2">
        <f t="shared" si="13"/>
        <v>1</v>
      </c>
    </row>
    <row r="334" spans="1:3" x14ac:dyDescent="0.3">
      <c r="A334" s="28"/>
      <c r="B334" s="28"/>
      <c r="C334" s="28"/>
    </row>
    <row r="335" spans="1:3" x14ac:dyDescent="0.3">
      <c r="A335" s="82">
        <v>5</v>
      </c>
      <c r="B335" s="83"/>
      <c r="C335" s="84"/>
    </row>
    <row r="336" spans="1:3" x14ac:dyDescent="0.3">
      <c r="A336" s="2" t="s">
        <v>1</v>
      </c>
      <c r="B336" s="2" t="s">
        <v>1</v>
      </c>
      <c r="C336" s="38">
        <f xml:space="preserve"> IF(A336=B336,1,0)</f>
        <v>1</v>
      </c>
    </row>
    <row r="337" spans="1:3" x14ac:dyDescent="0.3">
      <c r="A337" s="2" t="s">
        <v>1</v>
      </c>
      <c r="B337" s="2" t="s">
        <v>1</v>
      </c>
      <c r="C337" s="38">
        <f t="shared" ref="C337:C400" si="14" xml:space="preserve"> IF(A337=B337,1,0)</f>
        <v>1</v>
      </c>
    </row>
    <row r="338" spans="1:3" x14ac:dyDescent="0.3">
      <c r="A338" s="2" t="s">
        <v>1</v>
      </c>
      <c r="B338" s="2" t="s">
        <v>1</v>
      </c>
      <c r="C338" s="38">
        <f t="shared" si="14"/>
        <v>1</v>
      </c>
    </row>
    <row r="339" spans="1:3" x14ac:dyDescent="0.3">
      <c r="A339" s="2" t="s">
        <v>2</v>
      </c>
      <c r="B339" s="2" t="s">
        <v>2</v>
      </c>
      <c r="C339" s="38">
        <f t="shared" si="14"/>
        <v>1</v>
      </c>
    </row>
    <row r="340" spans="1:3" x14ac:dyDescent="0.3">
      <c r="A340" s="2" t="s">
        <v>2</v>
      </c>
      <c r="B340" s="2" t="s">
        <v>2</v>
      </c>
      <c r="C340" s="38">
        <f t="shared" si="14"/>
        <v>1</v>
      </c>
    </row>
    <row r="341" spans="1:3" x14ac:dyDescent="0.3">
      <c r="A341" s="2" t="s">
        <v>2</v>
      </c>
      <c r="B341" s="2" t="s">
        <v>2</v>
      </c>
      <c r="C341" s="38">
        <f t="shared" si="14"/>
        <v>1</v>
      </c>
    </row>
    <row r="342" spans="1:3" x14ac:dyDescent="0.3">
      <c r="A342" s="2" t="s">
        <v>3</v>
      </c>
      <c r="B342" s="2" t="s">
        <v>3</v>
      </c>
      <c r="C342" s="38">
        <f t="shared" si="14"/>
        <v>1</v>
      </c>
    </row>
    <row r="343" spans="1:3" x14ac:dyDescent="0.3">
      <c r="A343" s="2" t="s">
        <v>3</v>
      </c>
      <c r="B343" s="2" t="s">
        <v>3</v>
      </c>
      <c r="C343" s="38">
        <f t="shared" si="14"/>
        <v>1</v>
      </c>
    </row>
    <row r="344" spans="1:3" x14ac:dyDescent="0.3">
      <c r="A344" s="2" t="s">
        <v>3</v>
      </c>
      <c r="B344" s="2" t="s">
        <v>3</v>
      </c>
      <c r="C344" s="38">
        <f t="shared" si="14"/>
        <v>1</v>
      </c>
    </row>
    <row r="345" spans="1:3" x14ac:dyDescent="0.3">
      <c r="A345" s="2" t="s">
        <v>4</v>
      </c>
      <c r="B345" s="2" t="s">
        <v>4</v>
      </c>
      <c r="C345" s="38">
        <f t="shared" si="14"/>
        <v>1</v>
      </c>
    </row>
    <row r="346" spans="1:3" x14ac:dyDescent="0.3">
      <c r="A346" s="2" t="s">
        <v>4</v>
      </c>
      <c r="B346" s="2" t="s">
        <v>4</v>
      </c>
      <c r="C346" s="38">
        <f t="shared" si="14"/>
        <v>1</v>
      </c>
    </row>
    <row r="347" spans="1:3" x14ac:dyDescent="0.3">
      <c r="A347" s="2" t="s">
        <v>4</v>
      </c>
      <c r="B347" s="2" t="s">
        <v>4</v>
      </c>
      <c r="C347" s="38">
        <f t="shared" si="14"/>
        <v>1</v>
      </c>
    </row>
    <row r="348" spans="1:3" x14ac:dyDescent="0.3">
      <c r="A348" s="2" t="s">
        <v>5</v>
      </c>
      <c r="B348" s="2" t="s">
        <v>5</v>
      </c>
      <c r="C348" s="38">
        <f t="shared" si="14"/>
        <v>1</v>
      </c>
    </row>
    <row r="349" spans="1:3" x14ac:dyDescent="0.3">
      <c r="A349" s="2" t="s">
        <v>14</v>
      </c>
      <c r="B349" s="2" t="s">
        <v>5</v>
      </c>
      <c r="C349" s="38">
        <f t="shared" si="14"/>
        <v>0</v>
      </c>
    </row>
    <row r="350" spans="1:3" x14ac:dyDescent="0.3">
      <c r="A350" s="2" t="s">
        <v>5</v>
      </c>
      <c r="B350" s="2" t="s">
        <v>5</v>
      </c>
      <c r="C350" s="38">
        <f t="shared" si="14"/>
        <v>1</v>
      </c>
    </row>
    <row r="351" spans="1:3" x14ac:dyDescent="0.3">
      <c r="A351" s="2" t="s">
        <v>6</v>
      </c>
      <c r="B351" s="2" t="s">
        <v>6</v>
      </c>
      <c r="C351" s="38">
        <f t="shared" si="14"/>
        <v>1</v>
      </c>
    </row>
    <row r="352" spans="1:3" x14ac:dyDescent="0.3">
      <c r="A352" s="2" t="s">
        <v>6</v>
      </c>
      <c r="B352" s="2" t="s">
        <v>6</v>
      </c>
      <c r="C352" s="38">
        <f t="shared" si="14"/>
        <v>1</v>
      </c>
    </row>
    <row r="353" spans="1:3" x14ac:dyDescent="0.3">
      <c r="A353" s="2" t="s">
        <v>6</v>
      </c>
      <c r="B353" s="2" t="s">
        <v>6</v>
      </c>
      <c r="C353" s="38">
        <f t="shared" si="14"/>
        <v>1</v>
      </c>
    </row>
    <row r="354" spans="1:3" x14ac:dyDescent="0.3">
      <c r="A354" s="2" t="s">
        <v>7</v>
      </c>
      <c r="B354" s="2" t="s">
        <v>7</v>
      </c>
      <c r="C354" s="38">
        <f t="shared" si="14"/>
        <v>1</v>
      </c>
    </row>
    <row r="355" spans="1:3" x14ac:dyDescent="0.3">
      <c r="A355" s="2" t="s">
        <v>7</v>
      </c>
      <c r="B355" s="2" t="s">
        <v>7</v>
      </c>
      <c r="C355" s="38">
        <f t="shared" si="14"/>
        <v>1</v>
      </c>
    </row>
    <row r="356" spans="1:3" x14ac:dyDescent="0.3">
      <c r="A356" s="2" t="s">
        <v>7</v>
      </c>
      <c r="B356" s="2" t="s">
        <v>7</v>
      </c>
      <c r="C356" s="38">
        <f t="shared" si="14"/>
        <v>1</v>
      </c>
    </row>
    <row r="357" spans="1:3" x14ac:dyDescent="0.3">
      <c r="A357" s="2" t="s">
        <v>8</v>
      </c>
      <c r="B357" s="2" t="s">
        <v>8</v>
      </c>
      <c r="C357" s="38">
        <f t="shared" si="14"/>
        <v>1</v>
      </c>
    </row>
    <row r="358" spans="1:3" x14ac:dyDescent="0.3">
      <c r="A358" s="2" t="s">
        <v>8</v>
      </c>
      <c r="B358" s="2" t="s">
        <v>8</v>
      </c>
      <c r="C358" s="38">
        <f t="shared" si="14"/>
        <v>1</v>
      </c>
    </row>
    <row r="359" spans="1:3" x14ac:dyDescent="0.3">
      <c r="A359" s="2" t="s">
        <v>8</v>
      </c>
      <c r="B359" s="2" t="s">
        <v>8</v>
      </c>
      <c r="C359" s="38">
        <f t="shared" si="14"/>
        <v>1</v>
      </c>
    </row>
    <row r="360" spans="1:3" x14ac:dyDescent="0.3">
      <c r="A360" s="2" t="s">
        <v>9</v>
      </c>
      <c r="B360" s="2" t="s">
        <v>9</v>
      </c>
      <c r="C360" s="38">
        <f t="shared" si="14"/>
        <v>1</v>
      </c>
    </row>
    <row r="361" spans="1:3" x14ac:dyDescent="0.3">
      <c r="A361" s="2" t="s">
        <v>9</v>
      </c>
      <c r="B361" s="2" t="s">
        <v>9</v>
      </c>
      <c r="C361" s="38">
        <f t="shared" si="14"/>
        <v>1</v>
      </c>
    </row>
    <row r="362" spans="1:3" x14ac:dyDescent="0.3">
      <c r="A362" s="2" t="s">
        <v>9</v>
      </c>
      <c r="B362" s="2" t="s">
        <v>9</v>
      </c>
      <c r="C362" s="38">
        <f t="shared" si="14"/>
        <v>1</v>
      </c>
    </row>
    <row r="363" spans="1:3" x14ac:dyDescent="0.3">
      <c r="A363" s="2" t="s">
        <v>10</v>
      </c>
      <c r="B363" s="2" t="s">
        <v>10</v>
      </c>
      <c r="C363" s="38">
        <f t="shared" si="14"/>
        <v>1</v>
      </c>
    </row>
    <row r="364" spans="1:3" x14ac:dyDescent="0.3">
      <c r="A364" s="2" t="s">
        <v>10</v>
      </c>
      <c r="B364" s="2" t="s">
        <v>10</v>
      </c>
      <c r="C364" s="38">
        <f t="shared" si="14"/>
        <v>1</v>
      </c>
    </row>
    <row r="365" spans="1:3" x14ac:dyDescent="0.3">
      <c r="A365" s="2" t="s">
        <v>10</v>
      </c>
      <c r="B365" s="2" t="s">
        <v>10</v>
      </c>
      <c r="C365" s="38">
        <f t="shared" si="14"/>
        <v>1</v>
      </c>
    </row>
    <row r="366" spans="1:3" x14ac:dyDescent="0.3">
      <c r="A366" s="2" t="s">
        <v>11</v>
      </c>
      <c r="B366" s="2" t="s">
        <v>11</v>
      </c>
      <c r="C366" s="38">
        <f t="shared" si="14"/>
        <v>1</v>
      </c>
    </row>
    <row r="367" spans="1:3" x14ac:dyDescent="0.3">
      <c r="A367" s="2" t="s">
        <v>11</v>
      </c>
      <c r="B367" s="2" t="s">
        <v>11</v>
      </c>
      <c r="C367" s="38">
        <f t="shared" si="14"/>
        <v>1</v>
      </c>
    </row>
    <row r="368" spans="1:3" x14ac:dyDescent="0.3">
      <c r="A368" s="2" t="s">
        <v>11</v>
      </c>
      <c r="B368" s="2" t="s">
        <v>11</v>
      </c>
      <c r="C368" s="38">
        <f t="shared" si="14"/>
        <v>1</v>
      </c>
    </row>
    <row r="369" spans="1:3" x14ac:dyDescent="0.3">
      <c r="A369" s="2" t="s">
        <v>12</v>
      </c>
      <c r="B369" s="2" t="s">
        <v>12</v>
      </c>
      <c r="C369" s="38">
        <f t="shared" si="14"/>
        <v>1</v>
      </c>
    </row>
    <row r="370" spans="1:3" x14ac:dyDescent="0.3">
      <c r="A370" s="2" t="s">
        <v>12</v>
      </c>
      <c r="B370" s="2" t="s">
        <v>12</v>
      </c>
      <c r="C370" s="38">
        <f t="shared" si="14"/>
        <v>1</v>
      </c>
    </row>
    <row r="371" spans="1:3" x14ac:dyDescent="0.3">
      <c r="A371" s="2" t="s">
        <v>12</v>
      </c>
      <c r="B371" s="2" t="s">
        <v>12</v>
      </c>
      <c r="C371" s="38">
        <f t="shared" si="14"/>
        <v>1</v>
      </c>
    </row>
    <row r="372" spans="1:3" x14ac:dyDescent="0.3">
      <c r="A372" s="2" t="s">
        <v>13</v>
      </c>
      <c r="B372" s="2" t="s">
        <v>13</v>
      </c>
      <c r="C372" s="38">
        <f t="shared" si="14"/>
        <v>1</v>
      </c>
    </row>
    <row r="373" spans="1:3" x14ac:dyDescent="0.3">
      <c r="A373" s="2" t="s">
        <v>13</v>
      </c>
      <c r="B373" s="2" t="s">
        <v>13</v>
      </c>
      <c r="C373" s="38">
        <f t="shared" si="14"/>
        <v>1</v>
      </c>
    </row>
    <row r="374" spans="1:3" x14ac:dyDescent="0.3">
      <c r="A374" s="2" t="s">
        <v>13</v>
      </c>
      <c r="B374" s="2" t="s">
        <v>13</v>
      </c>
      <c r="C374" s="38">
        <f t="shared" si="14"/>
        <v>1</v>
      </c>
    </row>
    <row r="375" spans="1:3" x14ac:dyDescent="0.3">
      <c r="A375" s="2" t="s">
        <v>14</v>
      </c>
      <c r="B375" s="2" t="s">
        <v>14</v>
      </c>
      <c r="C375" s="38">
        <f t="shared" si="14"/>
        <v>1</v>
      </c>
    </row>
    <row r="376" spans="1:3" x14ac:dyDescent="0.3">
      <c r="A376" s="2" t="s">
        <v>5</v>
      </c>
      <c r="B376" s="2" t="s">
        <v>14</v>
      </c>
      <c r="C376" s="38">
        <f t="shared" si="14"/>
        <v>0</v>
      </c>
    </row>
    <row r="377" spans="1:3" x14ac:dyDescent="0.3">
      <c r="A377" s="2" t="s">
        <v>5</v>
      </c>
      <c r="B377" s="2" t="s">
        <v>14</v>
      </c>
      <c r="C377" s="38">
        <f t="shared" si="14"/>
        <v>0</v>
      </c>
    </row>
    <row r="378" spans="1:3" x14ac:dyDescent="0.3">
      <c r="A378" s="2" t="s">
        <v>15</v>
      </c>
      <c r="B378" s="2" t="s">
        <v>15</v>
      </c>
      <c r="C378" s="38">
        <f t="shared" si="14"/>
        <v>1</v>
      </c>
    </row>
    <row r="379" spans="1:3" x14ac:dyDescent="0.3">
      <c r="A379" s="2" t="s">
        <v>15</v>
      </c>
      <c r="B379" s="2" t="s">
        <v>15</v>
      </c>
      <c r="C379" s="38">
        <f t="shared" si="14"/>
        <v>1</v>
      </c>
    </row>
    <row r="380" spans="1:3" x14ac:dyDescent="0.3">
      <c r="A380" s="2" t="s">
        <v>15</v>
      </c>
      <c r="B380" s="2" t="s">
        <v>15</v>
      </c>
      <c r="C380" s="38">
        <f t="shared" si="14"/>
        <v>1</v>
      </c>
    </row>
    <row r="381" spans="1:3" x14ac:dyDescent="0.3">
      <c r="A381" s="2" t="s">
        <v>16</v>
      </c>
      <c r="B381" s="2" t="s">
        <v>16</v>
      </c>
      <c r="C381" s="38">
        <f t="shared" si="14"/>
        <v>1</v>
      </c>
    </row>
    <row r="382" spans="1:3" x14ac:dyDescent="0.3">
      <c r="A382" s="2" t="s">
        <v>16</v>
      </c>
      <c r="B382" s="2" t="s">
        <v>16</v>
      </c>
      <c r="C382" s="38">
        <f t="shared" si="14"/>
        <v>1</v>
      </c>
    </row>
    <row r="383" spans="1:3" x14ac:dyDescent="0.3">
      <c r="A383" s="2" t="s">
        <v>16</v>
      </c>
      <c r="B383" s="2" t="s">
        <v>16</v>
      </c>
      <c r="C383" s="38">
        <f t="shared" si="14"/>
        <v>1</v>
      </c>
    </row>
    <row r="384" spans="1:3" x14ac:dyDescent="0.3">
      <c r="A384" s="2" t="s">
        <v>17</v>
      </c>
      <c r="B384" s="2" t="s">
        <v>17</v>
      </c>
      <c r="C384" s="38">
        <f t="shared" si="14"/>
        <v>1</v>
      </c>
    </row>
    <row r="385" spans="1:3" x14ac:dyDescent="0.3">
      <c r="A385" s="2" t="s">
        <v>17</v>
      </c>
      <c r="B385" s="2" t="s">
        <v>17</v>
      </c>
      <c r="C385" s="38">
        <f t="shared" si="14"/>
        <v>1</v>
      </c>
    </row>
    <row r="386" spans="1:3" x14ac:dyDescent="0.3">
      <c r="A386" s="2" t="s">
        <v>17</v>
      </c>
      <c r="B386" s="2" t="s">
        <v>17</v>
      </c>
      <c r="C386" s="38">
        <f t="shared" si="14"/>
        <v>1</v>
      </c>
    </row>
    <row r="387" spans="1:3" x14ac:dyDescent="0.3">
      <c r="A387" s="2" t="s">
        <v>18</v>
      </c>
      <c r="B387" s="2" t="s">
        <v>18</v>
      </c>
      <c r="C387" s="38">
        <f t="shared" si="14"/>
        <v>1</v>
      </c>
    </row>
    <row r="388" spans="1:3" x14ac:dyDescent="0.3">
      <c r="A388" s="2" t="s">
        <v>18</v>
      </c>
      <c r="B388" s="2" t="s">
        <v>18</v>
      </c>
      <c r="C388" s="38">
        <f t="shared" si="14"/>
        <v>1</v>
      </c>
    </row>
    <row r="389" spans="1:3" x14ac:dyDescent="0.3">
      <c r="A389" s="2" t="s">
        <v>18</v>
      </c>
      <c r="B389" s="2" t="s">
        <v>18</v>
      </c>
      <c r="C389" s="38">
        <f t="shared" si="14"/>
        <v>1</v>
      </c>
    </row>
    <row r="390" spans="1:3" x14ac:dyDescent="0.3">
      <c r="A390" s="2" t="s">
        <v>19</v>
      </c>
      <c r="B390" s="2" t="s">
        <v>19</v>
      </c>
      <c r="C390" s="38">
        <f t="shared" si="14"/>
        <v>1</v>
      </c>
    </row>
    <row r="391" spans="1:3" x14ac:dyDescent="0.3">
      <c r="A391" s="2" t="s">
        <v>19</v>
      </c>
      <c r="B391" s="2" t="s">
        <v>19</v>
      </c>
      <c r="C391" s="38">
        <f t="shared" si="14"/>
        <v>1</v>
      </c>
    </row>
    <row r="392" spans="1:3" x14ac:dyDescent="0.3">
      <c r="A392" s="2" t="s">
        <v>19</v>
      </c>
      <c r="B392" s="2" t="s">
        <v>19</v>
      </c>
      <c r="C392" s="38">
        <f t="shared" si="14"/>
        <v>1</v>
      </c>
    </row>
    <row r="393" spans="1:3" x14ac:dyDescent="0.3">
      <c r="A393" s="2" t="s">
        <v>20</v>
      </c>
      <c r="B393" s="2" t="s">
        <v>20</v>
      </c>
      <c r="C393" s="38">
        <f t="shared" si="14"/>
        <v>1</v>
      </c>
    </row>
    <row r="394" spans="1:3" x14ac:dyDescent="0.3">
      <c r="A394" s="2" t="s">
        <v>20</v>
      </c>
      <c r="B394" s="2" t="s">
        <v>20</v>
      </c>
      <c r="C394" s="38">
        <f t="shared" si="14"/>
        <v>1</v>
      </c>
    </row>
    <row r="395" spans="1:3" x14ac:dyDescent="0.3">
      <c r="A395" s="2" t="s">
        <v>20</v>
      </c>
      <c r="B395" s="2" t="s">
        <v>20</v>
      </c>
      <c r="C395" s="38">
        <f t="shared" si="14"/>
        <v>1</v>
      </c>
    </row>
    <row r="396" spans="1:3" x14ac:dyDescent="0.3">
      <c r="A396" s="2" t="s">
        <v>21</v>
      </c>
      <c r="B396" s="2" t="s">
        <v>21</v>
      </c>
      <c r="C396" s="38">
        <f t="shared" si="14"/>
        <v>1</v>
      </c>
    </row>
    <row r="397" spans="1:3" x14ac:dyDescent="0.3">
      <c r="A397" s="2" t="s">
        <v>21</v>
      </c>
      <c r="B397" s="2" t="s">
        <v>21</v>
      </c>
      <c r="C397" s="38">
        <f t="shared" si="14"/>
        <v>1</v>
      </c>
    </row>
    <row r="398" spans="1:3" x14ac:dyDescent="0.3">
      <c r="A398" s="2" t="s">
        <v>21</v>
      </c>
      <c r="B398" s="2" t="s">
        <v>21</v>
      </c>
      <c r="C398" s="38">
        <f t="shared" si="14"/>
        <v>1</v>
      </c>
    </row>
    <row r="399" spans="1:3" x14ac:dyDescent="0.3">
      <c r="A399" s="2" t="s">
        <v>22</v>
      </c>
      <c r="B399" s="2" t="s">
        <v>22</v>
      </c>
      <c r="C399" s="38">
        <f t="shared" si="14"/>
        <v>1</v>
      </c>
    </row>
    <row r="400" spans="1:3" x14ac:dyDescent="0.3">
      <c r="A400" s="2" t="s">
        <v>22</v>
      </c>
      <c r="B400" s="2" t="s">
        <v>22</v>
      </c>
      <c r="C400" s="38">
        <f t="shared" si="14"/>
        <v>1</v>
      </c>
    </row>
    <row r="401" spans="1:3" x14ac:dyDescent="0.3">
      <c r="A401" s="2" t="s">
        <v>22</v>
      </c>
      <c r="B401" s="2" t="s">
        <v>22</v>
      </c>
      <c r="C401" s="38">
        <f t="shared" ref="C401:C416" si="15" xml:space="preserve"> IF(A401=B401,1,0)</f>
        <v>1</v>
      </c>
    </row>
    <row r="402" spans="1:3" x14ac:dyDescent="0.3">
      <c r="A402" s="2" t="s">
        <v>23</v>
      </c>
      <c r="B402" s="2" t="s">
        <v>23</v>
      </c>
      <c r="C402" s="38">
        <f t="shared" si="15"/>
        <v>1</v>
      </c>
    </row>
    <row r="403" spans="1:3" x14ac:dyDescent="0.3">
      <c r="A403" s="2" t="s">
        <v>23</v>
      </c>
      <c r="B403" s="2" t="s">
        <v>23</v>
      </c>
      <c r="C403" s="38">
        <f t="shared" si="15"/>
        <v>1</v>
      </c>
    </row>
    <row r="404" spans="1:3" x14ac:dyDescent="0.3">
      <c r="A404" s="2" t="s">
        <v>23</v>
      </c>
      <c r="B404" s="2" t="s">
        <v>23</v>
      </c>
      <c r="C404" s="38">
        <f t="shared" si="15"/>
        <v>1</v>
      </c>
    </row>
    <row r="405" spans="1:3" x14ac:dyDescent="0.3">
      <c r="A405" s="2" t="s">
        <v>24</v>
      </c>
      <c r="B405" s="2" t="s">
        <v>24</v>
      </c>
      <c r="C405" s="38">
        <f t="shared" si="15"/>
        <v>1</v>
      </c>
    </row>
    <row r="406" spans="1:3" x14ac:dyDescent="0.3">
      <c r="A406" s="2" t="s">
        <v>24</v>
      </c>
      <c r="B406" s="2" t="s">
        <v>24</v>
      </c>
      <c r="C406" s="38">
        <f t="shared" si="15"/>
        <v>1</v>
      </c>
    </row>
    <row r="407" spans="1:3" x14ac:dyDescent="0.3">
      <c r="A407" s="2" t="s">
        <v>24</v>
      </c>
      <c r="B407" s="2" t="s">
        <v>24</v>
      </c>
      <c r="C407" s="38">
        <f t="shared" si="15"/>
        <v>1</v>
      </c>
    </row>
    <row r="408" spans="1:3" x14ac:dyDescent="0.3">
      <c r="A408" s="2" t="s">
        <v>25</v>
      </c>
      <c r="B408" s="2" t="s">
        <v>25</v>
      </c>
      <c r="C408" s="38">
        <f t="shared" si="15"/>
        <v>1</v>
      </c>
    </row>
    <row r="409" spans="1:3" x14ac:dyDescent="0.3">
      <c r="A409" s="2" t="s">
        <v>25</v>
      </c>
      <c r="B409" s="2" t="s">
        <v>25</v>
      </c>
      <c r="C409" s="38">
        <f t="shared" si="15"/>
        <v>1</v>
      </c>
    </row>
    <row r="410" spans="1:3" x14ac:dyDescent="0.3">
      <c r="A410" s="2" t="s">
        <v>25</v>
      </c>
      <c r="B410" s="2" t="s">
        <v>25</v>
      </c>
      <c r="C410" s="38">
        <f t="shared" si="15"/>
        <v>1</v>
      </c>
    </row>
    <row r="411" spans="1:3" x14ac:dyDescent="0.3">
      <c r="A411" s="2" t="s">
        <v>26</v>
      </c>
      <c r="B411" s="2" t="s">
        <v>26</v>
      </c>
      <c r="C411" s="38">
        <f t="shared" si="15"/>
        <v>1</v>
      </c>
    </row>
    <row r="412" spans="1:3" x14ac:dyDescent="0.3">
      <c r="A412" s="2" t="s">
        <v>26</v>
      </c>
      <c r="B412" s="2" t="s">
        <v>26</v>
      </c>
      <c r="C412" s="38">
        <f t="shared" si="15"/>
        <v>1</v>
      </c>
    </row>
    <row r="413" spans="1:3" x14ac:dyDescent="0.3">
      <c r="A413" s="2" t="s">
        <v>26</v>
      </c>
      <c r="B413" s="2" t="s">
        <v>26</v>
      </c>
      <c r="C413" s="38">
        <f t="shared" si="15"/>
        <v>1</v>
      </c>
    </row>
    <row r="414" spans="1:3" x14ac:dyDescent="0.3">
      <c r="A414" s="2" t="s">
        <v>30</v>
      </c>
      <c r="B414" s="2" t="s">
        <v>30</v>
      </c>
      <c r="C414" s="38">
        <f t="shared" si="15"/>
        <v>1</v>
      </c>
    </row>
    <row r="415" spans="1:3" x14ac:dyDescent="0.3">
      <c r="A415" s="2" t="s">
        <v>30</v>
      </c>
      <c r="B415" s="2" t="s">
        <v>30</v>
      </c>
      <c r="C415" s="38">
        <f t="shared" si="15"/>
        <v>1</v>
      </c>
    </row>
    <row r="416" spans="1:3" x14ac:dyDescent="0.3">
      <c r="A416" s="2" t="s">
        <v>30</v>
      </c>
      <c r="B416" s="2" t="s">
        <v>30</v>
      </c>
      <c r="C416" s="38">
        <f t="shared" si="15"/>
        <v>1</v>
      </c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  <row r="813" spans="1:3" x14ac:dyDescent="0.3">
      <c r="A813" s="28"/>
      <c r="B813" s="28"/>
      <c r="C813" s="28"/>
    </row>
  </sheetData>
  <mergeCells count="69">
    <mergeCell ref="Z40:AB40"/>
    <mergeCell ref="F41:H41"/>
    <mergeCell ref="K41:M41"/>
    <mergeCell ref="P41:R41"/>
    <mergeCell ref="U41:W41"/>
    <mergeCell ref="Z41:AB41"/>
    <mergeCell ref="Z38:AB38"/>
    <mergeCell ref="F39:H39"/>
    <mergeCell ref="K39:M39"/>
    <mergeCell ref="P39:R39"/>
    <mergeCell ref="U39:W39"/>
    <mergeCell ref="Z39:AB39"/>
    <mergeCell ref="F38:H38"/>
    <mergeCell ref="K38:M38"/>
    <mergeCell ref="P38:R38"/>
    <mergeCell ref="U38:W38"/>
    <mergeCell ref="F40:H40"/>
    <mergeCell ref="K40:M40"/>
    <mergeCell ref="P40:R40"/>
    <mergeCell ref="U40:W40"/>
    <mergeCell ref="F45:AC45"/>
    <mergeCell ref="Q47:R47"/>
    <mergeCell ref="T47:U47"/>
    <mergeCell ref="W47:X47"/>
    <mergeCell ref="AN16:AP16"/>
    <mergeCell ref="AA42:AB42"/>
    <mergeCell ref="AA43:AB43"/>
    <mergeCell ref="L42:M42"/>
    <mergeCell ref="L43:M43"/>
    <mergeCell ref="Q42:R42"/>
    <mergeCell ref="Q43:R43"/>
    <mergeCell ref="V42:W42"/>
    <mergeCell ref="V43:W43"/>
    <mergeCell ref="K34:N34"/>
    <mergeCell ref="P34:S34"/>
    <mergeCell ref="U34:X34"/>
    <mergeCell ref="Z34:AC34"/>
    <mergeCell ref="K35:M35"/>
    <mergeCell ref="P35:R35"/>
    <mergeCell ref="U35:W35"/>
    <mergeCell ref="AN14:AP14"/>
    <mergeCell ref="AN15:AP15"/>
    <mergeCell ref="A1:AE1"/>
    <mergeCell ref="AN9:AP9"/>
    <mergeCell ref="AN10:AP10"/>
    <mergeCell ref="AN11:AP11"/>
    <mergeCell ref="AN12:AP12"/>
    <mergeCell ref="AN13:AP13"/>
    <mergeCell ref="A86:C86"/>
    <mergeCell ref="A169:C169"/>
    <mergeCell ref="A252:C252"/>
    <mergeCell ref="A335:C335"/>
    <mergeCell ref="F34:I34"/>
    <mergeCell ref="F36:H36"/>
    <mergeCell ref="G42:H42"/>
    <mergeCell ref="G43:H43"/>
    <mergeCell ref="F35:H35"/>
    <mergeCell ref="F37:H37"/>
    <mergeCell ref="K47:L47"/>
    <mergeCell ref="N47:O47"/>
    <mergeCell ref="K37:M37"/>
    <mergeCell ref="P37:R37"/>
    <mergeCell ref="U37:W37"/>
    <mergeCell ref="Z37:AB37"/>
    <mergeCell ref="Z35:AB35"/>
    <mergeCell ref="K36:M36"/>
    <mergeCell ref="P36:R36"/>
    <mergeCell ref="U36:W36"/>
    <mergeCell ref="Z36:AB36"/>
  </mergeCells>
  <phoneticPr fontId="9" type="noConversion"/>
  <conditionalFormatting sqref="C417:C813">
    <cfRule type="colorScale" priority="2">
      <colorScale>
        <cfvo type="min"/>
        <cfvo type="max"/>
        <color rgb="FFFFEF9C"/>
        <color rgb="FF63BE7B"/>
      </colorScale>
    </cfRule>
  </conditionalFormatting>
  <conditionalFormatting sqref="C4:C85 C87:C168 C170:C251 C253:C334 C336:C4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Rezultatai_ir_reitingavimas</vt:lpstr>
      <vt:lpstr>AVM</vt:lpstr>
      <vt:lpstr>KAK</vt:lpstr>
      <vt:lpstr>NB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2021-03-29T11:08:41Z</dcterms:created>
  <dcterms:modified xsi:type="dcterms:W3CDTF">2021-05-25T18:09:12Z</dcterms:modified>
</cp:coreProperties>
</file>